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mmahajan\Documents\eps-brazil\"/>
    </mc:Choice>
  </mc:AlternateContent>
  <xr:revisionPtr revIDLastSave="0" documentId="13_ncr:1_{B209DD4F-839F-4F2E-862D-26AEA019897A}" xr6:coauthVersionLast="47" xr6:coauthVersionMax="47" xr10:uidLastSave="{00000000-0000-0000-0000-000000000000}"/>
  <bookViews>
    <workbookView xWindow="28680" yWindow="-120" windowWidth="29040" windowHeight="17640" activeTab="1" xr2:uid="{25C82526-A533-4715-8FA4-6878F38687A9}"/>
  </bookViews>
  <sheets>
    <sheet name="About" sheetId="1" r:id="rId1"/>
    <sheet name="PolicyLevers" sheetId="2" r:id="rId2"/>
    <sheet name="Policy Characteristics" sheetId="14" r:id="rId3"/>
    <sheet name="Standard Descriptions" sheetId="13" r:id="rId4"/>
    <sheet name="Guidance" sheetId="12" r:id="rId5"/>
    <sheet name="UnitControlCenter" sheetId="3" r:id="rId6"/>
    <sheet name="OutputGraphs" sheetId="4" r:id="rId7"/>
    <sheet name="Output Graph Color Key" sheetId="5" r:id="rId8"/>
    <sheet name="ReferenceScenarios" sheetId="6" r:id="rId9"/>
    <sheet name="Target Calculations" sheetId="7" r:id="rId10"/>
    <sheet name="MaxBoundCalculations" sheetId="8" r:id="rId11"/>
    <sheet name="Building_MaxBoundCalculations" sheetId="9" r:id="rId12"/>
    <sheet name="Trans_MaxBoundCalculations" sheetId="10" r:id="rId13"/>
    <sheet name="app_en" sheetId="15" r:id="rId14"/>
  </sheets>
  <definedNames>
    <definedName name="_xlnm._FilterDatabase" localSheetId="1" hidden="1">PolicyLevers!$A$1:$Z$1000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592" i="12" l="1"/>
  <c r="U741" i="12"/>
  <c r="U732" i="12"/>
  <c r="U720" i="12"/>
  <c r="U719" i="12"/>
  <c r="U712" i="12"/>
  <c r="U473" i="12"/>
  <c r="J10" i="14"/>
  <c r="U3" i="12"/>
  <c r="T473" i="12"/>
  <c r="T474" i="12"/>
  <c r="T475" i="12"/>
  <c r="T17" i="12"/>
  <c r="T18" i="12"/>
  <c r="T19" i="12"/>
  <c r="T7" i="12"/>
  <c r="T8" i="12"/>
  <c r="T9" i="12"/>
  <c r="L3" i="2"/>
  <c r="M3" i="2"/>
  <c r="N3" i="2"/>
  <c r="O3" i="2"/>
  <c r="Q3" i="2"/>
  <c r="R3" i="2"/>
  <c r="S3" i="2"/>
  <c r="T3" i="2"/>
  <c r="L4" i="2"/>
  <c r="M4" i="2"/>
  <c r="N4" i="2"/>
  <c r="O4" i="2"/>
  <c r="Q4" i="2"/>
  <c r="R4" i="2"/>
  <c r="S4" i="2"/>
  <c r="T4" i="2"/>
  <c r="L5" i="2"/>
  <c r="M5" i="2"/>
  <c r="N5" i="2"/>
  <c r="O5" i="2"/>
  <c r="Q5" i="2"/>
  <c r="R5" i="2"/>
  <c r="S5" i="2"/>
  <c r="T5" i="2"/>
  <c r="L6" i="2"/>
  <c r="M6" i="2"/>
  <c r="N6" i="2"/>
  <c r="O6" i="2"/>
  <c r="Q6" i="2"/>
  <c r="R6" i="2"/>
  <c r="S6" i="2"/>
  <c r="T6" i="2"/>
  <c r="L7" i="2"/>
  <c r="M7" i="2"/>
  <c r="N7" i="2"/>
  <c r="O7" i="2"/>
  <c r="Q7" i="2"/>
  <c r="R7" i="2"/>
  <c r="S7" i="2"/>
  <c r="T7" i="2"/>
  <c r="L8" i="2"/>
  <c r="M8" i="2"/>
  <c r="N8" i="2"/>
  <c r="O8" i="2"/>
  <c r="Q8" i="2"/>
  <c r="R8" i="2"/>
  <c r="S8" i="2"/>
  <c r="T8" i="2"/>
  <c r="L9" i="2"/>
  <c r="M9" i="2"/>
  <c r="N9" i="2"/>
  <c r="O9" i="2"/>
  <c r="Q9" i="2"/>
  <c r="R9" i="2"/>
  <c r="S9" i="2"/>
  <c r="T9" i="2"/>
  <c r="L10" i="2"/>
  <c r="M10" i="2"/>
  <c r="N10" i="2"/>
  <c r="O10" i="2"/>
  <c r="Q10" i="2"/>
  <c r="R10" i="2"/>
  <c r="S10" i="2"/>
  <c r="T10" i="2"/>
  <c r="L11" i="2"/>
  <c r="M11" i="2"/>
  <c r="N11" i="2"/>
  <c r="O11" i="2"/>
  <c r="Q11" i="2"/>
  <c r="R11" i="2"/>
  <c r="S11" i="2"/>
  <c r="T11" i="2"/>
  <c r="L12" i="2"/>
  <c r="M12" i="2"/>
  <c r="N12" i="2"/>
  <c r="O12" i="2"/>
  <c r="Q12" i="2"/>
  <c r="R12" i="2"/>
  <c r="S12" i="2"/>
  <c r="T12" i="2"/>
  <c r="L13" i="2"/>
  <c r="M13" i="2"/>
  <c r="N13" i="2"/>
  <c r="O13" i="2"/>
  <c r="Q13" i="2"/>
  <c r="R13" i="2"/>
  <c r="S13" i="2"/>
  <c r="T13" i="2"/>
  <c r="L14" i="2"/>
  <c r="M14" i="2"/>
  <c r="N14" i="2"/>
  <c r="O14" i="2"/>
  <c r="Q14" i="2"/>
  <c r="R14" i="2"/>
  <c r="S14" i="2"/>
  <c r="T14" i="2"/>
  <c r="L15" i="2"/>
  <c r="M15" i="2"/>
  <c r="N15" i="2"/>
  <c r="O15" i="2"/>
  <c r="Q15" i="2"/>
  <c r="R15" i="2"/>
  <c r="S15" i="2"/>
  <c r="T15" i="2"/>
  <c r="L16" i="2"/>
  <c r="M16" i="2"/>
  <c r="N16" i="2"/>
  <c r="O16" i="2"/>
  <c r="Q16" i="2"/>
  <c r="R16" i="2"/>
  <c r="S16" i="2"/>
  <c r="T16" i="2"/>
  <c r="L17" i="2"/>
  <c r="M17" i="2"/>
  <c r="N17" i="2"/>
  <c r="O17" i="2"/>
  <c r="Q17" i="2"/>
  <c r="R17" i="2"/>
  <c r="S17" i="2"/>
  <c r="T17" i="2"/>
  <c r="L18" i="2"/>
  <c r="M18" i="2"/>
  <c r="N18" i="2"/>
  <c r="O18" i="2"/>
  <c r="Q18" i="2"/>
  <c r="R18" i="2"/>
  <c r="S18" i="2"/>
  <c r="T18" i="2"/>
  <c r="L19" i="2"/>
  <c r="M19" i="2"/>
  <c r="N19" i="2"/>
  <c r="O19" i="2"/>
  <c r="Q19" i="2"/>
  <c r="R19" i="2"/>
  <c r="S19" i="2"/>
  <c r="T19" i="2"/>
  <c r="L20" i="2"/>
  <c r="M20" i="2"/>
  <c r="N20" i="2"/>
  <c r="O20" i="2"/>
  <c r="Q20" i="2"/>
  <c r="R20" i="2"/>
  <c r="S20" i="2"/>
  <c r="T20" i="2"/>
  <c r="L21" i="2"/>
  <c r="M21" i="2"/>
  <c r="N21" i="2"/>
  <c r="O21" i="2"/>
  <c r="Q21" i="2"/>
  <c r="R21" i="2"/>
  <c r="S21" i="2"/>
  <c r="T21" i="2"/>
  <c r="L22" i="2"/>
  <c r="M22" i="2"/>
  <c r="N22" i="2"/>
  <c r="O22" i="2"/>
  <c r="Q22" i="2"/>
  <c r="R22" i="2"/>
  <c r="S22" i="2"/>
  <c r="T22" i="2"/>
  <c r="L23" i="2"/>
  <c r="M23" i="2"/>
  <c r="N23" i="2"/>
  <c r="O23" i="2"/>
  <c r="Q23" i="2"/>
  <c r="R23" i="2"/>
  <c r="S23" i="2"/>
  <c r="T23" i="2"/>
  <c r="L24" i="2"/>
  <c r="M24" i="2"/>
  <c r="N24" i="2"/>
  <c r="O24" i="2"/>
  <c r="Q24" i="2"/>
  <c r="R24" i="2"/>
  <c r="S24" i="2"/>
  <c r="T24" i="2"/>
  <c r="L25" i="2"/>
  <c r="M25" i="2"/>
  <c r="N25" i="2"/>
  <c r="O25" i="2"/>
  <c r="Q25" i="2"/>
  <c r="R25" i="2"/>
  <c r="S25" i="2"/>
  <c r="T25" i="2"/>
  <c r="L26" i="2"/>
  <c r="M26" i="2"/>
  <c r="N26" i="2"/>
  <c r="O26" i="2"/>
  <c r="Q26" i="2"/>
  <c r="R26" i="2"/>
  <c r="S26" i="2"/>
  <c r="T26" i="2"/>
  <c r="L27" i="2"/>
  <c r="M27" i="2"/>
  <c r="N27" i="2"/>
  <c r="O27" i="2"/>
  <c r="Q27" i="2"/>
  <c r="R27" i="2"/>
  <c r="S27" i="2"/>
  <c r="T27" i="2"/>
  <c r="L28" i="2"/>
  <c r="M28" i="2"/>
  <c r="N28" i="2"/>
  <c r="O28" i="2"/>
  <c r="Q28" i="2"/>
  <c r="R28" i="2"/>
  <c r="S28" i="2"/>
  <c r="T28" i="2"/>
  <c r="L29" i="2"/>
  <c r="M29" i="2"/>
  <c r="N29" i="2"/>
  <c r="O29" i="2"/>
  <c r="Q29" i="2"/>
  <c r="R29" i="2"/>
  <c r="S29" i="2"/>
  <c r="T29" i="2"/>
  <c r="L30" i="2"/>
  <c r="M30" i="2"/>
  <c r="N30" i="2"/>
  <c r="O30" i="2"/>
  <c r="Q30" i="2"/>
  <c r="R30" i="2"/>
  <c r="S30" i="2"/>
  <c r="T30" i="2"/>
  <c r="L31" i="2"/>
  <c r="M31" i="2"/>
  <c r="N31" i="2"/>
  <c r="O31" i="2"/>
  <c r="Q31" i="2"/>
  <c r="R31" i="2"/>
  <c r="S31" i="2"/>
  <c r="T31" i="2"/>
  <c r="L32" i="2"/>
  <c r="M32" i="2"/>
  <c r="N32" i="2"/>
  <c r="O32" i="2"/>
  <c r="Q32" i="2"/>
  <c r="R32" i="2"/>
  <c r="S32" i="2"/>
  <c r="T32" i="2"/>
  <c r="L33" i="2"/>
  <c r="M33" i="2"/>
  <c r="N33" i="2"/>
  <c r="O33" i="2"/>
  <c r="Q33" i="2"/>
  <c r="R33" i="2"/>
  <c r="S33" i="2"/>
  <c r="T33" i="2"/>
  <c r="L34" i="2"/>
  <c r="M34" i="2"/>
  <c r="N34" i="2"/>
  <c r="O34" i="2"/>
  <c r="Q34" i="2"/>
  <c r="R34" i="2"/>
  <c r="S34" i="2"/>
  <c r="T34" i="2"/>
  <c r="L35" i="2"/>
  <c r="M35" i="2"/>
  <c r="N35" i="2"/>
  <c r="O35" i="2"/>
  <c r="Q35" i="2"/>
  <c r="R35" i="2"/>
  <c r="S35" i="2"/>
  <c r="T35" i="2"/>
  <c r="L36" i="2"/>
  <c r="M36" i="2"/>
  <c r="N36" i="2"/>
  <c r="O36" i="2"/>
  <c r="Q36" i="2"/>
  <c r="R36" i="2"/>
  <c r="S36" i="2"/>
  <c r="T36" i="2"/>
  <c r="L37" i="2"/>
  <c r="M37" i="2"/>
  <c r="N37" i="2"/>
  <c r="O37" i="2"/>
  <c r="Q37" i="2"/>
  <c r="R37" i="2"/>
  <c r="S37" i="2"/>
  <c r="T37" i="2"/>
  <c r="L38" i="2"/>
  <c r="M38" i="2"/>
  <c r="N38" i="2"/>
  <c r="O38" i="2"/>
  <c r="Q38" i="2"/>
  <c r="R38" i="2"/>
  <c r="S38" i="2"/>
  <c r="T38" i="2"/>
  <c r="L39" i="2"/>
  <c r="M39" i="2"/>
  <c r="N39" i="2"/>
  <c r="O39" i="2"/>
  <c r="Q39" i="2"/>
  <c r="R39" i="2"/>
  <c r="S39" i="2"/>
  <c r="T39" i="2"/>
  <c r="L40" i="2"/>
  <c r="M40" i="2"/>
  <c r="N40" i="2"/>
  <c r="O40" i="2"/>
  <c r="Q40" i="2"/>
  <c r="R40" i="2"/>
  <c r="S40" i="2"/>
  <c r="T40" i="2"/>
  <c r="L41" i="2"/>
  <c r="M41" i="2"/>
  <c r="N41" i="2"/>
  <c r="O41" i="2"/>
  <c r="Q41" i="2"/>
  <c r="R41" i="2"/>
  <c r="S41" i="2"/>
  <c r="T41" i="2"/>
  <c r="L42" i="2"/>
  <c r="M42" i="2"/>
  <c r="N42" i="2"/>
  <c r="O42" i="2"/>
  <c r="Q42" i="2"/>
  <c r="R42" i="2"/>
  <c r="S42" i="2"/>
  <c r="T42" i="2"/>
  <c r="L43" i="2"/>
  <c r="M43" i="2"/>
  <c r="N43" i="2"/>
  <c r="O43" i="2"/>
  <c r="Q43" i="2"/>
  <c r="R43" i="2"/>
  <c r="S43" i="2"/>
  <c r="T43" i="2"/>
  <c r="L44" i="2"/>
  <c r="M44" i="2"/>
  <c r="N44" i="2"/>
  <c r="O44" i="2"/>
  <c r="Q44" i="2"/>
  <c r="R44" i="2"/>
  <c r="S44" i="2"/>
  <c r="T44" i="2"/>
  <c r="L45" i="2"/>
  <c r="M45" i="2"/>
  <c r="N45" i="2"/>
  <c r="O45" i="2"/>
  <c r="Q45" i="2"/>
  <c r="R45" i="2"/>
  <c r="S45" i="2"/>
  <c r="T45" i="2"/>
  <c r="L46" i="2"/>
  <c r="M46" i="2"/>
  <c r="N46" i="2"/>
  <c r="O46" i="2"/>
  <c r="Q46" i="2"/>
  <c r="R46" i="2"/>
  <c r="S46" i="2"/>
  <c r="T46" i="2"/>
  <c r="L47" i="2"/>
  <c r="M47" i="2"/>
  <c r="N47" i="2"/>
  <c r="O47" i="2"/>
  <c r="Q47" i="2"/>
  <c r="R47" i="2"/>
  <c r="S47" i="2"/>
  <c r="T47" i="2"/>
  <c r="L48" i="2"/>
  <c r="M48" i="2"/>
  <c r="N48" i="2"/>
  <c r="O48" i="2"/>
  <c r="Q48" i="2"/>
  <c r="R48" i="2"/>
  <c r="S48" i="2"/>
  <c r="T48" i="2"/>
  <c r="L49" i="2"/>
  <c r="M49" i="2"/>
  <c r="N49" i="2"/>
  <c r="O49" i="2"/>
  <c r="Q49" i="2"/>
  <c r="R49" i="2"/>
  <c r="S49" i="2"/>
  <c r="T49" i="2"/>
  <c r="L50" i="2"/>
  <c r="M50" i="2"/>
  <c r="N50" i="2"/>
  <c r="O50" i="2"/>
  <c r="Q50" i="2"/>
  <c r="R50" i="2"/>
  <c r="S50" i="2"/>
  <c r="T50" i="2"/>
  <c r="L51" i="2"/>
  <c r="M51" i="2"/>
  <c r="N51" i="2"/>
  <c r="O51" i="2"/>
  <c r="Q51" i="2"/>
  <c r="R51" i="2"/>
  <c r="S51" i="2"/>
  <c r="T51" i="2"/>
  <c r="L52" i="2"/>
  <c r="M52" i="2"/>
  <c r="N52" i="2"/>
  <c r="O52" i="2"/>
  <c r="Q52" i="2"/>
  <c r="R52" i="2"/>
  <c r="S52" i="2"/>
  <c r="T52" i="2"/>
  <c r="L53" i="2"/>
  <c r="M53" i="2"/>
  <c r="N53" i="2"/>
  <c r="O53" i="2"/>
  <c r="Q53" i="2"/>
  <c r="R53" i="2"/>
  <c r="S53" i="2"/>
  <c r="T53" i="2"/>
  <c r="L54" i="2"/>
  <c r="M54" i="2"/>
  <c r="N54" i="2"/>
  <c r="O54" i="2"/>
  <c r="Q54" i="2"/>
  <c r="R54" i="2"/>
  <c r="S54" i="2"/>
  <c r="T54" i="2"/>
  <c r="L55" i="2"/>
  <c r="M55" i="2"/>
  <c r="N55" i="2"/>
  <c r="O55" i="2"/>
  <c r="Q55" i="2"/>
  <c r="R55" i="2"/>
  <c r="S55" i="2"/>
  <c r="T55" i="2"/>
  <c r="L56" i="2"/>
  <c r="M56" i="2"/>
  <c r="N56" i="2"/>
  <c r="O56" i="2"/>
  <c r="Q56" i="2"/>
  <c r="R56" i="2"/>
  <c r="S56" i="2"/>
  <c r="T56" i="2"/>
  <c r="L57" i="2"/>
  <c r="M57" i="2"/>
  <c r="N57" i="2"/>
  <c r="O57" i="2"/>
  <c r="Q57" i="2"/>
  <c r="R57" i="2"/>
  <c r="S57" i="2"/>
  <c r="T57" i="2"/>
  <c r="L58" i="2"/>
  <c r="M58" i="2"/>
  <c r="N58" i="2"/>
  <c r="O58" i="2"/>
  <c r="Q58" i="2"/>
  <c r="R58" i="2"/>
  <c r="S58" i="2"/>
  <c r="T58" i="2"/>
  <c r="L59" i="2"/>
  <c r="M59" i="2"/>
  <c r="N59" i="2"/>
  <c r="O59" i="2"/>
  <c r="Q59" i="2"/>
  <c r="R59" i="2"/>
  <c r="S59" i="2"/>
  <c r="T59" i="2"/>
  <c r="L60" i="2"/>
  <c r="M60" i="2"/>
  <c r="N60" i="2"/>
  <c r="O60" i="2"/>
  <c r="Q60" i="2"/>
  <c r="R60" i="2"/>
  <c r="S60" i="2"/>
  <c r="T60" i="2"/>
  <c r="L61" i="2"/>
  <c r="M61" i="2"/>
  <c r="N61" i="2"/>
  <c r="O61" i="2"/>
  <c r="Q61" i="2"/>
  <c r="R61" i="2"/>
  <c r="S61" i="2"/>
  <c r="T61" i="2"/>
  <c r="L62" i="2"/>
  <c r="M62" i="2"/>
  <c r="N62" i="2"/>
  <c r="O62" i="2"/>
  <c r="Q62" i="2"/>
  <c r="R62" i="2"/>
  <c r="S62" i="2"/>
  <c r="T62" i="2"/>
  <c r="L63" i="2"/>
  <c r="M63" i="2"/>
  <c r="N63" i="2"/>
  <c r="O63" i="2"/>
  <c r="Q63" i="2"/>
  <c r="R63" i="2"/>
  <c r="S63" i="2"/>
  <c r="T63" i="2"/>
  <c r="L64" i="2"/>
  <c r="M64" i="2"/>
  <c r="N64" i="2"/>
  <c r="O64" i="2"/>
  <c r="Q64" i="2"/>
  <c r="R64" i="2"/>
  <c r="S64" i="2"/>
  <c r="T64" i="2"/>
  <c r="L65" i="2"/>
  <c r="M65" i="2"/>
  <c r="N65" i="2"/>
  <c r="O65" i="2"/>
  <c r="Q65" i="2"/>
  <c r="R65" i="2"/>
  <c r="S65" i="2"/>
  <c r="T65" i="2"/>
  <c r="L66" i="2"/>
  <c r="M66" i="2"/>
  <c r="N66" i="2"/>
  <c r="O66" i="2"/>
  <c r="Q66" i="2"/>
  <c r="R66" i="2"/>
  <c r="S66" i="2"/>
  <c r="T66" i="2"/>
  <c r="L67" i="2"/>
  <c r="M67" i="2"/>
  <c r="N67" i="2"/>
  <c r="O67" i="2"/>
  <c r="Q67" i="2"/>
  <c r="R67" i="2"/>
  <c r="S67" i="2"/>
  <c r="T67" i="2"/>
  <c r="L68" i="2"/>
  <c r="M68" i="2"/>
  <c r="N68" i="2"/>
  <c r="O68" i="2"/>
  <c r="Q68" i="2"/>
  <c r="R68" i="2"/>
  <c r="S68" i="2"/>
  <c r="T68" i="2"/>
  <c r="L69" i="2"/>
  <c r="M69" i="2"/>
  <c r="N69" i="2"/>
  <c r="O69" i="2"/>
  <c r="Q69" i="2"/>
  <c r="R69" i="2"/>
  <c r="S69" i="2"/>
  <c r="T69" i="2"/>
  <c r="L70" i="2"/>
  <c r="M70" i="2"/>
  <c r="N70" i="2"/>
  <c r="O70" i="2"/>
  <c r="Q70" i="2"/>
  <c r="R70" i="2"/>
  <c r="S70" i="2"/>
  <c r="T70" i="2"/>
  <c r="L71" i="2"/>
  <c r="M71" i="2"/>
  <c r="N71" i="2"/>
  <c r="O71" i="2"/>
  <c r="Q71" i="2"/>
  <c r="R71" i="2"/>
  <c r="S71" i="2"/>
  <c r="T71" i="2"/>
  <c r="L72" i="2"/>
  <c r="M72" i="2"/>
  <c r="N72" i="2"/>
  <c r="O72" i="2"/>
  <c r="Q72" i="2"/>
  <c r="R72" i="2"/>
  <c r="S72" i="2"/>
  <c r="T72" i="2"/>
  <c r="L73" i="2"/>
  <c r="M73" i="2"/>
  <c r="N73" i="2"/>
  <c r="O73" i="2"/>
  <c r="Q73" i="2"/>
  <c r="R73" i="2"/>
  <c r="S73" i="2"/>
  <c r="T73" i="2"/>
  <c r="L74" i="2"/>
  <c r="M74" i="2"/>
  <c r="N74" i="2"/>
  <c r="O74" i="2"/>
  <c r="Q74" i="2"/>
  <c r="R74" i="2"/>
  <c r="S74" i="2"/>
  <c r="T74" i="2"/>
  <c r="L75" i="2"/>
  <c r="M75" i="2"/>
  <c r="N75" i="2"/>
  <c r="O75" i="2"/>
  <c r="Q75" i="2"/>
  <c r="R75" i="2"/>
  <c r="S75" i="2"/>
  <c r="T75" i="2"/>
  <c r="L76" i="2"/>
  <c r="M76" i="2"/>
  <c r="N76" i="2"/>
  <c r="O76" i="2"/>
  <c r="Q76" i="2"/>
  <c r="R76" i="2"/>
  <c r="S76" i="2"/>
  <c r="T76" i="2"/>
  <c r="L77" i="2"/>
  <c r="M77" i="2"/>
  <c r="N77" i="2"/>
  <c r="O77" i="2"/>
  <c r="Q77" i="2"/>
  <c r="R77" i="2"/>
  <c r="S77" i="2"/>
  <c r="T77" i="2"/>
  <c r="L78" i="2"/>
  <c r="M78" i="2"/>
  <c r="N78" i="2"/>
  <c r="O78" i="2"/>
  <c r="Q78" i="2"/>
  <c r="R78" i="2"/>
  <c r="S78" i="2"/>
  <c r="T78" i="2"/>
  <c r="L79" i="2"/>
  <c r="M79" i="2"/>
  <c r="N79" i="2"/>
  <c r="O79" i="2"/>
  <c r="Q79" i="2"/>
  <c r="R79" i="2"/>
  <c r="S79" i="2"/>
  <c r="T79" i="2"/>
  <c r="L80" i="2"/>
  <c r="M80" i="2"/>
  <c r="N80" i="2"/>
  <c r="O80" i="2"/>
  <c r="Q80" i="2"/>
  <c r="R80" i="2"/>
  <c r="S80" i="2"/>
  <c r="T80" i="2"/>
  <c r="L81" i="2"/>
  <c r="M81" i="2"/>
  <c r="N81" i="2"/>
  <c r="O81" i="2"/>
  <c r="Q81" i="2"/>
  <c r="R81" i="2"/>
  <c r="S81" i="2"/>
  <c r="T81" i="2"/>
  <c r="L82" i="2"/>
  <c r="M82" i="2"/>
  <c r="N82" i="2"/>
  <c r="O82" i="2"/>
  <c r="Q82" i="2"/>
  <c r="R82" i="2"/>
  <c r="S82" i="2"/>
  <c r="T82" i="2"/>
  <c r="L83" i="2"/>
  <c r="M83" i="2"/>
  <c r="N83" i="2"/>
  <c r="O83" i="2"/>
  <c r="Q83" i="2"/>
  <c r="R83" i="2"/>
  <c r="S83" i="2"/>
  <c r="T83" i="2"/>
  <c r="L84" i="2"/>
  <c r="M84" i="2"/>
  <c r="N84" i="2"/>
  <c r="O84" i="2"/>
  <c r="Q84" i="2"/>
  <c r="R84" i="2"/>
  <c r="S84" i="2"/>
  <c r="T84" i="2"/>
  <c r="L85" i="2"/>
  <c r="M85" i="2"/>
  <c r="N85" i="2"/>
  <c r="O85" i="2"/>
  <c r="Q85" i="2"/>
  <c r="R85" i="2"/>
  <c r="S85" i="2"/>
  <c r="T85" i="2"/>
  <c r="L86" i="2"/>
  <c r="M86" i="2"/>
  <c r="N86" i="2"/>
  <c r="O86" i="2"/>
  <c r="Q86" i="2"/>
  <c r="R86" i="2"/>
  <c r="S86" i="2"/>
  <c r="T86" i="2"/>
  <c r="L87" i="2"/>
  <c r="M87" i="2"/>
  <c r="N87" i="2"/>
  <c r="O87" i="2"/>
  <c r="Q87" i="2"/>
  <c r="R87" i="2"/>
  <c r="S87" i="2"/>
  <c r="T87" i="2"/>
  <c r="L88" i="2"/>
  <c r="M88" i="2"/>
  <c r="N88" i="2"/>
  <c r="O88" i="2"/>
  <c r="Q88" i="2"/>
  <c r="R88" i="2"/>
  <c r="S88" i="2"/>
  <c r="T88" i="2"/>
  <c r="L89" i="2"/>
  <c r="M89" i="2"/>
  <c r="N89" i="2"/>
  <c r="O89" i="2"/>
  <c r="Q89" i="2"/>
  <c r="R89" i="2"/>
  <c r="S89" i="2"/>
  <c r="T89" i="2"/>
  <c r="L90" i="2"/>
  <c r="M90" i="2"/>
  <c r="N90" i="2"/>
  <c r="O90" i="2"/>
  <c r="Q90" i="2"/>
  <c r="R90" i="2"/>
  <c r="S90" i="2"/>
  <c r="T90" i="2"/>
  <c r="L91" i="2"/>
  <c r="M91" i="2"/>
  <c r="N91" i="2"/>
  <c r="O91" i="2"/>
  <c r="Q91" i="2"/>
  <c r="R91" i="2"/>
  <c r="S91" i="2"/>
  <c r="T91" i="2"/>
  <c r="L92" i="2"/>
  <c r="M92" i="2"/>
  <c r="N92" i="2"/>
  <c r="O92" i="2"/>
  <c r="Q92" i="2"/>
  <c r="R92" i="2"/>
  <c r="S92" i="2"/>
  <c r="T92" i="2"/>
  <c r="L93" i="2"/>
  <c r="M93" i="2"/>
  <c r="N93" i="2"/>
  <c r="O93" i="2"/>
  <c r="Q93" i="2"/>
  <c r="R93" i="2"/>
  <c r="S93" i="2"/>
  <c r="T93" i="2"/>
  <c r="L94" i="2"/>
  <c r="M94" i="2"/>
  <c r="N94" i="2"/>
  <c r="O94" i="2"/>
  <c r="Q94" i="2"/>
  <c r="R94" i="2"/>
  <c r="S94" i="2"/>
  <c r="T94" i="2"/>
  <c r="L95" i="2"/>
  <c r="M95" i="2"/>
  <c r="N95" i="2"/>
  <c r="O95" i="2"/>
  <c r="Q95" i="2"/>
  <c r="R95" i="2"/>
  <c r="S95" i="2"/>
  <c r="T95" i="2"/>
  <c r="L96" i="2"/>
  <c r="M96" i="2"/>
  <c r="N96" i="2"/>
  <c r="O96" i="2"/>
  <c r="Q96" i="2"/>
  <c r="R96" i="2"/>
  <c r="S96" i="2"/>
  <c r="T96" i="2"/>
  <c r="L97" i="2"/>
  <c r="M97" i="2"/>
  <c r="N97" i="2"/>
  <c r="O97" i="2"/>
  <c r="Q97" i="2"/>
  <c r="R97" i="2"/>
  <c r="S97" i="2"/>
  <c r="T97" i="2"/>
  <c r="L98" i="2"/>
  <c r="M98" i="2"/>
  <c r="N98" i="2"/>
  <c r="O98" i="2"/>
  <c r="Q98" i="2"/>
  <c r="R98" i="2"/>
  <c r="S98" i="2"/>
  <c r="T98" i="2"/>
  <c r="L99" i="2"/>
  <c r="M99" i="2"/>
  <c r="N99" i="2"/>
  <c r="O99" i="2"/>
  <c r="Q99" i="2"/>
  <c r="R99" i="2"/>
  <c r="S99" i="2"/>
  <c r="T99" i="2"/>
  <c r="L100" i="2"/>
  <c r="M100" i="2"/>
  <c r="N100" i="2"/>
  <c r="O100" i="2"/>
  <c r="Q100" i="2"/>
  <c r="R100" i="2"/>
  <c r="S100" i="2"/>
  <c r="T100" i="2"/>
  <c r="L101" i="2"/>
  <c r="M101" i="2"/>
  <c r="N101" i="2"/>
  <c r="O101" i="2"/>
  <c r="Q101" i="2"/>
  <c r="R101" i="2"/>
  <c r="S101" i="2"/>
  <c r="T101" i="2"/>
  <c r="L102" i="2"/>
  <c r="M102" i="2"/>
  <c r="N102" i="2"/>
  <c r="O102" i="2"/>
  <c r="Q102" i="2"/>
  <c r="R102" i="2"/>
  <c r="S102" i="2"/>
  <c r="T102" i="2"/>
  <c r="L103" i="2"/>
  <c r="M103" i="2"/>
  <c r="N103" i="2"/>
  <c r="O103" i="2"/>
  <c r="Q103" i="2"/>
  <c r="R103" i="2"/>
  <c r="S103" i="2"/>
  <c r="T103" i="2"/>
  <c r="L104" i="2"/>
  <c r="M104" i="2"/>
  <c r="N104" i="2"/>
  <c r="O104" i="2"/>
  <c r="Q104" i="2"/>
  <c r="R104" i="2"/>
  <c r="S104" i="2"/>
  <c r="T104" i="2"/>
  <c r="L105" i="2"/>
  <c r="M105" i="2"/>
  <c r="N105" i="2"/>
  <c r="O105" i="2"/>
  <c r="Q105" i="2"/>
  <c r="R105" i="2"/>
  <c r="S105" i="2"/>
  <c r="T105" i="2"/>
  <c r="L106" i="2"/>
  <c r="M106" i="2"/>
  <c r="N106" i="2"/>
  <c r="O106" i="2"/>
  <c r="Q106" i="2"/>
  <c r="R106" i="2"/>
  <c r="S106" i="2"/>
  <c r="T106" i="2"/>
  <c r="L107" i="2"/>
  <c r="M107" i="2"/>
  <c r="N107" i="2"/>
  <c r="O107" i="2"/>
  <c r="Q107" i="2"/>
  <c r="R107" i="2"/>
  <c r="S107" i="2"/>
  <c r="T107" i="2"/>
  <c r="L108" i="2"/>
  <c r="M108" i="2"/>
  <c r="N108" i="2"/>
  <c r="O108" i="2"/>
  <c r="Q108" i="2"/>
  <c r="R108" i="2"/>
  <c r="S108" i="2"/>
  <c r="T108" i="2"/>
  <c r="L109" i="2"/>
  <c r="M109" i="2"/>
  <c r="N109" i="2"/>
  <c r="O109" i="2"/>
  <c r="Q109" i="2"/>
  <c r="R109" i="2"/>
  <c r="S109" i="2"/>
  <c r="T109" i="2"/>
  <c r="L110" i="2"/>
  <c r="M110" i="2"/>
  <c r="N110" i="2"/>
  <c r="O110" i="2"/>
  <c r="Q110" i="2"/>
  <c r="R110" i="2"/>
  <c r="S110" i="2"/>
  <c r="T110" i="2"/>
  <c r="L111" i="2"/>
  <c r="M111" i="2"/>
  <c r="N111" i="2"/>
  <c r="O111" i="2"/>
  <c r="Q111" i="2"/>
  <c r="R111" i="2"/>
  <c r="S111" i="2"/>
  <c r="T111" i="2"/>
  <c r="L112" i="2"/>
  <c r="M112" i="2"/>
  <c r="N112" i="2"/>
  <c r="O112" i="2"/>
  <c r="Q112" i="2"/>
  <c r="R112" i="2"/>
  <c r="S112" i="2"/>
  <c r="T112" i="2"/>
  <c r="L113" i="2"/>
  <c r="M113" i="2"/>
  <c r="N113" i="2"/>
  <c r="O113" i="2"/>
  <c r="Q113" i="2"/>
  <c r="R113" i="2"/>
  <c r="S113" i="2"/>
  <c r="T113" i="2"/>
  <c r="L114" i="2"/>
  <c r="M114" i="2"/>
  <c r="N114" i="2"/>
  <c r="O114" i="2"/>
  <c r="Q114" i="2"/>
  <c r="R114" i="2"/>
  <c r="S114" i="2"/>
  <c r="T114" i="2"/>
  <c r="L115" i="2"/>
  <c r="M115" i="2"/>
  <c r="N115" i="2"/>
  <c r="O115" i="2"/>
  <c r="Q115" i="2"/>
  <c r="R115" i="2"/>
  <c r="S115" i="2"/>
  <c r="T115" i="2"/>
  <c r="L116" i="2"/>
  <c r="M116" i="2"/>
  <c r="N116" i="2"/>
  <c r="O116" i="2"/>
  <c r="Q116" i="2"/>
  <c r="R116" i="2"/>
  <c r="S116" i="2"/>
  <c r="T116" i="2"/>
  <c r="L117" i="2"/>
  <c r="M117" i="2"/>
  <c r="N117" i="2"/>
  <c r="O117" i="2"/>
  <c r="Q117" i="2"/>
  <c r="R117" i="2"/>
  <c r="S117" i="2"/>
  <c r="T117" i="2"/>
  <c r="L118" i="2"/>
  <c r="M118" i="2"/>
  <c r="N118" i="2"/>
  <c r="O118" i="2"/>
  <c r="Q118" i="2"/>
  <c r="R118" i="2"/>
  <c r="S118" i="2"/>
  <c r="T118" i="2"/>
  <c r="L119" i="2"/>
  <c r="M119" i="2"/>
  <c r="N119" i="2"/>
  <c r="O119" i="2"/>
  <c r="Q119" i="2"/>
  <c r="R119" i="2"/>
  <c r="S119" i="2"/>
  <c r="T119" i="2"/>
  <c r="L120" i="2"/>
  <c r="M120" i="2"/>
  <c r="N120" i="2"/>
  <c r="O120" i="2"/>
  <c r="Q120" i="2"/>
  <c r="R120" i="2"/>
  <c r="S120" i="2"/>
  <c r="T120" i="2"/>
  <c r="L121" i="2"/>
  <c r="M121" i="2"/>
  <c r="N121" i="2"/>
  <c r="O121" i="2"/>
  <c r="Q121" i="2"/>
  <c r="R121" i="2"/>
  <c r="S121" i="2"/>
  <c r="T121" i="2"/>
  <c r="L122" i="2"/>
  <c r="M122" i="2"/>
  <c r="N122" i="2"/>
  <c r="O122" i="2"/>
  <c r="Q122" i="2"/>
  <c r="R122" i="2"/>
  <c r="S122" i="2"/>
  <c r="T122" i="2"/>
  <c r="L123" i="2"/>
  <c r="M123" i="2"/>
  <c r="N123" i="2"/>
  <c r="O123" i="2"/>
  <c r="Q123" i="2"/>
  <c r="R123" i="2"/>
  <c r="S123" i="2"/>
  <c r="T123" i="2"/>
  <c r="L124" i="2"/>
  <c r="M124" i="2"/>
  <c r="N124" i="2"/>
  <c r="O124" i="2"/>
  <c r="Q124" i="2"/>
  <c r="R124" i="2"/>
  <c r="S124" i="2"/>
  <c r="T124" i="2"/>
  <c r="L125" i="2"/>
  <c r="M125" i="2"/>
  <c r="N125" i="2"/>
  <c r="O125" i="2"/>
  <c r="Q125" i="2"/>
  <c r="R125" i="2"/>
  <c r="S125" i="2"/>
  <c r="T125" i="2"/>
  <c r="L126" i="2"/>
  <c r="M126" i="2"/>
  <c r="N126" i="2"/>
  <c r="O126" i="2"/>
  <c r="Q126" i="2"/>
  <c r="R126" i="2"/>
  <c r="S126" i="2"/>
  <c r="T126" i="2"/>
  <c r="L127" i="2"/>
  <c r="M127" i="2"/>
  <c r="N127" i="2"/>
  <c r="O127" i="2"/>
  <c r="Q127" i="2"/>
  <c r="R127" i="2"/>
  <c r="S127" i="2"/>
  <c r="T127" i="2"/>
  <c r="L128" i="2"/>
  <c r="M128" i="2"/>
  <c r="N128" i="2"/>
  <c r="O128" i="2"/>
  <c r="Q128" i="2"/>
  <c r="R128" i="2"/>
  <c r="S128" i="2"/>
  <c r="T128" i="2"/>
  <c r="L129" i="2"/>
  <c r="M129" i="2"/>
  <c r="N129" i="2"/>
  <c r="O129" i="2"/>
  <c r="Q129" i="2"/>
  <c r="R129" i="2"/>
  <c r="S129" i="2"/>
  <c r="T129" i="2"/>
  <c r="L130" i="2"/>
  <c r="M130" i="2"/>
  <c r="N130" i="2"/>
  <c r="O130" i="2"/>
  <c r="Q130" i="2"/>
  <c r="R130" i="2"/>
  <c r="S130" i="2"/>
  <c r="T130" i="2"/>
  <c r="L131" i="2"/>
  <c r="M131" i="2"/>
  <c r="N131" i="2"/>
  <c r="O131" i="2"/>
  <c r="Q131" i="2"/>
  <c r="R131" i="2"/>
  <c r="S131" i="2"/>
  <c r="T131" i="2"/>
  <c r="L132" i="2"/>
  <c r="M132" i="2"/>
  <c r="N132" i="2"/>
  <c r="O132" i="2"/>
  <c r="Q132" i="2"/>
  <c r="R132" i="2"/>
  <c r="S132" i="2"/>
  <c r="T132" i="2"/>
  <c r="L133" i="2"/>
  <c r="M133" i="2"/>
  <c r="N133" i="2"/>
  <c r="O133" i="2"/>
  <c r="Q133" i="2"/>
  <c r="R133" i="2"/>
  <c r="S133" i="2"/>
  <c r="T133" i="2"/>
  <c r="L134" i="2"/>
  <c r="M134" i="2"/>
  <c r="N134" i="2"/>
  <c r="O134" i="2"/>
  <c r="Q134" i="2"/>
  <c r="R134" i="2"/>
  <c r="S134" i="2"/>
  <c r="T134" i="2"/>
  <c r="L135" i="2"/>
  <c r="M135" i="2"/>
  <c r="N135" i="2"/>
  <c r="O135" i="2"/>
  <c r="Q135" i="2"/>
  <c r="R135" i="2"/>
  <c r="S135" i="2"/>
  <c r="T135" i="2"/>
  <c r="L136" i="2"/>
  <c r="M136" i="2"/>
  <c r="N136" i="2"/>
  <c r="O136" i="2"/>
  <c r="Q136" i="2"/>
  <c r="R136" i="2"/>
  <c r="S136" i="2"/>
  <c r="T136" i="2"/>
  <c r="L137" i="2"/>
  <c r="M137" i="2"/>
  <c r="N137" i="2"/>
  <c r="O137" i="2"/>
  <c r="Q137" i="2"/>
  <c r="R137" i="2"/>
  <c r="S137" i="2"/>
  <c r="T137" i="2"/>
  <c r="L138" i="2"/>
  <c r="M138" i="2"/>
  <c r="N138" i="2"/>
  <c r="O138" i="2"/>
  <c r="Q138" i="2"/>
  <c r="R138" i="2"/>
  <c r="S138" i="2"/>
  <c r="T138" i="2"/>
  <c r="L139" i="2"/>
  <c r="M139" i="2"/>
  <c r="N139" i="2"/>
  <c r="O139" i="2"/>
  <c r="Q139" i="2"/>
  <c r="R139" i="2"/>
  <c r="S139" i="2"/>
  <c r="T139" i="2"/>
  <c r="L140" i="2"/>
  <c r="M140" i="2"/>
  <c r="N140" i="2"/>
  <c r="O140" i="2"/>
  <c r="Q140" i="2"/>
  <c r="R140" i="2"/>
  <c r="S140" i="2"/>
  <c r="T140" i="2"/>
  <c r="L141" i="2"/>
  <c r="M141" i="2"/>
  <c r="N141" i="2"/>
  <c r="O141" i="2"/>
  <c r="Q141" i="2"/>
  <c r="R141" i="2"/>
  <c r="S141" i="2"/>
  <c r="T141" i="2"/>
  <c r="L142" i="2"/>
  <c r="M142" i="2"/>
  <c r="N142" i="2"/>
  <c r="O142" i="2"/>
  <c r="Q142" i="2"/>
  <c r="R142" i="2"/>
  <c r="S142" i="2"/>
  <c r="T142" i="2"/>
  <c r="L143" i="2"/>
  <c r="M143" i="2"/>
  <c r="N143" i="2"/>
  <c r="O143" i="2"/>
  <c r="Q143" i="2"/>
  <c r="R143" i="2"/>
  <c r="S143" i="2"/>
  <c r="T143" i="2"/>
  <c r="L144" i="2"/>
  <c r="M144" i="2"/>
  <c r="N144" i="2"/>
  <c r="O144" i="2"/>
  <c r="Q144" i="2"/>
  <c r="R144" i="2"/>
  <c r="S144" i="2"/>
  <c r="T144" i="2"/>
  <c r="L145" i="2"/>
  <c r="M145" i="2"/>
  <c r="N145" i="2"/>
  <c r="O145" i="2"/>
  <c r="Q145" i="2"/>
  <c r="R145" i="2"/>
  <c r="S145" i="2"/>
  <c r="T145" i="2"/>
  <c r="L146" i="2"/>
  <c r="M146" i="2"/>
  <c r="N146" i="2"/>
  <c r="O146" i="2"/>
  <c r="Q146" i="2"/>
  <c r="R146" i="2"/>
  <c r="S146" i="2"/>
  <c r="T146" i="2"/>
  <c r="L147" i="2"/>
  <c r="M147" i="2"/>
  <c r="N147" i="2"/>
  <c r="O147" i="2"/>
  <c r="Q147" i="2"/>
  <c r="R147" i="2"/>
  <c r="S147" i="2"/>
  <c r="T147" i="2"/>
  <c r="L148" i="2"/>
  <c r="M148" i="2"/>
  <c r="N148" i="2"/>
  <c r="O148" i="2"/>
  <c r="Q148" i="2"/>
  <c r="R148" i="2"/>
  <c r="S148" i="2"/>
  <c r="T148" i="2"/>
  <c r="L149" i="2"/>
  <c r="M149" i="2"/>
  <c r="N149" i="2"/>
  <c r="O149" i="2"/>
  <c r="Q149" i="2"/>
  <c r="R149" i="2"/>
  <c r="S149" i="2"/>
  <c r="T149" i="2"/>
  <c r="L150" i="2"/>
  <c r="M150" i="2"/>
  <c r="N150" i="2"/>
  <c r="O150" i="2"/>
  <c r="Q150" i="2"/>
  <c r="R150" i="2"/>
  <c r="S150" i="2"/>
  <c r="T150" i="2"/>
  <c r="L151" i="2"/>
  <c r="M151" i="2"/>
  <c r="N151" i="2"/>
  <c r="O151" i="2"/>
  <c r="Q151" i="2"/>
  <c r="R151" i="2"/>
  <c r="S151" i="2"/>
  <c r="T151" i="2"/>
  <c r="L152" i="2"/>
  <c r="M152" i="2"/>
  <c r="N152" i="2"/>
  <c r="O152" i="2"/>
  <c r="Q152" i="2"/>
  <c r="R152" i="2"/>
  <c r="S152" i="2"/>
  <c r="T152" i="2"/>
  <c r="L153" i="2"/>
  <c r="M153" i="2"/>
  <c r="N153" i="2"/>
  <c r="O153" i="2"/>
  <c r="Q153" i="2"/>
  <c r="R153" i="2"/>
  <c r="S153" i="2"/>
  <c r="T153" i="2"/>
  <c r="L154" i="2"/>
  <c r="M154" i="2"/>
  <c r="N154" i="2"/>
  <c r="O154" i="2"/>
  <c r="Q154" i="2"/>
  <c r="R154" i="2"/>
  <c r="S154" i="2"/>
  <c r="T154" i="2"/>
  <c r="L155" i="2"/>
  <c r="M155" i="2"/>
  <c r="N155" i="2"/>
  <c r="O155" i="2"/>
  <c r="Q155" i="2"/>
  <c r="R155" i="2"/>
  <c r="S155" i="2"/>
  <c r="T155" i="2"/>
  <c r="L156" i="2"/>
  <c r="M156" i="2"/>
  <c r="N156" i="2"/>
  <c r="O156" i="2"/>
  <c r="Q156" i="2"/>
  <c r="R156" i="2"/>
  <c r="S156" i="2"/>
  <c r="T156" i="2"/>
  <c r="L157" i="2"/>
  <c r="M157" i="2"/>
  <c r="N157" i="2"/>
  <c r="O157" i="2"/>
  <c r="Q157" i="2"/>
  <c r="R157" i="2"/>
  <c r="S157" i="2"/>
  <c r="T157" i="2"/>
  <c r="L158" i="2"/>
  <c r="M158" i="2"/>
  <c r="N158" i="2"/>
  <c r="O158" i="2"/>
  <c r="Q158" i="2"/>
  <c r="R158" i="2"/>
  <c r="S158" i="2"/>
  <c r="T158" i="2"/>
  <c r="L159" i="2"/>
  <c r="M159" i="2"/>
  <c r="N159" i="2"/>
  <c r="O159" i="2"/>
  <c r="Q159" i="2"/>
  <c r="R159" i="2"/>
  <c r="S159" i="2"/>
  <c r="T159" i="2"/>
  <c r="L160" i="2"/>
  <c r="M160" i="2"/>
  <c r="N160" i="2"/>
  <c r="O160" i="2"/>
  <c r="Q160" i="2"/>
  <c r="R160" i="2"/>
  <c r="S160" i="2"/>
  <c r="T160" i="2"/>
  <c r="L161" i="2"/>
  <c r="M161" i="2"/>
  <c r="N161" i="2"/>
  <c r="O161" i="2"/>
  <c r="Q161" i="2"/>
  <c r="R161" i="2"/>
  <c r="S161" i="2"/>
  <c r="T161" i="2"/>
  <c r="L162" i="2"/>
  <c r="M162" i="2"/>
  <c r="N162" i="2"/>
  <c r="O162" i="2"/>
  <c r="Q162" i="2"/>
  <c r="R162" i="2"/>
  <c r="S162" i="2"/>
  <c r="T162" i="2"/>
  <c r="L163" i="2"/>
  <c r="M163" i="2"/>
  <c r="N163" i="2"/>
  <c r="O163" i="2"/>
  <c r="Q163" i="2"/>
  <c r="R163" i="2"/>
  <c r="S163" i="2"/>
  <c r="T163" i="2"/>
  <c r="L164" i="2"/>
  <c r="M164" i="2"/>
  <c r="N164" i="2"/>
  <c r="O164" i="2"/>
  <c r="Q164" i="2"/>
  <c r="R164" i="2"/>
  <c r="S164" i="2"/>
  <c r="T164" i="2"/>
  <c r="L165" i="2"/>
  <c r="M165" i="2"/>
  <c r="N165" i="2"/>
  <c r="O165" i="2"/>
  <c r="Q165" i="2"/>
  <c r="R165" i="2"/>
  <c r="S165" i="2"/>
  <c r="T165" i="2"/>
  <c r="L166" i="2"/>
  <c r="M166" i="2"/>
  <c r="N166" i="2"/>
  <c r="O166" i="2"/>
  <c r="Q166" i="2"/>
  <c r="R166" i="2"/>
  <c r="S166" i="2"/>
  <c r="T166" i="2"/>
  <c r="L167" i="2"/>
  <c r="M167" i="2"/>
  <c r="N167" i="2"/>
  <c r="O167" i="2"/>
  <c r="Q167" i="2"/>
  <c r="R167" i="2"/>
  <c r="S167" i="2"/>
  <c r="T167" i="2"/>
  <c r="L168" i="2"/>
  <c r="M168" i="2"/>
  <c r="N168" i="2"/>
  <c r="O168" i="2"/>
  <c r="Q168" i="2"/>
  <c r="R168" i="2"/>
  <c r="S168" i="2"/>
  <c r="T168" i="2"/>
  <c r="L169" i="2"/>
  <c r="M169" i="2"/>
  <c r="N169" i="2"/>
  <c r="O169" i="2"/>
  <c r="Q169" i="2"/>
  <c r="R169" i="2"/>
  <c r="S169" i="2"/>
  <c r="T169" i="2"/>
  <c r="L170" i="2"/>
  <c r="M170" i="2"/>
  <c r="N170" i="2"/>
  <c r="O170" i="2"/>
  <c r="Q170" i="2"/>
  <c r="R170" i="2"/>
  <c r="S170" i="2"/>
  <c r="T170" i="2"/>
  <c r="L171" i="2"/>
  <c r="M171" i="2"/>
  <c r="N171" i="2"/>
  <c r="O171" i="2"/>
  <c r="Q171" i="2"/>
  <c r="R171" i="2"/>
  <c r="S171" i="2"/>
  <c r="T171" i="2"/>
  <c r="L172" i="2"/>
  <c r="M172" i="2"/>
  <c r="N172" i="2"/>
  <c r="O172" i="2"/>
  <c r="Q172" i="2"/>
  <c r="R172" i="2"/>
  <c r="S172" i="2"/>
  <c r="T172" i="2"/>
  <c r="L173" i="2"/>
  <c r="M173" i="2"/>
  <c r="N173" i="2"/>
  <c r="O173" i="2"/>
  <c r="Q173" i="2"/>
  <c r="R173" i="2"/>
  <c r="S173" i="2"/>
  <c r="T173" i="2"/>
  <c r="L174" i="2"/>
  <c r="M174" i="2"/>
  <c r="N174" i="2"/>
  <c r="O174" i="2"/>
  <c r="Q174" i="2"/>
  <c r="R174" i="2"/>
  <c r="S174" i="2"/>
  <c r="T174" i="2"/>
  <c r="L175" i="2"/>
  <c r="M175" i="2"/>
  <c r="N175" i="2"/>
  <c r="O175" i="2"/>
  <c r="Q175" i="2"/>
  <c r="R175" i="2"/>
  <c r="S175" i="2"/>
  <c r="T175" i="2"/>
  <c r="L176" i="2"/>
  <c r="M176" i="2"/>
  <c r="N176" i="2"/>
  <c r="O176" i="2"/>
  <c r="Q176" i="2"/>
  <c r="R176" i="2"/>
  <c r="S176" i="2"/>
  <c r="T176" i="2"/>
  <c r="L177" i="2"/>
  <c r="M177" i="2"/>
  <c r="N177" i="2"/>
  <c r="O177" i="2"/>
  <c r="Q177" i="2"/>
  <c r="R177" i="2"/>
  <c r="S177" i="2"/>
  <c r="T177" i="2"/>
  <c r="L178" i="2"/>
  <c r="M178" i="2"/>
  <c r="N178" i="2"/>
  <c r="O178" i="2"/>
  <c r="Q178" i="2"/>
  <c r="R178" i="2"/>
  <c r="S178" i="2"/>
  <c r="T178" i="2"/>
  <c r="L179" i="2"/>
  <c r="M179" i="2"/>
  <c r="N179" i="2"/>
  <c r="O179" i="2"/>
  <c r="Q179" i="2"/>
  <c r="R179" i="2"/>
  <c r="S179" i="2"/>
  <c r="T179" i="2"/>
  <c r="L180" i="2"/>
  <c r="M180" i="2"/>
  <c r="N180" i="2"/>
  <c r="O180" i="2"/>
  <c r="Q180" i="2"/>
  <c r="R180" i="2"/>
  <c r="S180" i="2"/>
  <c r="T180" i="2"/>
  <c r="L181" i="2"/>
  <c r="M181" i="2"/>
  <c r="N181" i="2"/>
  <c r="O181" i="2"/>
  <c r="Q181" i="2"/>
  <c r="R181" i="2"/>
  <c r="S181" i="2"/>
  <c r="T181" i="2"/>
  <c r="L182" i="2"/>
  <c r="M182" i="2"/>
  <c r="N182" i="2"/>
  <c r="O182" i="2"/>
  <c r="Q182" i="2"/>
  <c r="R182" i="2"/>
  <c r="S182" i="2"/>
  <c r="T182" i="2"/>
  <c r="L183" i="2"/>
  <c r="M183" i="2"/>
  <c r="N183" i="2"/>
  <c r="O183" i="2"/>
  <c r="Q183" i="2"/>
  <c r="R183" i="2"/>
  <c r="S183" i="2"/>
  <c r="T183" i="2"/>
  <c r="L184" i="2"/>
  <c r="M184" i="2"/>
  <c r="N184" i="2"/>
  <c r="O184" i="2"/>
  <c r="Q184" i="2"/>
  <c r="R184" i="2"/>
  <c r="S184" i="2"/>
  <c r="T184" i="2"/>
  <c r="L185" i="2"/>
  <c r="M185" i="2"/>
  <c r="N185" i="2"/>
  <c r="O185" i="2"/>
  <c r="Q185" i="2"/>
  <c r="R185" i="2"/>
  <c r="S185" i="2"/>
  <c r="T185" i="2"/>
  <c r="L186" i="2"/>
  <c r="M186" i="2"/>
  <c r="N186" i="2"/>
  <c r="O186" i="2"/>
  <c r="Q186" i="2"/>
  <c r="R186" i="2"/>
  <c r="S186" i="2"/>
  <c r="T186" i="2"/>
  <c r="L187" i="2"/>
  <c r="M187" i="2"/>
  <c r="N187" i="2"/>
  <c r="O187" i="2"/>
  <c r="Q187" i="2"/>
  <c r="R187" i="2"/>
  <c r="S187" i="2"/>
  <c r="T187" i="2"/>
  <c r="L188" i="2"/>
  <c r="M188" i="2"/>
  <c r="N188" i="2"/>
  <c r="O188" i="2"/>
  <c r="Q188" i="2"/>
  <c r="R188" i="2"/>
  <c r="S188" i="2"/>
  <c r="T188" i="2"/>
  <c r="L189" i="2"/>
  <c r="M189" i="2"/>
  <c r="N189" i="2"/>
  <c r="O189" i="2"/>
  <c r="Q189" i="2"/>
  <c r="R189" i="2"/>
  <c r="S189" i="2"/>
  <c r="T189" i="2"/>
  <c r="L190" i="2"/>
  <c r="M190" i="2"/>
  <c r="N190" i="2"/>
  <c r="O190" i="2"/>
  <c r="Q190" i="2"/>
  <c r="R190" i="2"/>
  <c r="S190" i="2"/>
  <c r="T190" i="2"/>
  <c r="L191" i="2"/>
  <c r="M191" i="2"/>
  <c r="N191" i="2"/>
  <c r="O191" i="2"/>
  <c r="Q191" i="2"/>
  <c r="R191" i="2"/>
  <c r="S191" i="2"/>
  <c r="T191" i="2"/>
  <c r="L192" i="2"/>
  <c r="M192" i="2"/>
  <c r="N192" i="2"/>
  <c r="O192" i="2"/>
  <c r="Q192" i="2"/>
  <c r="R192" i="2"/>
  <c r="S192" i="2"/>
  <c r="T192" i="2"/>
  <c r="L193" i="2"/>
  <c r="M193" i="2"/>
  <c r="N193" i="2"/>
  <c r="O193" i="2"/>
  <c r="Q193" i="2"/>
  <c r="R193" i="2"/>
  <c r="S193" i="2"/>
  <c r="T193" i="2"/>
  <c r="L194" i="2"/>
  <c r="M194" i="2"/>
  <c r="N194" i="2"/>
  <c r="O194" i="2"/>
  <c r="Q194" i="2"/>
  <c r="R194" i="2"/>
  <c r="S194" i="2"/>
  <c r="T194" i="2"/>
  <c r="L195" i="2"/>
  <c r="M195" i="2"/>
  <c r="N195" i="2"/>
  <c r="O195" i="2"/>
  <c r="Q195" i="2"/>
  <c r="R195" i="2"/>
  <c r="S195" i="2"/>
  <c r="T195" i="2"/>
  <c r="L196" i="2"/>
  <c r="M196" i="2"/>
  <c r="N196" i="2"/>
  <c r="O196" i="2"/>
  <c r="Q196" i="2"/>
  <c r="R196" i="2"/>
  <c r="S196" i="2"/>
  <c r="T196" i="2"/>
  <c r="L197" i="2"/>
  <c r="M197" i="2"/>
  <c r="N197" i="2"/>
  <c r="O197" i="2"/>
  <c r="Q197" i="2"/>
  <c r="R197" i="2"/>
  <c r="S197" i="2"/>
  <c r="T197" i="2"/>
  <c r="L198" i="2"/>
  <c r="M198" i="2"/>
  <c r="N198" i="2"/>
  <c r="O198" i="2"/>
  <c r="Q198" i="2"/>
  <c r="R198" i="2"/>
  <c r="S198" i="2"/>
  <c r="T198" i="2"/>
  <c r="L199" i="2"/>
  <c r="M199" i="2"/>
  <c r="N199" i="2"/>
  <c r="O199" i="2"/>
  <c r="Q199" i="2"/>
  <c r="R199" i="2"/>
  <c r="S199" i="2"/>
  <c r="T199" i="2"/>
  <c r="L200" i="2"/>
  <c r="M200" i="2"/>
  <c r="N200" i="2"/>
  <c r="O200" i="2"/>
  <c r="Q200" i="2"/>
  <c r="R200" i="2"/>
  <c r="S200" i="2"/>
  <c r="T200" i="2"/>
  <c r="L201" i="2"/>
  <c r="M201" i="2"/>
  <c r="N201" i="2"/>
  <c r="O201" i="2"/>
  <c r="Q201" i="2"/>
  <c r="R201" i="2"/>
  <c r="S201" i="2"/>
  <c r="T201" i="2"/>
  <c r="L202" i="2"/>
  <c r="M202" i="2"/>
  <c r="N202" i="2"/>
  <c r="O202" i="2"/>
  <c r="Q202" i="2"/>
  <c r="R202" i="2"/>
  <c r="S202" i="2"/>
  <c r="T202" i="2"/>
  <c r="L203" i="2"/>
  <c r="M203" i="2"/>
  <c r="N203" i="2"/>
  <c r="O203" i="2"/>
  <c r="Q203" i="2"/>
  <c r="R203" i="2"/>
  <c r="S203" i="2"/>
  <c r="T203" i="2"/>
  <c r="L204" i="2"/>
  <c r="M204" i="2"/>
  <c r="N204" i="2"/>
  <c r="O204" i="2"/>
  <c r="Q204" i="2"/>
  <c r="R204" i="2"/>
  <c r="S204" i="2"/>
  <c r="T204" i="2"/>
  <c r="L205" i="2"/>
  <c r="M205" i="2"/>
  <c r="N205" i="2"/>
  <c r="O205" i="2"/>
  <c r="Q205" i="2"/>
  <c r="R205" i="2"/>
  <c r="S205" i="2"/>
  <c r="T205" i="2"/>
  <c r="L206" i="2"/>
  <c r="M206" i="2"/>
  <c r="N206" i="2"/>
  <c r="O206" i="2"/>
  <c r="Q206" i="2"/>
  <c r="R206" i="2"/>
  <c r="S206" i="2"/>
  <c r="T206" i="2"/>
  <c r="L207" i="2"/>
  <c r="M207" i="2"/>
  <c r="N207" i="2"/>
  <c r="O207" i="2"/>
  <c r="Q207" i="2"/>
  <c r="R207" i="2"/>
  <c r="S207" i="2"/>
  <c r="T207" i="2"/>
  <c r="L208" i="2"/>
  <c r="M208" i="2"/>
  <c r="N208" i="2"/>
  <c r="O208" i="2"/>
  <c r="Q208" i="2"/>
  <c r="R208" i="2"/>
  <c r="S208" i="2"/>
  <c r="T208" i="2"/>
  <c r="L209" i="2"/>
  <c r="M209" i="2"/>
  <c r="N209" i="2"/>
  <c r="O209" i="2"/>
  <c r="Q209" i="2"/>
  <c r="R209" i="2"/>
  <c r="S209" i="2"/>
  <c r="T209" i="2"/>
  <c r="L210" i="2"/>
  <c r="M210" i="2"/>
  <c r="N210" i="2"/>
  <c r="O210" i="2"/>
  <c r="Q210" i="2"/>
  <c r="R210" i="2"/>
  <c r="S210" i="2"/>
  <c r="T210" i="2"/>
  <c r="L211" i="2"/>
  <c r="M211" i="2"/>
  <c r="N211" i="2"/>
  <c r="O211" i="2"/>
  <c r="Q211" i="2"/>
  <c r="R211" i="2"/>
  <c r="S211" i="2"/>
  <c r="T211" i="2"/>
  <c r="L212" i="2"/>
  <c r="M212" i="2"/>
  <c r="N212" i="2"/>
  <c r="O212" i="2"/>
  <c r="Q212" i="2"/>
  <c r="R212" i="2"/>
  <c r="S212" i="2"/>
  <c r="T212" i="2"/>
  <c r="L213" i="2"/>
  <c r="M213" i="2"/>
  <c r="N213" i="2"/>
  <c r="O213" i="2"/>
  <c r="Q213" i="2"/>
  <c r="R213" i="2"/>
  <c r="S213" i="2"/>
  <c r="T213" i="2"/>
  <c r="L214" i="2"/>
  <c r="M214" i="2"/>
  <c r="N214" i="2"/>
  <c r="O214" i="2"/>
  <c r="Q214" i="2"/>
  <c r="R214" i="2"/>
  <c r="S214" i="2"/>
  <c r="T214" i="2"/>
  <c r="L215" i="2"/>
  <c r="M215" i="2"/>
  <c r="N215" i="2"/>
  <c r="O215" i="2"/>
  <c r="Q215" i="2"/>
  <c r="R215" i="2"/>
  <c r="S215" i="2"/>
  <c r="T215" i="2"/>
  <c r="L216" i="2"/>
  <c r="M216" i="2"/>
  <c r="N216" i="2"/>
  <c r="O216" i="2"/>
  <c r="Q216" i="2"/>
  <c r="R216" i="2"/>
  <c r="S216" i="2"/>
  <c r="T216" i="2"/>
  <c r="L217" i="2"/>
  <c r="M217" i="2"/>
  <c r="N217" i="2"/>
  <c r="O217" i="2"/>
  <c r="Q217" i="2"/>
  <c r="R217" i="2"/>
  <c r="S217" i="2"/>
  <c r="T217" i="2"/>
  <c r="L218" i="2"/>
  <c r="M218" i="2"/>
  <c r="N218" i="2"/>
  <c r="O218" i="2"/>
  <c r="Q218" i="2"/>
  <c r="R218" i="2"/>
  <c r="S218" i="2"/>
  <c r="T218" i="2"/>
  <c r="L219" i="2"/>
  <c r="M219" i="2"/>
  <c r="N219" i="2"/>
  <c r="O219" i="2"/>
  <c r="Q219" i="2"/>
  <c r="R219" i="2"/>
  <c r="S219" i="2"/>
  <c r="T219" i="2"/>
  <c r="L220" i="2"/>
  <c r="M220" i="2"/>
  <c r="N220" i="2"/>
  <c r="O220" i="2"/>
  <c r="Q220" i="2"/>
  <c r="R220" i="2"/>
  <c r="S220" i="2"/>
  <c r="T220" i="2"/>
  <c r="L221" i="2"/>
  <c r="M221" i="2"/>
  <c r="N221" i="2"/>
  <c r="O221" i="2"/>
  <c r="Q221" i="2"/>
  <c r="R221" i="2"/>
  <c r="S221" i="2"/>
  <c r="T221" i="2"/>
  <c r="L222" i="2"/>
  <c r="M222" i="2"/>
  <c r="N222" i="2"/>
  <c r="O222" i="2"/>
  <c r="Q222" i="2"/>
  <c r="R222" i="2"/>
  <c r="S222" i="2"/>
  <c r="T222" i="2"/>
  <c r="L223" i="2"/>
  <c r="M223" i="2"/>
  <c r="N223" i="2"/>
  <c r="O223" i="2"/>
  <c r="Q223" i="2"/>
  <c r="R223" i="2"/>
  <c r="S223" i="2"/>
  <c r="T223" i="2"/>
  <c r="L224" i="2"/>
  <c r="M224" i="2"/>
  <c r="N224" i="2"/>
  <c r="O224" i="2"/>
  <c r="Q224" i="2"/>
  <c r="R224" i="2"/>
  <c r="S224" i="2"/>
  <c r="T224" i="2"/>
  <c r="L225" i="2"/>
  <c r="M225" i="2"/>
  <c r="N225" i="2"/>
  <c r="O225" i="2"/>
  <c r="Q225" i="2"/>
  <c r="R225" i="2"/>
  <c r="S225" i="2"/>
  <c r="T225" i="2"/>
  <c r="L226" i="2"/>
  <c r="M226" i="2"/>
  <c r="N226" i="2"/>
  <c r="O226" i="2"/>
  <c r="Q226" i="2"/>
  <c r="R226" i="2"/>
  <c r="S226" i="2"/>
  <c r="T226" i="2"/>
  <c r="L227" i="2"/>
  <c r="M227" i="2"/>
  <c r="N227" i="2"/>
  <c r="O227" i="2"/>
  <c r="Q227" i="2"/>
  <c r="R227" i="2"/>
  <c r="S227" i="2"/>
  <c r="T227" i="2"/>
  <c r="L228" i="2"/>
  <c r="M228" i="2"/>
  <c r="N228" i="2"/>
  <c r="O228" i="2"/>
  <c r="Q228" i="2"/>
  <c r="R228" i="2"/>
  <c r="S228" i="2"/>
  <c r="T228" i="2"/>
  <c r="L229" i="2"/>
  <c r="M229" i="2"/>
  <c r="N229" i="2"/>
  <c r="O229" i="2"/>
  <c r="Q229" i="2"/>
  <c r="R229" i="2"/>
  <c r="S229" i="2"/>
  <c r="T229" i="2"/>
  <c r="L230" i="2"/>
  <c r="M230" i="2"/>
  <c r="N230" i="2"/>
  <c r="O230" i="2"/>
  <c r="Q230" i="2"/>
  <c r="R230" i="2"/>
  <c r="S230" i="2"/>
  <c r="T230" i="2"/>
  <c r="L231" i="2"/>
  <c r="M231" i="2"/>
  <c r="N231" i="2"/>
  <c r="O231" i="2"/>
  <c r="Q231" i="2"/>
  <c r="R231" i="2"/>
  <c r="S231" i="2"/>
  <c r="T231" i="2"/>
  <c r="L232" i="2"/>
  <c r="M232" i="2"/>
  <c r="N232" i="2"/>
  <c r="O232" i="2"/>
  <c r="Q232" i="2"/>
  <c r="R232" i="2"/>
  <c r="S232" i="2"/>
  <c r="T232" i="2"/>
  <c r="L233" i="2"/>
  <c r="M233" i="2"/>
  <c r="N233" i="2"/>
  <c r="O233" i="2"/>
  <c r="Q233" i="2"/>
  <c r="R233" i="2"/>
  <c r="S233" i="2"/>
  <c r="T233" i="2"/>
  <c r="L234" i="2"/>
  <c r="M234" i="2"/>
  <c r="N234" i="2"/>
  <c r="O234" i="2"/>
  <c r="Q234" i="2"/>
  <c r="R234" i="2"/>
  <c r="S234" i="2"/>
  <c r="T234" i="2"/>
  <c r="L235" i="2"/>
  <c r="M235" i="2"/>
  <c r="N235" i="2"/>
  <c r="O235" i="2"/>
  <c r="Q235" i="2"/>
  <c r="R235" i="2"/>
  <c r="S235" i="2"/>
  <c r="T235" i="2"/>
  <c r="L236" i="2"/>
  <c r="M236" i="2"/>
  <c r="N236" i="2"/>
  <c r="O236" i="2"/>
  <c r="Q236" i="2"/>
  <c r="R236" i="2"/>
  <c r="S236" i="2"/>
  <c r="T236" i="2"/>
  <c r="L237" i="2"/>
  <c r="M237" i="2"/>
  <c r="N237" i="2"/>
  <c r="O237" i="2"/>
  <c r="Q237" i="2"/>
  <c r="R237" i="2"/>
  <c r="S237" i="2"/>
  <c r="T237" i="2"/>
  <c r="L238" i="2"/>
  <c r="M238" i="2"/>
  <c r="N238" i="2"/>
  <c r="O238" i="2"/>
  <c r="Q238" i="2"/>
  <c r="R238" i="2"/>
  <c r="S238" i="2"/>
  <c r="T238" i="2"/>
  <c r="L239" i="2"/>
  <c r="M239" i="2"/>
  <c r="N239" i="2"/>
  <c r="O239" i="2"/>
  <c r="Q239" i="2"/>
  <c r="R239" i="2"/>
  <c r="S239" i="2"/>
  <c r="T239" i="2"/>
  <c r="L240" i="2"/>
  <c r="M240" i="2"/>
  <c r="N240" i="2"/>
  <c r="O240" i="2"/>
  <c r="Q240" i="2"/>
  <c r="R240" i="2"/>
  <c r="S240" i="2"/>
  <c r="T240" i="2"/>
  <c r="L241" i="2"/>
  <c r="M241" i="2"/>
  <c r="N241" i="2"/>
  <c r="O241" i="2"/>
  <c r="Q241" i="2"/>
  <c r="R241" i="2"/>
  <c r="S241" i="2"/>
  <c r="T241" i="2"/>
  <c r="L242" i="2"/>
  <c r="M242" i="2"/>
  <c r="N242" i="2"/>
  <c r="O242" i="2"/>
  <c r="Q242" i="2"/>
  <c r="R242" i="2"/>
  <c r="S242" i="2"/>
  <c r="T242" i="2"/>
  <c r="L243" i="2"/>
  <c r="M243" i="2"/>
  <c r="N243" i="2"/>
  <c r="O243" i="2"/>
  <c r="Q243" i="2"/>
  <c r="R243" i="2"/>
  <c r="S243" i="2"/>
  <c r="T243" i="2"/>
  <c r="L244" i="2"/>
  <c r="M244" i="2"/>
  <c r="N244" i="2"/>
  <c r="O244" i="2"/>
  <c r="Q244" i="2"/>
  <c r="R244" i="2"/>
  <c r="S244" i="2"/>
  <c r="T244" i="2"/>
  <c r="L245" i="2"/>
  <c r="M245" i="2"/>
  <c r="N245" i="2"/>
  <c r="O245" i="2"/>
  <c r="Q245" i="2"/>
  <c r="R245" i="2"/>
  <c r="S245" i="2"/>
  <c r="T245" i="2"/>
  <c r="L246" i="2"/>
  <c r="M246" i="2"/>
  <c r="N246" i="2"/>
  <c r="O246" i="2"/>
  <c r="Q246" i="2"/>
  <c r="R246" i="2"/>
  <c r="S246" i="2"/>
  <c r="T246" i="2"/>
  <c r="L247" i="2"/>
  <c r="M247" i="2"/>
  <c r="N247" i="2"/>
  <c r="O247" i="2"/>
  <c r="Q247" i="2"/>
  <c r="R247" i="2"/>
  <c r="S247" i="2"/>
  <c r="T247" i="2"/>
  <c r="L248" i="2"/>
  <c r="M248" i="2"/>
  <c r="N248" i="2"/>
  <c r="O248" i="2"/>
  <c r="Q248" i="2"/>
  <c r="R248" i="2"/>
  <c r="S248" i="2"/>
  <c r="T248" i="2"/>
  <c r="L249" i="2"/>
  <c r="M249" i="2"/>
  <c r="N249" i="2"/>
  <c r="O249" i="2"/>
  <c r="Q249" i="2"/>
  <c r="R249" i="2"/>
  <c r="S249" i="2"/>
  <c r="T249" i="2"/>
  <c r="L250" i="2"/>
  <c r="M250" i="2"/>
  <c r="N250" i="2"/>
  <c r="O250" i="2"/>
  <c r="Q250" i="2"/>
  <c r="R250" i="2"/>
  <c r="S250" i="2"/>
  <c r="T250" i="2"/>
  <c r="L251" i="2"/>
  <c r="M251" i="2"/>
  <c r="N251" i="2"/>
  <c r="O251" i="2"/>
  <c r="Q251" i="2"/>
  <c r="R251" i="2"/>
  <c r="S251" i="2"/>
  <c r="T251" i="2"/>
  <c r="L252" i="2"/>
  <c r="M252" i="2"/>
  <c r="N252" i="2"/>
  <c r="O252" i="2"/>
  <c r="Q252" i="2"/>
  <c r="R252" i="2"/>
  <c r="S252" i="2"/>
  <c r="T252" i="2"/>
  <c r="L253" i="2"/>
  <c r="M253" i="2"/>
  <c r="N253" i="2"/>
  <c r="O253" i="2"/>
  <c r="Q253" i="2"/>
  <c r="R253" i="2"/>
  <c r="S253" i="2"/>
  <c r="T253" i="2"/>
  <c r="L254" i="2"/>
  <c r="M254" i="2"/>
  <c r="N254" i="2"/>
  <c r="O254" i="2"/>
  <c r="Q254" i="2"/>
  <c r="R254" i="2"/>
  <c r="S254" i="2"/>
  <c r="T254" i="2"/>
  <c r="L255" i="2"/>
  <c r="M255" i="2"/>
  <c r="N255" i="2"/>
  <c r="O255" i="2"/>
  <c r="Q255" i="2"/>
  <c r="R255" i="2"/>
  <c r="S255" i="2"/>
  <c r="T255" i="2"/>
  <c r="L256" i="2"/>
  <c r="M256" i="2"/>
  <c r="N256" i="2"/>
  <c r="O256" i="2"/>
  <c r="Q256" i="2"/>
  <c r="R256" i="2"/>
  <c r="S256" i="2"/>
  <c r="T256" i="2"/>
  <c r="L257" i="2"/>
  <c r="M257" i="2"/>
  <c r="N257" i="2"/>
  <c r="O257" i="2"/>
  <c r="Q257" i="2"/>
  <c r="R257" i="2"/>
  <c r="S257" i="2"/>
  <c r="T257" i="2"/>
  <c r="L258" i="2"/>
  <c r="M258" i="2"/>
  <c r="N258" i="2"/>
  <c r="O258" i="2"/>
  <c r="Q258" i="2"/>
  <c r="R258" i="2"/>
  <c r="S258" i="2"/>
  <c r="T258" i="2"/>
  <c r="L259" i="2"/>
  <c r="M259" i="2"/>
  <c r="N259" i="2"/>
  <c r="O259" i="2"/>
  <c r="Q259" i="2"/>
  <c r="R259" i="2"/>
  <c r="S259" i="2"/>
  <c r="T259" i="2"/>
  <c r="L260" i="2"/>
  <c r="M260" i="2"/>
  <c r="N260" i="2"/>
  <c r="O260" i="2"/>
  <c r="Q260" i="2"/>
  <c r="R260" i="2"/>
  <c r="S260" i="2"/>
  <c r="T260" i="2"/>
  <c r="L261" i="2"/>
  <c r="M261" i="2"/>
  <c r="N261" i="2"/>
  <c r="O261" i="2"/>
  <c r="Q261" i="2"/>
  <c r="R261" i="2"/>
  <c r="S261" i="2"/>
  <c r="T261" i="2"/>
  <c r="L262" i="2"/>
  <c r="M262" i="2"/>
  <c r="N262" i="2"/>
  <c r="O262" i="2"/>
  <c r="Q262" i="2"/>
  <c r="R262" i="2"/>
  <c r="S262" i="2"/>
  <c r="T262" i="2"/>
  <c r="L263" i="2"/>
  <c r="M263" i="2"/>
  <c r="N263" i="2"/>
  <c r="O263" i="2"/>
  <c r="Q263" i="2"/>
  <c r="R263" i="2"/>
  <c r="S263" i="2"/>
  <c r="T263" i="2"/>
  <c r="L264" i="2"/>
  <c r="M264" i="2"/>
  <c r="N264" i="2"/>
  <c r="O264" i="2"/>
  <c r="Q264" i="2"/>
  <c r="R264" i="2"/>
  <c r="S264" i="2"/>
  <c r="T264" i="2"/>
  <c r="L265" i="2"/>
  <c r="M265" i="2"/>
  <c r="N265" i="2"/>
  <c r="O265" i="2"/>
  <c r="Q265" i="2"/>
  <c r="R265" i="2"/>
  <c r="S265" i="2"/>
  <c r="T265" i="2"/>
  <c r="L266" i="2"/>
  <c r="M266" i="2"/>
  <c r="N266" i="2"/>
  <c r="O266" i="2"/>
  <c r="Q266" i="2"/>
  <c r="R266" i="2"/>
  <c r="S266" i="2"/>
  <c r="T266" i="2"/>
  <c r="L267" i="2"/>
  <c r="M267" i="2"/>
  <c r="N267" i="2"/>
  <c r="O267" i="2"/>
  <c r="Q267" i="2"/>
  <c r="R267" i="2"/>
  <c r="S267" i="2"/>
  <c r="T267" i="2"/>
  <c r="L268" i="2"/>
  <c r="M268" i="2"/>
  <c r="N268" i="2"/>
  <c r="O268" i="2"/>
  <c r="Q268" i="2"/>
  <c r="R268" i="2"/>
  <c r="S268" i="2"/>
  <c r="T268" i="2"/>
  <c r="L269" i="2"/>
  <c r="M269" i="2"/>
  <c r="N269" i="2"/>
  <c r="O269" i="2"/>
  <c r="Q269" i="2"/>
  <c r="R269" i="2"/>
  <c r="S269" i="2"/>
  <c r="T269" i="2"/>
  <c r="L270" i="2"/>
  <c r="M270" i="2"/>
  <c r="N270" i="2"/>
  <c r="O270" i="2"/>
  <c r="Q270" i="2"/>
  <c r="R270" i="2"/>
  <c r="S270" i="2"/>
  <c r="T270" i="2"/>
  <c r="L271" i="2"/>
  <c r="M271" i="2"/>
  <c r="N271" i="2"/>
  <c r="O271" i="2"/>
  <c r="Q271" i="2"/>
  <c r="R271" i="2"/>
  <c r="S271" i="2"/>
  <c r="T271" i="2"/>
  <c r="L272" i="2"/>
  <c r="M272" i="2"/>
  <c r="N272" i="2"/>
  <c r="O272" i="2"/>
  <c r="Q272" i="2"/>
  <c r="R272" i="2"/>
  <c r="S272" i="2"/>
  <c r="T272" i="2"/>
  <c r="L273" i="2"/>
  <c r="M273" i="2"/>
  <c r="N273" i="2"/>
  <c r="O273" i="2"/>
  <c r="Q273" i="2"/>
  <c r="R273" i="2"/>
  <c r="S273" i="2"/>
  <c r="T273" i="2"/>
  <c r="L274" i="2"/>
  <c r="M274" i="2"/>
  <c r="N274" i="2"/>
  <c r="O274" i="2"/>
  <c r="Q274" i="2"/>
  <c r="R274" i="2"/>
  <c r="S274" i="2"/>
  <c r="T274" i="2"/>
  <c r="L275" i="2"/>
  <c r="M275" i="2"/>
  <c r="N275" i="2"/>
  <c r="O275" i="2"/>
  <c r="Q275" i="2"/>
  <c r="R275" i="2"/>
  <c r="S275" i="2"/>
  <c r="T275" i="2"/>
  <c r="L276" i="2"/>
  <c r="M276" i="2"/>
  <c r="N276" i="2"/>
  <c r="O276" i="2"/>
  <c r="Q276" i="2"/>
  <c r="R276" i="2"/>
  <c r="S276" i="2"/>
  <c r="T276" i="2"/>
  <c r="L277" i="2"/>
  <c r="M277" i="2"/>
  <c r="N277" i="2"/>
  <c r="O277" i="2"/>
  <c r="Q277" i="2"/>
  <c r="R277" i="2"/>
  <c r="S277" i="2"/>
  <c r="T277" i="2"/>
  <c r="L278" i="2"/>
  <c r="M278" i="2"/>
  <c r="N278" i="2"/>
  <c r="O278" i="2"/>
  <c r="Q278" i="2"/>
  <c r="R278" i="2"/>
  <c r="S278" i="2"/>
  <c r="T278" i="2"/>
  <c r="L279" i="2"/>
  <c r="M279" i="2"/>
  <c r="N279" i="2"/>
  <c r="O279" i="2"/>
  <c r="Q279" i="2"/>
  <c r="R279" i="2"/>
  <c r="S279" i="2"/>
  <c r="T279" i="2"/>
  <c r="L280" i="2"/>
  <c r="M280" i="2"/>
  <c r="N280" i="2"/>
  <c r="O280" i="2"/>
  <c r="Q280" i="2"/>
  <c r="R280" i="2"/>
  <c r="S280" i="2"/>
  <c r="T280" i="2"/>
  <c r="L281" i="2"/>
  <c r="M281" i="2"/>
  <c r="N281" i="2"/>
  <c r="O281" i="2"/>
  <c r="Q281" i="2"/>
  <c r="R281" i="2"/>
  <c r="S281" i="2"/>
  <c r="T281" i="2"/>
  <c r="L282" i="2"/>
  <c r="M282" i="2"/>
  <c r="N282" i="2"/>
  <c r="O282" i="2"/>
  <c r="Q282" i="2"/>
  <c r="R282" i="2"/>
  <c r="S282" i="2"/>
  <c r="T282" i="2"/>
  <c r="L283" i="2"/>
  <c r="M283" i="2"/>
  <c r="N283" i="2"/>
  <c r="O283" i="2"/>
  <c r="Q283" i="2"/>
  <c r="R283" i="2"/>
  <c r="S283" i="2"/>
  <c r="T283" i="2"/>
  <c r="L284" i="2"/>
  <c r="M284" i="2"/>
  <c r="N284" i="2"/>
  <c r="O284" i="2"/>
  <c r="Q284" i="2"/>
  <c r="R284" i="2"/>
  <c r="S284" i="2"/>
  <c r="T284" i="2"/>
  <c r="L285" i="2"/>
  <c r="M285" i="2"/>
  <c r="N285" i="2"/>
  <c r="O285" i="2"/>
  <c r="Q285" i="2"/>
  <c r="R285" i="2"/>
  <c r="S285" i="2"/>
  <c r="T285" i="2"/>
  <c r="L286" i="2"/>
  <c r="M286" i="2"/>
  <c r="N286" i="2"/>
  <c r="O286" i="2"/>
  <c r="Q286" i="2"/>
  <c r="R286" i="2"/>
  <c r="S286" i="2"/>
  <c r="T286" i="2"/>
  <c r="L287" i="2"/>
  <c r="M287" i="2"/>
  <c r="N287" i="2"/>
  <c r="O287" i="2"/>
  <c r="Q287" i="2"/>
  <c r="R287" i="2"/>
  <c r="S287" i="2"/>
  <c r="T287" i="2"/>
  <c r="L288" i="2"/>
  <c r="M288" i="2"/>
  <c r="N288" i="2"/>
  <c r="O288" i="2"/>
  <c r="Q288" i="2"/>
  <c r="R288" i="2"/>
  <c r="S288" i="2"/>
  <c r="T288" i="2"/>
  <c r="L289" i="2"/>
  <c r="M289" i="2"/>
  <c r="N289" i="2"/>
  <c r="O289" i="2"/>
  <c r="Q289" i="2"/>
  <c r="R289" i="2"/>
  <c r="S289" i="2"/>
  <c r="T289" i="2"/>
  <c r="L290" i="2"/>
  <c r="M290" i="2"/>
  <c r="N290" i="2"/>
  <c r="O290" i="2"/>
  <c r="Q290" i="2"/>
  <c r="R290" i="2"/>
  <c r="S290" i="2"/>
  <c r="T290" i="2"/>
  <c r="L291" i="2"/>
  <c r="M291" i="2"/>
  <c r="N291" i="2"/>
  <c r="O291" i="2"/>
  <c r="Q291" i="2"/>
  <c r="R291" i="2"/>
  <c r="S291" i="2"/>
  <c r="T291" i="2"/>
  <c r="L292" i="2"/>
  <c r="M292" i="2"/>
  <c r="N292" i="2"/>
  <c r="O292" i="2"/>
  <c r="Q292" i="2"/>
  <c r="R292" i="2"/>
  <c r="S292" i="2"/>
  <c r="T292" i="2"/>
  <c r="L293" i="2"/>
  <c r="M293" i="2"/>
  <c r="N293" i="2"/>
  <c r="O293" i="2"/>
  <c r="Q293" i="2"/>
  <c r="R293" i="2"/>
  <c r="S293" i="2"/>
  <c r="T293" i="2"/>
  <c r="L294" i="2"/>
  <c r="M294" i="2"/>
  <c r="N294" i="2"/>
  <c r="O294" i="2"/>
  <c r="Q294" i="2"/>
  <c r="R294" i="2"/>
  <c r="S294" i="2"/>
  <c r="T294" i="2"/>
  <c r="L295" i="2"/>
  <c r="M295" i="2"/>
  <c r="N295" i="2"/>
  <c r="O295" i="2"/>
  <c r="Q295" i="2"/>
  <c r="R295" i="2"/>
  <c r="S295" i="2"/>
  <c r="T295" i="2"/>
  <c r="L296" i="2"/>
  <c r="M296" i="2"/>
  <c r="N296" i="2"/>
  <c r="O296" i="2"/>
  <c r="Q296" i="2"/>
  <c r="R296" i="2"/>
  <c r="S296" i="2"/>
  <c r="T296" i="2"/>
  <c r="L297" i="2"/>
  <c r="M297" i="2"/>
  <c r="N297" i="2"/>
  <c r="O297" i="2"/>
  <c r="Q297" i="2"/>
  <c r="R297" i="2"/>
  <c r="S297" i="2"/>
  <c r="T297" i="2"/>
  <c r="L298" i="2"/>
  <c r="M298" i="2"/>
  <c r="N298" i="2"/>
  <c r="O298" i="2"/>
  <c r="Q298" i="2"/>
  <c r="R298" i="2"/>
  <c r="S298" i="2"/>
  <c r="T298" i="2"/>
  <c r="L299" i="2"/>
  <c r="M299" i="2"/>
  <c r="N299" i="2"/>
  <c r="O299" i="2"/>
  <c r="Q299" i="2"/>
  <c r="R299" i="2"/>
  <c r="S299" i="2"/>
  <c r="T299" i="2"/>
  <c r="L300" i="2"/>
  <c r="M300" i="2"/>
  <c r="N300" i="2"/>
  <c r="O300" i="2"/>
  <c r="Q300" i="2"/>
  <c r="R300" i="2"/>
  <c r="S300" i="2"/>
  <c r="T300" i="2"/>
  <c r="L301" i="2"/>
  <c r="M301" i="2"/>
  <c r="N301" i="2"/>
  <c r="O301" i="2"/>
  <c r="Q301" i="2"/>
  <c r="R301" i="2"/>
  <c r="S301" i="2"/>
  <c r="T301" i="2"/>
  <c r="L302" i="2"/>
  <c r="M302" i="2"/>
  <c r="N302" i="2"/>
  <c r="O302" i="2"/>
  <c r="Q302" i="2"/>
  <c r="R302" i="2"/>
  <c r="S302" i="2"/>
  <c r="T302" i="2"/>
  <c r="L303" i="2"/>
  <c r="M303" i="2"/>
  <c r="N303" i="2"/>
  <c r="O303" i="2"/>
  <c r="Q303" i="2"/>
  <c r="R303" i="2"/>
  <c r="S303" i="2"/>
  <c r="T303" i="2"/>
  <c r="L304" i="2"/>
  <c r="M304" i="2"/>
  <c r="N304" i="2"/>
  <c r="O304" i="2"/>
  <c r="Q304" i="2"/>
  <c r="R304" i="2"/>
  <c r="S304" i="2"/>
  <c r="T304" i="2"/>
  <c r="L305" i="2"/>
  <c r="M305" i="2"/>
  <c r="N305" i="2"/>
  <c r="O305" i="2"/>
  <c r="Q305" i="2"/>
  <c r="R305" i="2"/>
  <c r="S305" i="2"/>
  <c r="T305" i="2"/>
  <c r="L306" i="2"/>
  <c r="M306" i="2"/>
  <c r="N306" i="2"/>
  <c r="O306" i="2"/>
  <c r="Q306" i="2"/>
  <c r="R306" i="2"/>
  <c r="S306" i="2"/>
  <c r="T306" i="2"/>
  <c r="L307" i="2"/>
  <c r="M307" i="2"/>
  <c r="N307" i="2"/>
  <c r="O307" i="2"/>
  <c r="Q307" i="2"/>
  <c r="R307" i="2"/>
  <c r="S307" i="2"/>
  <c r="T307" i="2"/>
  <c r="L308" i="2"/>
  <c r="M308" i="2"/>
  <c r="N308" i="2"/>
  <c r="O308" i="2"/>
  <c r="Q308" i="2"/>
  <c r="R308" i="2"/>
  <c r="S308" i="2"/>
  <c r="T308" i="2"/>
  <c r="L309" i="2"/>
  <c r="M309" i="2"/>
  <c r="N309" i="2"/>
  <c r="O309" i="2"/>
  <c r="Q309" i="2"/>
  <c r="R309" i="2"/>
  <c r="S309" i="2"/>
  <c r="T309" i="2"/>
  <c r="L310" i="2"/>
  <c r="M310" i="2"/>
  <c r="N310" i="2"/>
  <c r="O310" i="2"/>
  <c r="Q310" i="2"/>
  <c r="R310" i="2"/>
  <c r="S310" i="2"/>
  <c r="T310" i="2"/>
  <c r="L311" i="2"/>
  <c r="M311" i="2"/>
  <c r="N311" i="2"/>
  <c r="O311" i="2"/>
  <c r="Q311" i="2"/>
  <c r="R311" i="2"/>
  <c r="S311" i="2"/>
  <c r="T311" i="2"/>
  <c r="L312" i="2"/>
  <c r="M312" i="2"/>
  <c r="N312" i="2"/>
  <c r="O312" i="2"/>
  <c r="Q312" i="2"/>
  <c r="R312" i="2"/>
  <c r="S312" i="2"/>
  <c r="T312" i="2"/>
  <c r="L313" i="2"/>
  <c r="M313" i="2"/>
  <c r="N313" i="2"/>
  <c r="O313" i="2"/>
  <c r="Q313" i="2"/>
  <c r="R313" i="2"/>
  <c r="S313" i="2"/>
  <c r="T313" i="2"/>
  <c r="L314" i="2"/>
  <c r="M314" i="2"/>
  <c r="N314" i="2"/>
  <c r="O314" i="2"/>
  <c r="Q314" i="2"/>
  <c r="R314" i="2"/>
  <c r="S314" i="2"/>
  <c r="T314" i="2"/>
  <c r="L315" i="2"/>
  <c r="M315" i="2"/>
  <c r="N315" i="2"/>
  <c r="O315" i="2"/>
  <c r="Q315" i="2"/>
  <c r="R315" i="2"/>
  <c r="S315" i="2"/>
  <c r="T315" i="2"/>
  <c r="L316" i="2"/>
  <c r="M316" i="2"/>
  <c r="N316" i="2"/>
  <c r="O316" i="2"/>
  <c r="Q316" i="2"/>
  <c r="R316" i="2"/>
  <c r="S316" i="2"/>
  <c r="T316" i="2"/>
  <c r="L317" i="2"/>
  <c r="M317" i="2"/>
  <c r="N317" i="2"/>
  <c r="O317" i="2"/>
  <c r="Q317" i="2"/>
  <c r="R317" i="2"/>
  <c r="S317" i="2"/>
  <c r="T317" i="2"/>
  <c r="L318" i="2"/>
  <c r="M318" i="2"/>
  <c r="N318" i="2"/>
  <c r="O318" i="2"/>
  <c r="Q318" i="2"/>
  <c r="R318" i="2"/>
  <c r="S318" i="2"/>
  <c r="T318" i="2"/>
  <c r="L319" i="2"/>
  <c r="M319" i="2"/>
  <c r="N319" i="2"/>
  <c r="O319" i="2"/>
  <c r="Q319" i="2"/>
  <c r="R319" i="2"/>
  <c r="S319" i="2"/>
  <c r="T319" i="2"/>
  <c r="L320" i="2"/>
  <c r="M320" i="2"/>
  <c r="N320" i="2"/>
  <c r="O320" i="2"/>
  <c r="Q320" i="2"/>
  <c r="R320" i="2"/>
  <c r="S320" i="2"/>
  <c r="T320" i="2"/>
  <c r="L321" i="2"/>
  <c r="M321" i="2"/>
  <c r="N321" i="2"/>
  <c r="O321" i="2"/>
  <c r="Q321" i="2"/>
  <c r="R321" i="2"/>
  <c r="S321" i="2"/>
  <c r="T321" i="2"/>
  <c r="L322" i="2"/>
  <c r="M322" i="2"/>
  <c r="N322" i="2"/>
  <c r="O322" i="2"/>
  <c r="Q322" i="2"/>
  <c r="R322" i="2"/>
  <c r="S322" i="2"/>
  <c r="T322" i="2"/>
  <c r="L323" i="2"/>
  <c r="M323" i="2"/>
  <c r="N323" i="2"/>
  <c r="O323" i="2"/>
  <c r="Q323" i="2"/>
  <c r="R323" i="2"/>
  <c r="S323" i="2"/>
  <c r="T323" i="2"/>
  <c r="L324" i="2"/>
  <c r="M324" i="2"/>
  <c r="N324" i="2"/>
  <c r="O324" i="2"/>
  <c r="Q324" i="2"/>
  <c r="R324" i="2"/>
  <c r="S324" i="2"/>
  <c r="T324" i="2"/>
  <c r="L325" i="2"/>
  <c r="M325" i="2"/>
  <c r="N325" i="2"/>
  <c r="O325" i="2"/>
  <c r="Q325" i="2"/>
  <c r="R325" i="2"/>
  <c r="S325" i="2"/>
  <c r="T325" i="2"/>
  <c r="L326" i="2"/>
  <c r="M326" i="2"/>
  <c r="N326" i="2"/>
  <c r="O326" i="2"/>
  <c r="Q326" i="2"/>
  <c r="R326" i="2"/>
  <c r="S326" i="2"/>
  <c r="T326" i="2"/>
  <c r="L327" i="2"/>
  <c r="M327" i="2"/>
  <c r="N327" i="2"/>
  <c r="O327" i="2"/>
  <c r="Q327" i="2"/>
  <c r="R327" i="2"/>
  <c r="S327" i="2"/>
  <c r="T327" i="2"/>
  <c r="L328" i="2"/>
  <c r="M328" i="2"/>
  <c r="N328" i="2"/>
  <c r="O328" i="2"/>
  <c r="Q328" i="2"/>
  <c r="R328" i="2"/>
  <c r="S328" i="2"/>
  <c r="T328" i="2"/>
  <c r="L329" i="2"/>
  <c r="M329" i="2"/>
  <c r="N329" i="2"/>
  <c r="O329" i="2"/>
  <c r="Q329" i="2"/>
  <c r="R329" i="2"/>
  <c r="S329" i="2"/>
  <c r="T329" i="2"/>
  <c r="L330" i="2"/>
  <c r="M330" i="2"/>
  <c r="N330" i="2"/>
  <c r="O330" i="2"/>
  <c r="Q330" i="2"/>
  <c r="R330" i="2"/>
  <c r="S330" i="2"/>
  <c r="T330" i="2"/>
  <c r="L331" i="2"/>
  <c r="M331" i="2"/>
  <c r="N331" i="2"/>
  <c r="O331" i="2"/>
  <c r="Q331" i="2"/>
  <c r="R331" i="2"/>
  <c r="S331" i="2"/>
  <c r="T331" i="2"/>
  <c r="L332" i="2"/>
  <c r="M332" i="2"/>
  <c r="N332" i="2"/>
  <c r="O332" i="2"/>
  <c r="Q332" i="2"/>
  <c r="R332" i="2"/>
  <c r="S332" i="2"/>
  <c r="T332" i="2"/>
  <c r="L333" i="2"/>
  <c r="M333" i="2"/>
  <c r="N333" i="2"/>
  <c r="O333" i="2"/>
  <c r="Q333" i="2"/>
  <c r="R333" i="2"/>
  <c r="S333" i="2"/>
  <c r="T333" i="2"/>
  <c r="L334" i="2"/>
  <c r="M334" i="2"/>
  <c r="N334" i="2"/>
  <c r="O334" i="2"/>
  <c r="Q334" i="2"/>
  <c r="R334" i="2"/>
  <c r="S334" i="2"/>
  <c r="T334" i="2"/>
  <c r="L335" i="2"/>
  <c r="M335" i="2"/>
  <c r="N335" i="2"/>
  <c r="O335" i="2"/>
  <c r="Q335" i="2"/>
  <c r="R335" i="2"/>
  <c r="S335" i="2"/>
  <c r="T335" i="2"/>
  <c r="L336" i="2"/>
  <c r="M336" i="2"/>
  <c r="N336" i="2"/>
  <c r="O336" i="2"/>
  <c r="Q336" i="2"/>
  <c r="R336" i="2"/>
  <c r="S336" i="2"/>
  <c r="T336" i="2"/>
  <c r="L337" i="2"/>
  <c r="M337" i="2"/>
  <c r="N337" i="2"/>
  <c r="O337" i="2"/>
  <c r="Q337" i="2"/>
  <c r="R337" i="2"/>
  <c r="S337" i="2"/>
  <c r="T337" i="2"/>
  <c r="L338" i="2"/>
  <c r="M338" i="2"/>
  <c r="N338" i="2"/>
  <c r="O338" i="2"/>
  <c r="Q338" i="2"/>
  <c r="R338" i="2"/>
  <c r="S338" i="2"/>
  <c r="T338" i="2"/>
  <c r="L339" i="2"/>
  <c r="M339" i="2"/>
  <c r="N339" i="2"/>
  <c r="O339" i="2"/>
  <c r="Q339" i="2"/>
  <c r="R339" i="2"/>
  <c r="S339" i="2"/>
  <c r="T339" i="2"/>
  <c r="L340" i="2"/>
  <c r="M340" i="2"/>
  <c r="N340" i="2"/>
  <c r="O340" i="2"/>
  <c r="Q340" i="2"/>
  <c r="R340" i="2"/>
  <c r="S340" i="2"/>
  <c r="T340" i="2"/>
  <c r="L341" i="2"/>
  <c r="M341" i="2"/>
  <c r="N341" i="2"/>
  <c r="O341" i="2"/>
  <c r="Q341" i="2"/>
  <c r="R341" i="2"/>
  <c r="S341" i="2"/>
  <c r="T341" i="2"/>
  <c r="L342" i="2"/>
  <c r="M342" i="2"/>
  <c r="N342" i="2"/>
  <c r="O342" i="2"/>
  <c r="Q342" i="2"/>
  <c r="R342" i="2"/>
  <c r="S342" i="2"/>
  <c r="T342" i="2"/>
  <c r="L343" i="2"/>
  <c r="M343" i="2"/>
  <c r="N343" i="2"/>
  <c r="O343" i="2"/>
  <c r="Q343" i="2"/>
  <c r="R343" i="2"/>
  <c r="S343" i="2"/>
  <c r="T343" i="2"/>
  <c r="L344" i="2"/>
  <c r="M344" i="2"/>
  <c r="N344" i="2"/>
  <c r="O344" i="2"/>
  <c r="Q344" i="2"/>
  <c r="R344" i="2"/>
  <c r="S344" i="2"/>
  <c r="T344" i="2"/>
  <c r="L345" i="2"/>
  <c r="M345" i="2"/>
  <c r="N345" i="2"/>
  <c r="O345" i="2"/>
  <c r="Q345" i="2"/>
  <c r="R345" i="2"/>
  <c r="S345" i="2"/>
  <c r="T345" i="2"/>
  <c r="L346" i="2"/>
  <c r="M346" i="2"/>
  <c r="N346" i="2"/>
  <c r="O346" i="2"/>
  <c r="Q346" i="2"/>
  <c r="R346" i="2"/>
  <c r="S346" i="2"/>
  <c r="T346" i="2"/>
  <c r="L347" i="2"/>
  <c r="M347" i="2"/>
  <c r="N347" i="2"/>
  <c r="O347" i="2"/>
  <c r="Q347" i="2"/>
  <c r="R347" i="2"/>
  <c r="S347" i="2"/>
  <c r="T347" i="2"/>
  <c r="L348" i="2"/>
  <c r="M348" i="2"/>
  <c r="N348" i="2"/>
  <c r="O348" i="2"/>
  <c r="Q348" i="2"/>
  <c r="R348" i="2"/>
  <c r="S348" i="2"/>
  <c r="T348" i="2"/>
  <c r="L349" i="2"/>
  <c r="M349" i="2"/>
  <c r="N349" i="2"/>
  <c r="O349" i="2"/>
  <c r="Q349" i="2"/>
  <c r="R349" i="2"/>
  <c r="S349" i="2"/>
  <c r="T349" i="2"/>
  <c r="L350" i="2"/>
  <c r="M350" i="2"/>
  <c r="N350" i="2"/>
  <c r="O350" i="2"/>
  <c r="Q350" i="2"/>
  <c r="R350" i="2"/>
  <c r="S350" i="2"/>
  <c r="T350" i="2"/>
  <c r="L351" i="2"/>
  <c r="M351" i="2"/>
  <c r="N351" i="2"/>
  <c r="O351" i="2"/>
  <c r="Q351" i="2"/>
  <c r="R351" i="2"/>
  <c r="S351" i="2"/>
  <c r="T351" i="2"/>
  <c r="L352" i="2"/>
  <c r="M352" i="2"/>
  <c r="N352" i="2"/>
  <c r="O352" i="2"/>
  <c r="Q352" i="2"/>
  <c r="R352" i="2"/>
  <c r="S352" i="2"/>
  <c r="T352" i="2"/>
  <c r="L353" i="2"/>
  <c r="M353" i="2"/>
  <c r="N353" i="2"/>
  <c r="O353" i="2"/>
  <c r="Q353" i="2"/>
  <c r="R353" i="2"/>
  <c r="S353" i="2"/>
  <c r="T353" i="2"/>
  <c r="L354" i="2"/>
  <c r="M354" i="2"/>
  <c r="N354" i="2"/>
  <c r="O354" i="2"/>
  <c r="Q354" i="2"/>
  <c r="R354" i="2"/>
  <c r="S354" i="2"/>
  <c r="T354" i="2"/>
  <c r="L355" i="2"/>
  <c r="M355" i="2"/>
  <c r="N355" i="2"/>
  <c r="O355" i="2"/>
  <c r="Q355" i="2"/>
  <c r="R355" i="2"/>
  <c r="S355" i="2"/>
  <c r="T355" i="2"/>
  <c r="L356" i="2"/>
  <c r="M356" i="2"/>
  <c r="N356" i="2"/>
  <c r="O356" i="2"/>
  <c r="Q356" i="2"/>
  <c r="R356" i="2"/>
  <c r="S356" i="2"/>
  <c r="T356" i="2"/>
  <c r="L357" i="2"/>
  <c r="M357" i="2"/>
  <c r="N357" i="2"/>
  <c r="O357" i="2"/>
  <c r="Q357" i="2"/>
  <c r="R357" i="2"/>
  <c r="S357" i="2"/>
  <c r="T357" i="2"/>
  <c r="L358" i="2"/>
  <c r="M358" i="2"/>
  <c r="N358" i="2"/>
  <c r="O358" i="2"/>
  <c r="Q358" i="2"/>
  <c r="R358" i="2"/>
  <c r="S358" i="2"/>
  <c r="T358" i="2"/>
  <c r="L359" i="2"/>
  <c r="M359" i="2"/>
  <c r="N359" i="2"/>
  <c r="O359" i="2"/>
  <c r="Q359" i="2"/>
  <c r="R359" i="2"/>
  <c r="S359" i="2"/>
  <c r="T359" i="2"/>
  <c r="L360" i="2"/>
  <c r="M360" i="2"/>
  <c r="N360" i="2"/>
  <c r="O360" i="2"/>
  <c r="Q360" i="2"/>
  <c r="R360" i="2"/>
  <c r="S360" i="2"/>
  <c r="T360" i="2"/>
  <c r="L361" i="2"/>
  <c r="M361" i="2"/>
  <c r="N361" i="2"/>
  <c r="O361" i="2"/>
  <c r="Q361" i="2"/>
  <c r="R361" i="2"/>
  <c r="S361" i="2"/>
  <c r="T361" i="2"/>
  <c r="L362" i="2"/>
  <c r="M362" i="2"/>
  <c r="N362" i="2"/>
  <c r="O362" i="2"/>
  <c r="Q362" i="2"/>
  <c r="R362" i="2"/>
  <c r="S362" i="2"/>
  <c r="T362" i="2"/>
  <c r="L363" i="2"/>
  <c r="M363" i="2"/>
  <c r="N363" i="2"/>
  <c r="O363" i="2"/>
  <c r="Q363" i="2"/>
  <c r="R363" i="2"/>
  <c r="S363" i="2"/>
  <c r="T363" i="2"/>
  <c r="L364" i="2"/>
  <c r="M364" i="2"/>
  <c r="N364" i="2"/>
  <c r="O364" i="2"/>
  <c r="Q364" i="2"/>
  <c r="R364" i="2"/>
  <c r="S364" i="2"/>
  <c r="T364" i="2"/>
  <c r="L365" i="2"/>
  <c r="M365" i="2"/>
  <c r="N365" i="2"/>
  <c r="O365" i="2"/>
  <c r="Q365" i="2"/>
  <c r="R365" i="2"/>
  <c r="S365" i="2"/>
  <c r="T365" i="2"/>
  <c r="L366" i="2"/>
  <c r="M366" i="2"/>
  <c r="N366" i="2"/>
  <c r="O366" i="2"/>
  <c r="Q366" i="2"/>
  <c r="R366" i="2"/>
  <c r="S366" i="2"/>
  <c r="T366" i="2"/>
  <c r="L367" i="2"/>
  <c r="M367" i="2"/>
  <c r="N367" i="2"/>
  <c r="O367" i="2"/>
  <c r="Q367" i="2"/>
  <c r="R367" i="2"/>
  <c r="S367" i="2"/>
  <c r="T367" i="2"/>
  <c r="L368" i="2"/>
  <c r="M368" i="2"/>
  <c r="N368" i="2"/>
  <c r="O368" i="2"/>
  <c r="Q368" i="2"/>
  <c r="R368" i="2"/>
  <c r="S368" i="2"/>
  <c r="T368" i="2"/>
  <c r="L369" i="2"/>
  <c r="M369" i="2"/>
  <c r="N369" i="2"/>
  <c r="O369" i="2"/>
  <c r="Q369" i="2"/>
  <c r="R369" i="2"/>
  <c r="S369" i="2"/>
  <c r="T369" i="2"/>
  <c r="L370" i="2"/>
  <c r="M370" i="2"/>
  <c r="N370" i="2"/>
  <c r="O370" i="2"/>
  <c r="Q370" i="2"/>
  <c r="R370" i="2"/>
  <c r="S370" i="2"/>
  <c r="T370" i="2"/>
  <c r="L371" i="2"/>
  <c r="M371" i="2"/>
  <c r="N371" i="2"/>
  <c r="O371" i="2"/>
  <c r="Q371" i="2"/>
  <c r="R371" i="2"/>
  <c r="S371" i="2"/>
  <c r="T371" i="2"/>
  <c r="L372" i="2"/>
  <c r="M372" i="2"/>
  <c r="N372" i="2"/>
  <c r="O372" i="2"/>
  <c r="Q372" i="2"/>
  <c r="R372" i="2"/>
  <c r="S372" i="2"/>
  <c r="T372" i="2"/>
  <c r="L373" i="2"/>
  <c r="M373" i="2"/>
  <c r="N373" i="2"/>
  <c r="O373" i="2"/>
  <c r="Q373" i="2"/>
  <c r="R373" i="2"/>
  <c r="S373" i="2"/>
  <c r="T373" i="2"/>
  <c r="L374" i="2"/>
  <c r="M374" i="2"/>
  <c r="N374" i="2"/>
  <c r="O374" i="2"/>
  <c r="Q374" i="2"/>
  <c r="R374" i="2"/>
  <c r="S374" i="2"/>
  <c r="T374" i="2"/>
  <c r="L375" i="2"/>
  <c r="M375" i="2"/>
  <c r="N375" i="2"/>
  <c r="O375" i="2"/>
  <c r="Q375" i="2"/>
  <c r="R375" i="2"/>
  <c r="S375" i="2"/>
  <c r="T375" i="2"/>
  <c r="L376" i="2"/>
  <c r="M376" i="2"/>
  <c r="N376" i="2"/>
  <c r="O376" i="2"/>
  <c r="Q376" i="2"/>
  <c r="R376" i="2"/>
  <c r="S376" i="2"/>
  <c r="T376" i="2"/>
  <c r="L377" i="2"/>
  <c r="M377" i="2"/>
  <c r="N377" i="2"/>
  <c r="O377" i="2"/>
  <c r="Q377" i="2"/>
  <c r="R377" i="2"/>
  <c r="S377" i="2"/>
  <c r="T377" i="2"/>
  <c r="L378" i="2"/>
  <c r="M378" i="2"/>
  <c r="N378" i="2"/>
  <c r="O378" i="2"/>
  <c r="Q378" i="2"/>
  <c r="R378" i="2"/>
  <c r="S378" i="2"/>
  <c r="T378" i="2"/>
  <c r="L379" i="2"/>
  <c r="M379" i="2"/>
  <c r="N379" i="2"/>
  <c r="O379" i="2"/>
  <c r="Q379" i="2"/>
  <c r="R379" i="2"/>
  <c r="S379" i="2"/>
  <c r="T379" i="2"/>
  <c r="L380" i="2"/>
  <c r="M380" i="2"/>
  <c r="N380" i="2"/>
  <c r="O380" i="2"/>
  <c r="Q380" i="2"/>
  <c r="R380" i="2"/>
  <c r="S380" i="2"/>
  <c r="T380" i="2"/>
  <c r="L381" i="2"/>
  <c r="M381" i="2"/>
  <c r="N381" i="2"/>
  <c r="O381" i="2"/>
  <c r="Q381" i="2"/>
  <c r="R381" i="2"/>
  <c r="S381" i="2"/>
  <c r="T381" i="2"/>
  <c r="L382" i="2"/>
  <c r="M382" i="2"/>
  <c r="N382" i="2"/>
  <c r="O382" i="2"/>
  <c r="Q382" i="2"/>
  <c r="R382" i="2"/>
  <c r="S382" i="2"/>
  <c r="T382" i="2"/>
  <c r="L383" i="2"/>
  <c r="M383" i="2"/>
  <c r="N383" i="2"/>
  <c r="O383" i="2"/>
  <c r="Q383" i="2"/>
  <c r="R383" i="2"/>
  <c r="S383" i="2"/>
  <c r="T383" i="2"/>
  <c r="L384" i="2"/>
  <c r="M384" i="2"/>
  <c r="N384" i="2"/>
  <c r="O384" i="2"/>
  <c r="Q384" i="2"/>
  <c r="R384" i="2"/>
  <c r="S384" i="2"/>
  <c r="T384" i="2"/>
  <c r="L385" i="2"/>
  <c r="M385" i="2"/>
  <c r="N385" i="2"/>
  <c r="O385" i="2"/>
  <c r="Q385" i="2"/>
  <c r="R385" i="2"/>
  <c r="S385" i="2"/>
  <c r="T385" i="2"/>
  <c r="L386" i="2"/>
  <c r="M386" i="2"/>
  <c r="N386" i="2"/>
  <c r="O386" i="2"/>
  <c r="Q386" i="2"/>
  <c r="R386" i="2"/>
  <c r="S386" i="2"/>
  <c r="T386" i="2"/>
  <c r="L387" i="2"/>
  <c r="M387" i="2"/>
  <c r="N387" i="2"/>
  <c r="O387" i="2"/>
  <c r="Q387" i="2"/>
  <c r="R387" i="2"/>
  <c r="S387" i="2"/>
  <c r="T387" i="2"/>
  <c r="L388" i="2"/>
  <c r="M388" i="2"/>
  <c r="N388" i="2"/>
  <c r="O388" i="2"/>
  <c r="Q388" i="2"/>
  <c r="R388" i="2"/>
  <c r="S388" i="2"/>
  <c r="T388" i="2"/>
  <c r="L389" i="2"/>
  <c r="M389" i="2"/>
  <c r="N389" i="2"/>
  <c r="O389" i="2"/>
  <c r="Q389" i="2"/>
  <c r="R389" i="2"/>
  <c r="S389" i="2"/>
  <c r="T389" i="2"/>
  <c r="L390" i="2"/>
  <c r="M390" i="2"/>
  <c r="N390" i="2"/>
  <c r="O390" i="2"/>
  <c r="Q390" i="2"/>
  <c r="R390" i="2"/>
  <c r="S390" i="2"/>
  <c r="T390" i="2"/>
  <c r="L391" i="2"/>
  <c r="M391" i="2"/>
  <c r="N391" i="2"/>
  <c r="O391" i="2"/>
  <c r="Q391" i="2"/>
  <c r="R391" i="2"/>
  <c r="S391" i="2"/>
  <c r="T391" i="2"/>
  <c r="L392" i="2"/>
  <c r="M392" i="2"/>
  <c r="N392" i="2"/>
  <c r="O392" i="2"/>
  <c r="Q392" i="2"/>
  <c r="R392" i="2"/>
  <c r="S392" i="2"/>
  <c r="T392" i="2"/>
  <c r="L393" i="2"/>
  <c r="M393" i="2"/>
  <c r="N393" i="2"/>
  <c r="O393" i="2"/>
  <c r="Q393" i="2"/>
  <c r="R393" i="2"/>
  <c r="S393" i="2"/>
  <c r="T393" i="2"/>
  <c r="L394" i="2"/>
  <c r="M394" i="2"/>
  <c r="N394" i="2"/>
  <c r="O394" i="2"/>
  <c r="Q394" i="2"/>
  <c r="R394" i="2"/>
  <c r="S394" i="2"/>
  <c r="T394" i="2"/>
  <c r="L395" i="2"/>
  <c r="M395" i="2"/>
  <c r="N395" i="2"/>
  <c r="O395" i="2"/>
  <c r="Q395" i="2"/>
  <c r="R395" i="2"/>
  <c r="S395" i="2"/>
  <c r="T395" i="2"/>
  <c r="L396" i="2"/>
  <c r="M396" i="2"/>
  <c r="N396" i="2"/>
  <c r="O396" i="2"/>
  <c r="Q396" i="2"/>
  <c r="R396" i="2"/>
  <c r="S396" i="2"/>
  <c r="T396" i="2"/>
  <c r="L397" i="2"/>
  <c r="M397" i="2"/>
  <c r="N397" i="2"/>
  <c r="O397" i="2"/>
  <c r="Q397" i="2"/>
  <c r="R397" i="2"/>
  <c r="S397" i="2"/>
  <c r="T397" i="2"/>
  <c r="L398" i="2"/>
  <c r="M398" i="2"/>
  <c r="N398" i="2"/>
  <c r="O398" i="2"/>
  <c r="Q398" i="2"/>
  <c r="R398" i="2"/>
  <c r="S398" i="2"/>
  <c r="T398" i="2"/>
  <c r="L399" i="2"/>
  <c r="M399" i="2"/>
  <c r="N399" i="2"/>
  <c r="O399" i="2"/>
  <c r="Q399" i="2"/>
  <c r="R399" i="2"/>
  <c r="S399" i="2"/>
  <c r="T399" i="2"/>
  <c r="L400" i="2"/>
  <c r="M400" i="2"/>
  <c r="N400" i="2"/>
  <c r="O400" i="2"/>
  <c r="Q400" i="2"/>
  <c r="R400" i="2"/>
  <c r="S400" i="2"/>
  <c r="T400" i="2"/>
  <c r="L401" i="2"/>
  <c r="M401" i="2"/>
  <c r="N401" i="2"/>
  <c r="O401" i="2"/>
  <c r="Q401" i="2"/>
  <c r="R401" i="2"/>
  <c r="S401" i="2"/>
  <c r="T401" i="2"/>
  <c r="L402" i="2"/>
  <c r="M402" i="2"/>
  <c r="N402" i="2"/>
  <c r="O402" i="2"/>
  <c r="Q402" i="2"/>
  <c r="R402" i="2"/>
  <c r="S402" i="2"/>
  <c r="T402" i="2"/>
  <c r="L403" i="2"/>
  <c r="M403" i="2"/>
  <c r="N403" i="2"/>
  <c r="O403" i="2"/>
  <c r="Q403" i="2"/>
  <c r="R403" i="2"/>
  <c r="S403" i="2"/>
  <c r="T403" i="2"/>
  <c r="L404" i="2"/>
  <c r="M404" i="2"/>
  <c r="N404" i="2"/>
  <c r="O404" i="2"/>
  <c r="Q404" i="2"/>
  <c r="R404" i="2"/>
  <c r="S404" i="2"/>
  <c r="T404" i="2"/>
  <c r="L405" i="2"/>
  <c r="M405" i="2"/>
  <c r="N405" i="2"/>
  <c r="O405" i="2"/>
  <c r="Q405" i="2"/>
  <c r="R405" i="2"/>
  <c r="S405" i="2"/>
  <c r="T405" i="2"/>
  <c r="L406" i="2"/>
  <c r="M406" i="2"/>
  <c r="N406" i="2"/>
  <c r="O406" i="2"/>
  <c r="Q406" i="2"/>
  <c r="R406" i="2"/>
  <c r="S406" i="2"/>
  <c r="T406" i="2"/>
  <c r="L407" i="2"/>
  <c r="M407" i="2"/>
  <c r="N407" i="2"/>
  <c r="O407" i="2"/>
  <c r="Q407" i="2"/>
  <c r="R407" i="2"/>
  <c r="S407" i="2"/>
  <c r="T407" i="2"/>
  <c r="L408" i="2"/>
  <c r="M408" i="2"/>
  <c r="N408" i="2"/>
  <c r="O408" i="2"/>
  <c r="Q408" i="2"/>
  <c r="R408" i="2"/>
  <c r="S408" i="2"/>
  <c r="T408" i="2"/>
  <c r="L409" i="2"/>
  <c r="M409" i="2"/>
  <c r="N409" i="2"/>
  <c r="O409" i="2"/>
  <c r="Q409" i="2"/>
  <c r="R409" i="2"/>
  <c r="S409" i="2"/>
  <c r="T409" i="2"/>
  <c r="L410" i="2"/>
  <c r="M410" i="2"/>
  <c r="N410" i="2"/>
  <c r="O410" i="2"/>
  <c r="Q410" i="2"/>
  <c r="R410" i="2"/>
  <c r="S410" i="2"/>
  <c r="T410" i="2"/>
  <c r="L411" i="2"/>
  <c r="M411" i="2"/>
  <c r="N411" i="2"/>
  <c r="O411" i="2"/>
  <c r="Q411" i="2"/>
  <c r="R411" i="2"/>
  <c r="S411" i="2"/>
  <c r="T411" i="2"/>
  <c r="L412" i="2"/>
  <c r="M412" i="2"/>
  <c r="N412" i="2"/>
  <c r="O412" i="2"/>
  <c r="Q412" i="2"/>
  <c r="R412" i="2"/>
  <c r="S412" i="2"/>
  <c r="T412" i="2"/>
  <c r="L413" i="2"/>
  <c r="M413" i="2"/>
  <c r="N413" i="2"/>
  <c r="O413" i="2"/>
  <c r="Q413" i="2"/>
  <c r="R413" i="2"/>
  <c r="S413" i="2"/>
  <c r="T413" i="2"/>
  <c r="L414" i="2"/>
  <c r="M414" i="2"/>
  <c r="N414" i="2"/>
  <c r="O414" i="2"/>
  <c r="Q414" i="2"/>
  <c r="R414" i="2"/>
  <c r="S414" i="2"/>
  <c r="T414" i="2"/>
  <c r="L415" i="2"/>
  <c r="M415" i="2"/>
  <c r="N415" i="2"/>
  <c r="O415" i="2"/>
  <c r="Q415" i="2"/>
  <c r="R415" i="2"/>
  <c r="S415" i="2"/>
  <c r="T415" i="2"/>
  <c r="L416" i="2"/>
  <c r="M416" i="2"/>
  <c r="N416" i="2"/>
  <c r="O416" i="2"/>
  <c r="Q416" i="2"/>
  <c r="R416" i="2"/>
  <c r="S416" i="2"/>
  <c r="T416" i="2"/>
  <c r="L417" i="2"/>
  <c r="M417" i="2"/>
  <c r="N417" i="2"/>
  <c r="O417" i="2"/>
  <c r="Q417" i="2"/>
  <c r="R417" i="2"/>
  <c r="S417" i="2"/>
  <c r="T417" i="2"/>
  <c r="L418" i="2"/>
  <c r="M418" i="2"/>
  <c r="N418" i="2"/>
  <c r="O418" i="2"/>
  <c r="Q418" i="2"/>
  <c r="R418" i="2"/>
  <c r="S418" i="2"/>
  <c r="T418" i="2"/>
  <c r="L419" i="2"/>
  <c r="M419" i="2"/>
  <c r="N419" i="2"/>
  <c r="O419" i="2"/>
  <c r="Q419" i="2"/>
  <c r="R419" i="2"/>
  <c r="S419" i="2"/>
  <c r="T419" i="2"/>
  <c r="L420" i="2"/>
  <c r="M420" i="2"/>
  <c r="N420" i="2"/>
  <c r="O420" i="2"/>
  <c r="Q420" i="2"/>
  <c r="R420" i="2"/>
  <c r="S420" i="2"/>
  <c r="T420" i="2"/>
  <c r="L421" i="2"/>
  <c r="M421" i="2"/>
  <c r="N421" i="2"/>
  <c r="O421" i="2"/>
  <c r="Q421" i="2"/>
  <c r="R421" i="2"/>
  <c r="S421" i="2"/>
  <c r="T421" i="2"/>
  <c r="L422" i="2"/>
  <c r="M422" i="2"/>
  <c r="N422" i="2"/>
  <c r="O422" i="2"/>
  <c r="Q422" i="2"/>
  <c r="R422" i="2"/>
  <c r="S422" i="2"/>
  <c r="T422" i="2"/>
  <c r="L423" i="2"/>
  <c r="M423" i="2"/>
  <c r="N423" i="2"/>
  <c r="O423" i="2"/>
  <c r="Q423" i="2"/>
  <c r="R423" i="2"/>
  <c r="S423" i="2"/>
  <c r="T423" i="2"/>
  <c r="L424" i="2"/>
  <c r="M424" i="2"/>
  <c r="N424" i="2"/>
  <c r="O424" i="2"/>
  <c r="Q424" i="2"/>
  <c r="R424" i="2"/>
  <c r="S424" i="2"/>
  <c r="T424" i="2"/>
  <c r="L425" i="2"/>
  <c r="M425" i="2"/>
  <c r="N425" i="2"/>
  <c r="O425" i="2"/>
  <c r="Q425" i="2"/>
  <c r="R425" i="2"/>
  <c r="S425" i="2"/>
  <c r="T425" i="2"/>
  <c r="L426" i="2"/>
  <c r="M426" i="2"/>
  <c r="N426" i="2"/>
  <c r="O426" i="2"/>
  <c r="Q426" i="2"/>
  <c r="R426" i="2"/>
  <c r="S426" i="2"/>
  <c r="T426" i="2"/>
  <c r="L427" i="2"/>
  <c r="M427" i="2"/>
  <c r="N427" i="2"/>
  <c r="O427" i="2"/>
  <c r="Q427" i="2"/>
  <c r="R427" i="2"/>
  <c r="S427" i="2"/>
  <c r="T427" i="2"/>
  <c r="L428" i="2"/>
  <c r="M428" i="2"/>
  <c r="N428" i="2"/>
  <c r="O428" i="2"/>
  <c r="Q428" i="2"/>
  <c r="R428" i="2"/>
  <c r="S428" i="2"/>
  <c r="T428" i="2"/>
  <c r="L429" i="2"/>
  <c r="M429" i="2"/>
  <c r="N429" i="2"/>
  <c r="O429" i="2"/>
  <c r="Q429" i="2"/>
  <c r="R429" i="2"/>
  <c r="S429" i="2"/>
  <c r="T429" i="2"/>
  <c r="L430" i="2"/>
  <c r="M430" i="2"/>
  <c r="N430" i="2"/>
  <c r="O430" i="2"/>
  <c r="Q430" i="2"/>
  <c r="R430" i="2"/>
  <c r="S430" i="2"/>
  <c r="T430" i="2"/>
  <c r="L431" i="2"/>
  <c r="M431" i="2"/>
  <c r="N431" i="2"/>
  <c r="O431" i="2"/>
  <c r="Q431" i="2"/>
  <c r="R431" i="2"/>
  <c r="S431" i="2"/>
  <c r="T431" i="2"/>
  <c r="L432" i="2"/>
  <c r="M432" i="2"/>
  <c r="N432" i="2"/>
  <c r="O432" i="2"/>
  <c r="Q432" i="2"/>
  <c r="R432" i="2"/>
  <c r="S432" i="2"/>
  <c r="T432" i="2"/>
  <c r="L433" i="2"/>
  <c r="M433" i="2"/>
  <c r="N433" i="2"/>
  <c r="O433" i="2"/>
  <c r="Q433" i="2"/>
  <c r="R433" i="2"/>
  <c r="S433" i="2"/>
  <c r="T433" i="2"/>
  <c r="L434" i="2"/>
  <c r="M434" i="2"/>
  <c r="N434" i="2"/>
  <c r="O434" i="2"/>
  <c r="Q434" i="2"/>
  <c r="R434" i="2"/>
  <c r="S434" i="2"/>
  <c r="T434" i="2"/>
  <c r="L435" i="2"/>
  <c r="M435" i="2"/>
  <c r="N435" i="2"/>
  <c r="O435" i="2"/>
  <c r="Q435" i="2"/>
  <c r="R435" i="2"/>
  <c r="S435" i="2"/>
  <c r="T435" i="2"/>
  <c r="L436" i="2"/>
  <c r="M436" i="2"/>
  <c r="N436" i="2"/>
  <c r="O436" i="2"/>
  <c r="Q436" i="2"/>
  <c r="R436" i="2"/>
  <c r="S436" i="2"/>
  <c r="T436" i="2"/>
  <c r="L437" i="2"/>
  <c r="M437" i="2"/>
  <c r="N437" i="2"/>
  <c r="O437" i="2"/>
  <c r="Q437" i="2"/>
  <c r="R437" i="2"/>
  <c r="S437" i="2"/>
  <c r="T437" i="2"/>
  <c r="L438" i="2"/>
  <c r="M438" i="2"/>
  <c r="N438" i="2"/>
  <c r="O438" i="2"/>
  <c r="Q438" i="2"/>
  <c r="R438" i="2"/>
  <c r="S438" i="2"/>
  <c r="T438" i="2"/>
  <c r="L439" i="2"/>
  <c r="M439" i="2"/>
  <c r="N439" i="2"/>
  <c r="O439" i="2"/>
  <c r="Q439" i="2"/>
  <c r="R439" i="2"/>
  <c r="S439" i="2"/>
  <c r="T439" i="2"/>
  <c r="L440" i="2"/>
  <c r="M440" i="2"/>
  <c r="N440" i="2"/>
  <c r="O440" i="2"/>
  <c r="Q440" i="2"/>
  <c r="R440" i="2"/>
  <c r="S440" i="2"/>
  <c r="T440" i="2"/>
  <c r="L441" i="2"/>
  <c r="M441" i="2"/>
  <c r="N441" i="2"/>
  <c r="O441" i="2"/>
  <c r="Q441" i="2"/>
  <c r="R441" i="2"/>
  <c r="S441" i="2"/>
  <c r="T441" i="2"/>
  <c r="L442" i="2"/>
  <c r="M442" i="2"/>
  <c r="N442" i="2"/>
  <c r="O442" i="2"/>
  <c r="Q442" i="2"/>
  <c r="R442" i="2"/>
  <c r="S442" i="2"/>
  <c r="T442" i="2"/>
  <c r="L443" i="2"/>
  <c r="M443" i="2"/>
  <c r="N443" i="2"/>
  <c r="O443" i="2"/>
  <c r="Q443" i="2"/>
  <c r="R443" i="2"/>
  <c r="S443" i="2"/>
  <c r="T443" i="2"/>
  <c r="L444" i="2"/>
  <c r="M444" i="2"/>
  <c r="N444" i="2"/>
  <c r="O444" i="2"/>
  <c r="Q444" i="2"/>
  <c r="R444" i="2"/>
  <c r="S444" i="2"/>
  <c r="T444" i="2"/>
  <c r="L445" i="2"/>
  <c r="M445" i="2"/>
  <c r="N445" i="2"/>
  <c r="O445" i="2"/>
  <c r="Q445" i="2"/>
  <c r="R445" i="2"/>
  <c r="S445" i="2"/>
  <c r="T445" i="2"/>
  <c r="L446" i="2"/>
  <c r="M446" i="2"/>
  <c r="N446" i="2"/>
  <c r="O446" i="2"/>
  <c r="Q446" i="2"/>
  <c r="R446" i="2"/>
  <c r="S446" i="2"/>
  <c r="T446" i="2"/>
  <c r="L447" i="2"/>
  <c r="M447" i="2"/>
  <c r="N447" i="2"/>
  <c r="O447" i="2"/>
  <c r="Q447" i="2"/>
  <c r="R447" i="2"/>
  <c r="S447" i="2"/>
  <c r="T447" i="2"/>
  <c r="L448" i="2"/>
  <c r="M448" i="2"/>
  <c r="N448" i="2"/>
  <c r="O448" i="2"/>
  <c r="Q448" i="2"/>
  <c r="R448" i="2"/>
  <c r="S448" i="2"/>
  <c r="T448" i="2"/>
  <c r="L449" i="2"/>
  <c r="M449" i="2"/>
  <c r="N449" i="2"/>
  <c r="O449" i="2"/>
  <c r="Q449" i="2"/>
  <c r="R449" i="2"/>
  <c r="S449" i="2"/>
  <c r="T449" i="2"/>
  <c r="L450" i="2"/>
  <c r="M450" i="2"/>
  <c r="N450" i="2"/>
  <c r="O450" i="2"/>
  <c r="Q450" i="2"/>
  <c r="R450" i="2"/>
  <c r="S450" i="2"/>
  <c r="T450" i="2"/>
  <c r="L451" i="2"/>
  <c r="M451" i="2"/>
  <c r="N451" i="2"/>
  <c r="O451" i="2"/>
  <c r="Q451" i="2"/>
  <c r="R451" i="2"/>
  <c r="S451" i="2"/>
  <c r="T451" i="2"/>
  <c r="L452" i="2"/>
  <c r="M452" i="2"/>
  <c r="N452" i="2"/>
  <c r="O452" i="2"/>
  <c r="Q452" i="2"/>
  <c r="R452" i="2"/>
  <c r="S452" i="2"/>
  <c r="T452" i="2"/>
  <c r="L453" i="2"/>
  <c r="M453" i="2"/>
  <c r="N453" i="2"/>
  <c r="O453" i="2"/>
  <c r="Q453" i="2"/>
  <c r="R453" i="2"/>
  <c r="S453" i="2"/>
  <c r="T453" i="2"/>
  <c r="L454" i="2"/>
  <c r="M454" i="2"/>
  <c r="N454" i="2"/>
  <c r="O454" i="2"/>
  <c r="Q454" i="2"/>
  <c r="R454" i="2"/>
  <c r="S454" i="2"/>
  <c r="T454" i="2"/>
  <c r="L455" i="2"/>
  <c r="M455" i="2"/>
  <c r="N455" i="2"/>
  <c r="O455" i="2"/>
  <c r="Q455" i="2"/>
  <c r="R455" i="2"/>
  <c r="S455" i="2"/>
  <c r="T455" i="2"/>
  <c r="L456" i="2"/>
  <c r="M456" i="2"/>
  <c r="N456" i="2"/>
  <c r="O456" i="2"/>
  <c r="Q456" i="2"/>
  <c r="R456" i="2"/>
  <c r="S456" i="2"/>
  <c r="T456" i="2"/>
  <c r="L457" i="2"/>
  <c r="M457" i="2"/>
  <c r="N457" i="2"/>
  <c r="O457" i="2"/>
  <c r="Q457" i="2"/>
  <c r="R457" i="2"/>
  <c r="S457" i="2"/>
  <c r="T457" i="2"/>
  <c r="L458" i="2"/>
  <c r="M458" i="2"/>
  <c r="N458" i="2"/>
  <c r="O458" i="2"/>
  <c r="Q458" i="2"/>
  <c r="R458" i="2"/>
  <c r="S458" i="2"/>
  <c r="T458" i="2"/>
  <c r="L459" i="2"/>
  <c r="M459" i="2"/>
  <c r="N459" i="2"/>
  <c r="O459" i="2"/>
  <c r="Q459" i="2"/>
  <c r="R459" i="2"/>
  <c r="S459" i="2"/>
  <c r="T459" i="2"/>
  <c r="L460" i="2"/>
  <c r="M460" i="2"/>
  <c r="N460" i="2"/>
  <c r="O460" i="2"/>
  <c r="Q460" i="2"/>
  <c r="R460" i="2"/>
  <c r="S460" i="2"/>
  <c r="T460" i="2"/>
  <c r="L461" i="2"/>
  <c r="M461" i="2"/>
  <c r="N461" i="2"/>
  <c r="O461" i="2"/>
  <c r="Q461" i="2"/>
  <c r="R461" i="2"/>
  <c r="S461" i="2"/>
  <c r="T461" i="2"/>
  <c r="L462" i="2"/>
  <c r="M462" i="2"/>
  <c r="N462" i="2"/>
  <c r="O462" i="2"/>
  <c r="Q462" i="2"/>
  <c r="R462" i="2"/>
  <c r="S462" i="2"/>
  <c r="T462" i="2"/>
  <c r="L463" i="2"/>
  <c r="M463" i="2"/>
  <c r="N463" i="2"/>
  <c r="O463" i="2"/>
  <c r="Q463" i="2"/>
  <c r="R463" i="2"/>
  <c r="S463" i="2"/>
  <c r="T463" i="2"/>
  <c r="L464" i="2"/>
  <c r="M464" i="2"/>
  <c r="N464" i="2"/>
  <c r="O464" i="2"/>
  <c r="Q464" i="2"/>
  <c r="R464" i="2"/>
  <c r="S464" i="2"/>
  <c r="T464" i="2"/>
  <c r="L465" i="2"/>
  <c r="M465" i="2"/>
  <c r="N465" i="2"/>
  <c r="O465" i="2"/>
  <c r="Q465" i="2"/>
  <c r="R465" i="2"/>
  <c r="S465" i="2"/>
  <c r="T465" i="2"/>
  <c r="L466" i="2"/>
  <c r="M466" i="2"/>
  <c r="N466" i="2"/>
  <c r="O466" i="2"/>
  <c r="Q466" i="2"/>
  <c r="R466" i="2"/>
  <c r="S466" i="2"/>
  <c r="T466" i="2"/>
  <c r="L467" i="2"/>
  <c r="M467" i="2"/>
  <c r="N467" i="2"/>
  <c r="O467" i="2"/>
  <c r="Q467" i="2"/>
  <c r="R467" i="2"/>
  <c r="S467" i="2"/>
  <c r="T467" i="2"/>
  <c r="L468" i="2"/>
  <c r="M468" i="2"/>
  <c r="N468" i="2"/>
  <c r="O468" i="2"/>
  <c r="Q468" i="2"/>
  <c r="R468" i="2"/>
  <c r="S468" i="2"/>
  <c r="T468" i="2"/>
  <c r="L469" i="2"/>
  <c r="M469" i="2"/>
  <c r="N469" i="2"/>
  <c r="O469" i="2"/>
  <c r="Q469" i="2"/>
  <c r="R469" i="2"/>
  <c r="S469" i="2"/>
  <c r="T469" i="2"/>
  <c r="L470" i="2"/>
  <c r="M470" i="2"/>
  <c r="N470" i="2"/>
  <c r="O470" i="2"/>
  <c r="Q470" i="2"/>
  <c r="R470" i="2"/>
  <c r="S470" i="2"/>
  <c r="T470" i="2"/>
  <c r="L471" i="2"/>
  <c r="M471" i="2"/>
  <c r="N471" i="2"/>
  <c r="O471" i="2"/>
  <c r="Q471" i="2"/>
  <c r="R471" i="2"/>
  <c r="S471" i="2"/>
  <c r="T471" i="2"/>
  <c r="L472" i="2"/>
  <c r="M472" i="2"/>
  <c r="N472" i="2"/>
  <c r="O472" i="2"/>
  <c r="Q472" i="2"/>
  <c r="R472" i="2"/>
  <c r="S472" i="2"/>
  <c r="T472" i="2"/>
  <c r="L473" i="2"/>
  <c r="M473" i="2"/>
  <c r="N473" i="2"/>
  <c r="O473" i="2"/>
  <c r="Q473" i="2"/>
  <c r="R473" i="2"/>
  <c r="S473" i="2"/>
  <c r="T473" i="2"/>
  <c r="L474" i="2"/>
  <c r="M474" i="2"/>
  <c r="N474" i="2"/>
  <c r="O474" i="2"/>
  <c r="Q474" i="2"/>
  <c r="R474" i="2"/>
  <c r="S474" i="2"/>
  <c r="T474" i="2"/>
  <c r="L475" i="2"/>
  <c r="M475" i="2"/>
  <c r="N475" i="2"/>
  <c r="O475" i="2"/>
  <c r="Q475" i="2"/>
  <c r="R475" i="2"/>
  <c r="S475" i="2"/>
  <c r="T475" i="2"/>
  <c r="L476" i="2"/>
  <c r="M476" i="2"/>
  <c r="N476" i="2"/>
  <c r="O476" i="2"/>
  <c r="Q476" i="2"/>
  <c r="R476" i="2"/>
  <c r="S476" i="2"/>
  <c r="T476" i="2"/>
  <c r="L477" i="2"/>
  <c r="M477" i="2"/>
  <c r="N477" i="2"/>
  <c r="O477" i="2"/>
  <c r="Q477" i="2"/>
  <c r="R477" i="2"/>
  <c r="S477" i="2"/>
  <c r="T477" i="2"/>
  <c r="L478" i="2"/>
  <c r="M478" i="2"/>
  <c r="N478" i="2"/>
  <c r="O478" i="2"/>
  <c r="Q478" i="2"/>
  <c r="R478" i="2"/>
  <c r="S478" i="2"/>
  <c r="T478" i="2"/>
  <c r="L479" i="2"/>
  <c r="M479" i="2"/>
  <c r="N479" i="2"/>
  <c r="O479" i="2"/>
  <c r="Q479" i="2"/>
  <c r="R479" i="2"/>
  <c r="S479" i="2"/>
  <c r="T479" i="2"/>
  <c r="L480" i="2"/>
  <c r="M480" i="2"/>
  <c r="N480" i="2"/>
  <c r="O480" i="2"/>
  <c r="Q480" i="2"/>
  <c r="R480" i="2"/>
  <c r="S480" i="2"/>
  <c r="T480" i="2"/>
  <c r="L481" i="2"/>
  <c r="M481" i="2"/>
  <c r="N481" i="2"/>
  <c r="O481" i="2"/>
  <c r="Q481" i="2"/>
  <c r="R481" i="2"/>
  <c r="S481" i="2"/>
  <c r="T481" i="2"/>
  <c r="L482" i="2"/>
  <c r="M482" i="2"/>
  <c r="N482" i="2"/>
  <c r="O482" i="2"/>
  <c r="Q482" i="2"/>
  <c r="R482" i="2"/>
  <c r="S482" i="2"/>
  <c r="T482" i="2"/>
  <c r="L483" i="2"/>
  <c r="M483" i="2"/>
  <c r="N483" i="2"/>
  <c r="O483" i="2"/>
  <c r="Q483" i="2"/>
  <c r="R483" i="2"/>
  <c r="S483" i="2"/>
  <c r="T483" i="2"/>
  <c r="L484" i="2"/>
  <c r="M484" i="2"/>
  <c r="N484" i="2"/>
  <c r="O484" i="2"/>
  <c r="Q484" i="2"/>
  <c r="R484" i="2"/>
  <c r="S484" i="2"/>
  <c r="T484" i="2"/>
  <c r="L485" i="2"/>
  <c r="M485" i="2"/>
  <c r="N485" i="2"/>
  <c r="O485" i="2"/>
  <c r="Q485" i="2"/>
  <c r="R485" i="2"/>
  <c r="S485" i="2"/>
  <c r="T485" i="2"/>
  <c r="L486" i="2"/>
  <c r="M486" i="2"/>
  <c r="N486" i="2"/>
  <c r="O486" i="2"/>
  <c r="Q486" i="2"/>
  <c r="R486" i="2"/>
  <c r="S486" i="2"/>
  <c r="T486" i="2"/>
  <c r="L487" i="2"/>
  <c r="M487" i="2"/>
  <c r="N487" i="2"/>
  <c r="O487" i="2"/>
  <c r="Q487" i="2"/>
  <c r="R487" i="2"/>
  <c r="S487" i="2"/>
  <c r="T487" i="2"/>
  <c r="L488" i="2"/>
  <c r="M488" i="2"/>
  <c r="N488" i="2"/>
  <c r="O488" i="2"/>
  <c r="Q488" i="2"/>
  <c r="R488" i="2"/>
  <c r="S488" i="2"/>
  <c r="T488" i="2"/>
  <c r="L489" i="2"/>
  <c r="M489" i="2"/>
  <c r="N489" i="2"/>
  <c r="O489" i="2"/>
  <c r="Q489" i="2"/>
  <c r="R489" i="2"/>
  <c r="S489" i="2"/>
  <c r="T489" i="2"/>
  <c r="L490" i="2"/>
  <c r="M490" i="2"/>
  <c r="N490" i="2"/>
  <c r="O490" i="2"/>
  <c r="Q490" i="2"/>
  <c r="R490" i="2"/>
  <c r="S490" i="2"/>
  <c r="T490" i="2"/>
  <c r="L491" i="2"/>
  <c r="M491" i="2"/>
  <c r="N491" i="2"/>
  <c r="O491" i="2"/>
  <c r="Q491" i="2"/>
  <c r="R491" i="2"/>
  <c r="S491" i="2"/>
  <c r="T491" i="2"/>
  <c r="L492" i="2"/>
  <c r="M492" i="2"/>
  <c r="N492" i="2"/>
  <c r="O492" i="2"/>
  <c r="Q492" i="2"/>
  <c r="R492" i="2"/>
  <c r="S492" i="2"/>
  <c r="T492" i="2"/>
  <c r="L493" i="2"/>
  <c r="M493" i="2"/>
  <c r="N493" i="2"/>
  <c r="O493" i="2"/>
  <c r="Q493" i="2"/>
  <c r="R493" i="2"/>
  <c r="S493" i="2"/>
  <c r="T493" i="2"/>
  <c r="L494" i="2"/>
  <c r="M494" i="2"/>
  <c r="N494" i="2"/>
  <c r="O494" i="2"/>
  <c r="Q494" i="2"/>
  <c r="R494" i="2"/>
  <c r="S494" i="2"/>
  <c r="T494" i="2"/>
  <c r="L495" i="2"/>
  <c r="M495" i="2"/>
  <c r="N495" i="2"/>
  <c r="O495" i="2"/>
  <c r="Q495" i="2"/>
  <c r="R495" i="2"/>
  <c r="S495" i="2"/>
  <c r="T495" i="2"/>
  <c r="L496" i="2"/>
  <c r="M496" i="2"/>
  <c r="N496" i="2"/>
  <c r="O496" i="2"/>
  <c r="Q496" i="2"/>
  <c r="R496" i="2"/>
  <c r="S496" i="2"/>
  <c r="T496" i="2"/>
  <c r="L497" i="2"/>
  <c r="M497" i="2"/>
  <c r="N497" i="2"/>
  <c r="O497" i="2"/>
  <c r="Q497" i="2"/>
  <c r="R497" i="2"/>
  <c r="S497" i="2"/>
  <c r="T497" i="2"/>
  <c r="L498" i="2"/>
  <c r="M498" i="2"/>
  <c r="N498" i="2"/>
  <c r="O498" i="2"/>
  <c r="Q498" i="2"/>
  <c r="R498" i="2"/>
  <c r="S498" i="2"/>
  <c r="T498" i="2"/>
  <c r="L499" i="2"/>
  <c r="M499" i="2"/>
  <c r="N499" i="2"/>
  <c r="O499" i="2"/>
  <c r="Q499" i="2"/>
  <c r="R499" i="2"/>
  <c r="S499" i="2"/>
  <c r="T499" i="2"/>
  <c r="L500" i="2"/>
  <c r="M500" i="2"/>
  <c r="N500" i="2"/>
  <c r="O500" i="2"/>
  <c r="Q500" i="2"/>
  <c r="R500" i="2"/>
  <c r="S500" i="2"/>
  <c r="T500" i="2"/>
  <c r="L501" i="2"/>
  <c r="M501" i="2"/>
  <c r="N501" i="2"/>
  <c r="O501" i="2"/>
  <c r="Q501" i="2"/>
  <c r="R501" i="2"/>
  <c r="S501" i="2"/>
  <c r="T501" i="2"/>
  <c r="L502" i="2"/>
  <c r="M502" i="2"/>
  <c r="N502" i="2"/>
  <c r="O502" i="2"/>
  <c r="Q502" i="2"/>
  <c r="R502" i="2"/>
  <c r="S502" i="2"/>
  <c r="T502" i="2"/>
  <c r="L503" i="2"/>
  <c r="M503" i="2"/>
  <c r="N503" i="2"/>
  <c r="O503" i="2"/>
  <c r="Q503" i="2"/>
  <c r="R503" i="2"/>
  <c r="S503" i="2"/>
  <c r="T503" i="2"/>
  <c r="L504" i="2"/>
  <c r="M504" i="2"/>
  <c r="N504" i="2"/>
  <c r="O504" i="2"/>
  <c r="Q504" i="2"/>
  <c r="R504" i="2"/>
  <c r="S504" i="2"/>
  <c r="T504" i="2"/>
  <c r="L505" i="2"/>
  <c r="M505" i="2"/>
  <c r="N505" i="2"/>
  <c r="O505" i="2"/>
  <c r="Q505" i="2"/>
  <c r="R505" i="2"/>
  <c r="S505" i="2"/>
  <c r="T505" i="2"/>
  <c r="L506" i="2"/>
  <c r="M506" i="2"/>
  <c r="N506" i="2"/>
  <c r="O506" i="2"/>
  <c r="Q506" i="2"/>
  <c r="R506" i="2"/>
  <c r="S506" i="2"/>
  <c r="T506" i="2"/>
  <c r="L507" i="2"/>
  <c r="M507" i="2"/>
  <c r="N507" i="2"/>
  <c r="O507" i="2"/>
  <c r="Q507" i="2"/>
  <c r="R507" i="2"/>
  <c r="S507" i="2"/>
  <c r="T507" i="2"/>
  <c r="L508" i="2"/>
  <c r="M508" i="2"/>
  <c r="N508" i="2"/>
  <c r="O508" i="2"/>
  <c r="Q508" i="2"/>
  <c r="R508" i="2"/>
  <c r="S508" i="2"/>
  <c r="T508" i="2"/>
  <c r="L509" i="2"/>
  <c r="M509" i="2"/>
  <c r="N509" i="2"/>
  <c r="O509" i="2"/>
  <c r="Q509" i="2"/>
  <c r="R509" i="2"/>
  <c r="S509" i="2"/>
  <c r="T509" i="2"/>
  <c r="L510" i="2"/>
  <c r="M510" i="2"/>
  <c r="N510" i="2"/>
  <c r="O510" i="2"/>
  <c r="Q510" i="2"/>
  <c r="R510" i="2"/>
  <c r="S510" i="2"/>
  <c r="T510" i="2"/>
  <c r="L511" i="2"/>
  <c r="M511" i="2"/>
  <c r="N511" i="2"/>
  <c r="O511" i="2"/>
  <c r="Q511" i="2"/>
  <c r="R511" i="2"/>
  <c r="S511" i="2"/>
  <c r="T511" i="2"/>
  <c r="L512" i="2"/>
  <c r="M512" i="2"/>
  <c r="N512" i="2"/>
  <c r="O512" i="2"/>
  <c r="Q512" i="2"/>
  <c r="R512" i="2"/>
  <c r="S512" i="2"/>
  <c r="T512" i="2"/>
  <c r="L513" i="2"/>
  <c r="M513" i="2"/>
  <c r="N513" i="2"/>
  <c r="O513" i="2"/>
  <c r="Q513" i="2"/>
  <c r="R513" i="2"/>
  <c r="S513" i="2"/>
  <c r="T513" i="2"/>
  <c r="L514" i="2"/>
  <c r="M514" i="2"/>
  <c r="N514" i="2"/>
  <c r="O514" i="2"/>
  <c r="Q514" i="2"/>
  <c r="R514" i="2"/>
  <c r="S514" i="2"/>
  <c r="T514" i="2"/>
  <c r="L515" i="2"/>
  <c r="M515" i="2"/>
  <c r="N515" i="2"/>
  <c r="O515" i="2"/>
  <c r="Q515" i="2"/>
  <c r="R515" i="2"/>
  <c r="S515" i="2"/>
  <c r="T515" i="2"/>
  <c r="L516" i="2"/>
  <c r="M516" i="2"/>
  <c r="N516" i="2"/>
  <c r="O516" i="2"/>
  <c r="Q516" i="2"/>
  <c r="R516" i="2"/>
  <c r="S516" i="2"/>
  <c r="T516" i="2"/>
  <c r="L517" i="2"/>
  <c r="M517" i="2"/>
  <c r="N517" i="2"/>
  <c r="O517" i="2"/>
  <c r="Q517" i="2"/>
  <c r="R517" i="2"/>
  <c r="S517" i="2"/>
  <c r="T517" i="2"/>
  <c r="L518" i="2"/>
  <c r="M518" i="2"/>
  <c r="N518" i="2"/>
  <c r="O518" i="2"/>
  <c r="Q518" i="2"/>
  <c r="R518" i="2"/>
  <c r="S518" i="2"/>
  <c r="T518" i="2"/>
  <c r="L519" i="2"/>
  <c r="M519" i="2"/>
  <c r="N519" i="2"/>
  <c r="O519" i="2"/>
  <c r="Q519" i="2"/>
  <c r="R519" i="2"/>
  <c r="S519" i="2"/>
  <c r="T519" i="2"/>
  <c r="L520" i="2"/>
  <c r="M520" i="2"/>
  <c r="N520" i="2"/>
  <c r="O520" i="2"/>
  <c r="Q520" i="2"/>
  <c r="R520" i="2"/>
  <c r="S520" i="2"/>
  <c r="T520" i="2"/>
  <c r="L521" i="2"/>
  <c r="M521" i="2"/>
  <c r="N521" i="2"/>
  <c r="O521" i="2"/>
  <c r="Q521" i="2"/>
  <c r="R521" i="2"/>
  <c r="S521" i="2"/>
  <c r="T521" i="2"/>
  <c r="L522" i="2"/>
  <c r="M522" i="2"/>
  <c r="N522" i="2"/>
  <c r="O522" i="2"/>
  <c r="Q522" i="2"/>
  <c r="R522" i="2"/>
  <c r="S522" i="2"/>
  <c r="T522" i="2"/>
  <c r="L523" i="2"/>
  <c r="M523" i="2"/>
  <c r="N523" i="2"/>
  <c r="O523" i="2"/>
  <c r="Q523" i="2"/>
  <c r="R523" i="2"/>
  <c r="S523" i="2"/>
  <c r="T523" i="2"/>
  <c r="L524" i="2"/>
  <c r="M524" i="2"/>
  <c r="N524" i="2"/>
  <c r="O524" i="2"/>
  <c r="Q524" i="2"/>
  <c r="R524" i="2"/>
  <c r="S524" i="2"/>
  <c r="T524" i="2"/>
  <c r="L525" i="2"/>
  <c r="M525" i="2"/>
  <c r="N525" i="2"/>
  <c r="O525" i="2"/>
  <c r="Q525" i="2"/>
  <c r="R525" i="2"/>
  <c r="S525" i="2"/>
  <c r="T525" i="2"/>
  <c r="L526" i="2"/>
  <c r="M526" i="2"/>
  <c r="N526" i="2"/>
  <c r="O526" i="2"/>
  <c r="Q526" i="2"/>
  <c r="R526" i="2"/>
  <c r="S526" i="2"/>
  <c r="T526" i="2"/>
  <c r="L527" i="2"/>
  <c r="M527" i="2"/>
  <c r="N527" i="2"/>
  <c r="O527" i="2"/>
  <c r="Q527" i="2"/>
  <c r="R527" i="2"/>
  <c r="S527" i="2"/>
  <c r="T527" i="2"/>
  <c r="L528" i="2"/>
  <c r="M528" i="2"/>
  <c r="N528" i="2"/>
  <c r="O528" i="2"/>
  <c r="Q528" i="2"/>
  <c r="R528" i="2"/>
  <c r="S528" i="2"/>
  <c r="T528" i="2"/>
  <c r="L529" i="2"/>
  <c r="M529" i="2"/>
  <c r="N529" i="2"/>
  <c r="O529" i="2"/>
  <c r="Q529" i="2"/>
  <c r="R529" i="2"/>
  <c r="S529" i="2"/>
  <c r="T529" i="2"/>
  <c r="L530" i="2"/>
  <c r="M530" i="2"/>
  <c r="N530" i="2"/>
  <c r="O530" i="2"/>
  <c r="Q530" i="2"/>
  <c r="R530" i="2"/>
  <c r="S530" i="2"/>
  <c r="T530" i="2"/>
  <c r="L531" i="2"/>
  <c r="M531" i="2"/>
  <c r="N531" i="2"/>
  <c r="O531" i="2"/>
  <c r="Q531" i="2"/>
  <c r="R531" i="2"/>
  <c r="S531" i="2"/>
  <c r="T531" i="2"/>
  <c r="L532" i="2"/>
  <c r="M532" i="2"/>
  <c r="N532" i="2"/>
  <c r="O532" i="2"/>
  <c r="Q532" i="2"/>
  <c r="R532" i="2"/>
  <c r="S532" i="2"/>
  <c r="T532" i="2"/>
  <c r="L533" i="2"/>
  <c r="M533" i="2"/>
  <c r="N533" i="2"/>
  <c r="O533" i="2"/>
  <c r="Q533" i="2"/>
  <c r="R533" i="2"/>
  <c r="S533" i="2"/>
  <c r="T533" i="2"/>
  <c r="L534" i="2"/>
  <c r="M534" i="2"/>
  <c r="N534" i="2"/>
  <c r="O534" i="2"/>
  <c r="Q534" i="2"/>
  <c r="R534" i="2"/>
  <c r="S534" i="2"/>
  <c r="T534" i="2"/>
  <c r="L535" i="2"/>
  <c r="M535" i="2"/>
  <c r="N535" i="2"/>
  <c r="O535" i="2"/>
  <c r="Q535" i="2"/>
  <c r="R535" i="2"/>
  <c r="S535" i="2"/>
  <c r="T535" i="2"/>
  <c r="L536" i="2"/>
  <c r="M536" i="2"/>
  <c r="N536" i="2"/>
  <c r="O536" i="2"/>
  <c r="Q536" i="2"/>
  <c r="R536" i="2"/>
  <c r="S536" i="2"/>
  <c r="T536" i="2"/>
  <c r="L537" i="2"/>
  <c r="M537" i="2"/>
  <c r="N537" i="2"/>
  <c r="O537" i="2"/>
  <c r="Q537" i="2"/>
  <c r="R537" i="2"/>
  <c r="S537" i="2"/>
  <c r="T537" i="2"/>
  <c r="L538" i="2"/>
  <c r="M538" i="2"/>
  <c r="N538" i="2"/>
  <c r="O538" i="2"/>
  <c r="Q538" i="2"/>
  <c r="R538" i="2"/>
  <c r="S538" i="2"/>
  <c r="T538" i="2"/>
  <c r="L539" i="2"/>
  <c r="M539" i="2"/>
  <c r="N539" i="2"/>
  <c r="O539" i="2"/>
  <c r="Q539" i="2"/>
  <c r="R539" i="2"/>
  <c r="S539" i="2"/>
  <c r="T539" i="2"/>
  <c r="L540" i="2"/>
  <c r="M540" i="2"/>
  <c r="N540" i="2"/>
  <c r="O540" i="2"/>
  <c r="Q540" i="2"/>
  <c r="R540" i="2"/>
  <c r="S540" i="2"/>
  <c r="T540" i="2"/>
  <c r="L541" i="2"/>
  <c r="M541" i="2"/>
  <c r="N541" i="2"/>
  <c r="O541" i="2"/>
  <c r="Q541" i="2"/>
  <c r="R541" i="2"/>
  <c r="S541" i="2"/>
  <c r="T541" i="2"/>
  <c r="L542" i="2"/>
  <c r="M542" i="2"/>
  <c r="N542" i="2"/>
  <c r="O542" i="2"/>
  <c r="Q542" i="2"/>
  <c r="R542" i="2"/>
  <c r="S542" i="2"/>
  <c r="T542" i="2"/>
  <c r="L543" i="2"/>
  <c r="M543" i="2"/>
  <c r="N543" i="2"/>
  <c r="O543" i="2"/>
  <c r="Q543" i="2"/>
  <c r="R543" i="2"/>
  <c r="S543" i="2"/>
  <c r="T543" i="2"/>
  <c r="L544" i="2"/>
  <c r="M544" i="2"/>
  <c r="N544" i="2"/>
  <c r="O544" i="2"/>
  <c r="Q544" i="2"/>
  <c r="R544" i="2"/>
  <c r="S544" i="2"/>
  <c r="T544" i="2"/>
  <c r="L545" i="2"/>
  <c r="M545" i="2"/>
  <c r="N545" i="2"/>
  <c r="O545" i="2"/>
  <c r="Q545" i="2"/>
  <c r="R545" i="2"/>
  <c r="S545" i="2"/>
  <c r="T545" i="2"/>
  <c r="L546" i="2"/>
  <c r="M546" i="2"/>
  <c r="N546" i="2"/>
  <c r="O546" i="2"/>
  <c r="Q546" i="2"/>
  <c r="R546" i="2"/>
  <c r="S546" i="2"/>
  <c r="T546" i="2"/>
  <c r="L547" i="2"/>
  <c r="M547" i="2"/>
  <c r="N547" i="2"/>
  <c r="O547" i="2"/>
  <c r="Q547" i="2"/>
  <c r="R547" i="2"/>
  <c r="S547" i="2"/>
  <c r="T547" i="2"/>
  <c r="L548" i="2"/>
  <c r="M548" i="2"/>
  <c r="N548" i="2"/>
  <c r="O548" i="2"/>
  <c r="Q548" i="2"/>
  <c r="R548" i="2"/>
  <c r="S548" i="2"/>
  <c r="T548" i="2"/>
  <c r="L549" i="2"/>
  <c r="M549" i="2"/>
  <c r="N549" i="2"/>
  <c r="O549" i="2"/>
  <c r="Q549" i="2"/>
  <c r="R549" i="2"/>
  <c r="S549" i="2"/>
  <c r="T549" i="2"/>
  <c r="L550" i="2"/>
  <c r="M550" i="2"/>
  <c r="N550" i="2"/>
  <c r="O550" i="2"/>
  <c r="Q550" i="2"/>
  <c r="R550" i="2"/>
  <c r="S550" i="2"/>
  <c r="T550" i="2"/>
  <c r="L551" i="2"/>
  <c r="M551" i="2"/>
  <c r="N551" i="2"/>
  <c r="O551" i="2"/>
  <c r="Q551" i="2"/>
  <c r="R551" i="2"/>
  <c r="S551" i="2"/>
  <c r="T551" i="2"/>
  <c r="L552" i="2"/>
  <c r="M552" i="2"/>
  <c r="N552" i="2"/>
  <c r="O552" i="2"/>
  <c r="Q552" i="2"/>
  <c r="R552" i="2"/>
  <c r="S552" i="2"/>
  <c r="T552" i="2"/>
  <c r="L553" i="2"/>
  <c r="M553" i="2"/>
  <c r="N553" i="2"/>
  <c r="O553" i="2"/>
  <c r="Q553" i="2"/>
  <c r="R553" i="2"/>
  <c r="S553" i="2"/>
  <c r="T553" i="2"/>
  <c r="L554" i="2"/>
  <c r="M554" i="2"/>
  <c r="N554" i="2"/>
  <c r="O554" i="2"/>
  <c r="Q554" i="2"/>
  <c r="R554" i="2"/>
  <c r="S554" i="2"/>
  <c r="T554" i="2"/>
  <c r="L555" i="2"/>
  <c r="M555" i="2"/>
  <c r="N555" i="2"/>
  <c r="O555" i="2"/>
  <c r="Q555" i="2"/>
  <c r="R555" i="2"/>
  <c r="S555" i="2"/>
  <c r="T555" i="2"/>
  <c r="L556" i="2"/>
  <c r="M556" i="2"/>
  <c r="N556" i="2"/>
  <c r="O556" i="2"/>
  <c r="Q556" i="2"/>
  <c r="R556" i="2"/>
  <c r="S556" i="2"/>
  <c r="T556" i="2"/>
  <c r="L557" i="2"/>
  <c r="M557" i="2"/>
  <c r="N557" i="2"/>
  <c r="O557" i="2"/>
  <c r="Q557" i="2"/>
  <c r="R557" i="2"/>
  <c r="S557" i="2"/>
  <c r="T557" i="2"/>
  <c r="L558" i="2"/>
  <c r="M558" i="2"/>
  <c r="N558" i="2"/>
  <c r="O558" i="2"/>
  <c r="Q558" i="2"/>
  <c r="R558" i="2"/>
  <c r="S558" i="2"/>
  <c r="T558" i="2"/>
  <c r="L559" i="2"/>
  <c r="M559" i="2"/>
  <c r="N559" i="2"/>
  <c r="O559" i="2"/>
  <c r="Q559" i="2"/>
  <c r="R559" i="2"/>
  <c r="S559" i="2"/>
  <c r="T559" i="2"/>
  <c r="L560" i="2"/>
  <c r="M560" i="2"/>
  <c r="N560" i="2"/>
  <c r="O560" i="2"/>
  <c r="Q560" i="2"/>
  <c r="R560" i="2"/>
  <c r="S560" i="2"/>
  <c r="T560" i="2"/>
  <c r="L561" i="2"/>
  <c r="M561" i="2"/>
  <c r="N561" i="2"/>
  <c r="O561" i="2"/>
  <c r="Q561" i="2"/>
  <c r="R561" i="2"/>
  <c r="S561" i="2"/>
  <c r="T561" i="2"/>
  <c r="L562" i="2"/>
  <c r="M562" i="2"/>
  <c r="N562" i="2"/>
  <c r="O562" i="2"/>
  <c r="Q562" i="2"/>
  <c r="R562" i="2"/>
  <c r="S562" i="2"/>
  <c r="T562" i="2"/>
  <c r="L563" i="2"/>
  <c r="M563" i="2"/>
  <c r="N563" i="2"/>
  <c r="O563" i="2"/>
  <c r="Q563" i="2"/>
  <c r="R563" i="2"/>
  <c r="S563" i="2"/>
  <c r="T563" i="2"/>
  <c r="L564" i="2"/>
  <c r="M564" i="2"/>
  <c r="N564" i="2"/>
  <c r="O564" i="2"/>
  <c r="Q564" i="2"/>
  <c r="R564" i="2"/>
  <c r="S564" i="2"/>
  <c r="T564" i="2"/>
  <c r="L565" i="2"/>
  <c r="M565" i="2"/>
  <c r="N565" i="2"/>
  <c r="O565" i="2"/>
  <c r="Q565" i="2"/>
  <c r="R565" i="2"/>
  <c r="S565" i="2"/>
  <c r="T565" i="2"/>
  <c r="L566" i="2"/>
  <c r="M566" i="2"/>
  <c r="N566" i="2"/>
  <c r="O566" i="2"/>
  <c r="Q566" i="2"/>
  <c r="R566" i="2"/>
  <c r="S566" i="2"/>
  <c r="T566" i="2"/>
  <c r="L567" i="2"/>
  <c r="M567" i="2"/>
  <c r="N567" i="2"/>
  <c r="O567" i="2"/>
  <c r="Q567" i="2"/>
  <c r="R567" i="2"/>
  <c r="S567" i="2"/>
  <c r="T567" i="2"/>
  <c r="L568" i="2"/>
  <c r="M568" i="2"/>
  <c r="N568" i="2"/>
  <c r="O568" i="2"/>
  <c r="Q568" i="2"/>
  <c r="R568" i="2"/>
  <c r="S568" i="2"/>
  <c r="T568" i="2"/>
  <c r="L569" i="2"/>
  <c r="M569" i="2"/>
  <c r="N569" i="2"/>
  <c r="O569" i="2"/>
  <c r="Q569" i="2"/>
  <c r="R569" i="2"/>
  <c r="S569" i="2"/>
  <c r="T569" i="2"/>
  <c r="L570" i="2"/>
  <c r="M570" i="2"/>
  <c r="N570" i="2"/>
  <c r="O570" i="2"/>
  <c r="Q570" i="2"/>
  <c r="R570" i="2"/>
  <c r="S570" i="2"/>
  <c r="T570" i="2"/>
  <c r="L571" i="2"/>
  <c r="M571" i="2"/>
  <c r="N571" i="2"/>
  <c r="O571" i="2"/>
  <c r="Q571" i="2"/>
  <c r="R571" i="2"/>
  <c r="S571" i="2"/>
  <c r="T571" i="2"/>
  <c r="L572" i="2"/>
  <c r="M572" i="2"/>
  <c r="N572" i="2"/>
  <c r="O572" i="2"/>
  <c r="Q572" i="2"/>
  <c r="R572" i="2"/>
  <c r="S572" i="2"/>
  <c r="T572" i="2"/>
  <c r="L573" i="2"/>
  <c r="M573" i="2"/>
  <c r="N573" i="2"/>
  <c r="O573" i="2"/>
  <c r="Q573" i="2"/>
  <c r="R573" i="2"/>
  <c r="S573" i="2"/>
  <c r="T573" i="2"/>
  <c r="L574" i="2"/>
  <c r="M574" i="2"/>
  <c r="N574" i="2"/>
  <c r="O574" i="2"/>
  <c r="Q574" i="2"/>
  <c r="R574" i="2"/>
  <c r="S574" i="2"/>
  <c r="T574" i="2"/>
  <c r="L575" i="2"/>
  <c r="M575" i="2"/>
  <c r="N575" i="2"/>
  <c r="O575" i="2"/>
  <c r="Q575" i="2"/>
  <c r="R575" i="2"/>
  <c r="S575" i="2"/>
  <c r="T575" i="2"/>
  <c r="L576" i="2"/>
  <c r="M576" i="2"/>
  <c r="N576" i="2"/>
  <c r="O576" i="2"/>
  <c r="Q576" i="2"/>
  <c r="R576" i="2"/>
  <c r="S576" i="2"/>
  <c r="T576" i="2"/>
  <c r="L577" i="2"/>
  <c r="M577" i="2"/>
  <c r="N577" i="2"/>
  <c r="O577" i="2"/>
  <c r="Q577" i="2"/>
  <c r="R577" i="2"/>
  <c r="S577" i="2"/>
  <c r="T577" i="2"/>
  <c r="L578" i="2"/>
  <c r="M578" i="2"/>
  <c r="N578" i="2"/>
  <c r="O578" i="2"/>
  <c r="Q578" i="2"/>
  <c r="R578" i="2"/>
  <c r="S578" i="2"/>
  <c r="T578" i="2"/>
  <c r="L579" i="2"/>
  <c r="M579" i="2"/>
  <c r="N579" i="2"/>
  <c r="O579" i="2"/>
  <c r="Q579" i="2"/>
  <c r="R579" i="2"/>
  <c r="S579" i="2"/>
  <c r="T579" i="2"/>
  <c r="L580" i="2"/>
  <c r="M580" i="2"/>
  <c r="N580" i="2"/>
  <c r="O580" i="2"/>
  <c r="Q580" i="2"/>
  <c r="R580" i="2"/>
  <c r="S580" i="2"/>
  <c r="T580" i="2"/>
  <c r="L581" i="2"/>
  <c r="M581" i="2"/>
  <c r="N581" i="2"/>
  <c r="O581" i="2"/>
  <c r="Q581" i="2"/>
  <c r="R581" i="2"/>
  <c r="S581" i="2"/>
  <c r="T581" i="2"/>
  <c r="L582" i="2"/>
  <c r="M582" i="2"/>
  <c r="N582" i="2"/>
  <c r="O582" i="2"/>
  <c r="Q582" i="2"/>
  <c r="R582" i="2"/>
  <c r="S582" i="2"/>
  <c r="T582" i="2"/>
  <c r="L583" i="2"/>
  <c r="M583" i="2"/>
  <c r="N583" i="2"/>
  <c r="O583" i="2"/>
  <c r="Q583" i="2"/>
  <c r="R583" i="2"/>
  <c r="S583" i="2"/>
  <c r="T583" i="2"/>
  <c r="L584" i="2"/>
  <c r="M584" i="2"/>
  <c r="N584" i="2"/>
  <c r="O584" i="2"/>
  <c r="Q584" i="2"/>
  <c r="R584" i="2"/>
  <c r="S584" i="2"/>
  <c r="T584" i="2"/>
  <c r="L585" i="2"/>
  <c r="M585" i="2"/>
  <c r="N585" i="2"/>
  <c r="O585" i="2"/>
  <c r="Q585" i="2"/>
  <c r="R585" i="2"/>
  <c r="S585" i="2"/>
  <c r="T585" i="2"/>
  <c r="L586" i="2"/>
  <c r="M586" i="2"/>
  <c r="N586" i="2"/>
  <c r="O586" i="2"/>
  <c r="Q586" i="2"/>
  <c r="R586" i="2"/>
  <c r="S586" i="2"/>
  <c r="T586" i="2"/>
  <c r="L587" i="2"/>
  <c r="M587" i="2"/>
  <c r="N587" i="2"/>
  <c r="O587" i="2"/>
  <c r="Q587" i="2"/>
  <c r="R587" i="2"/>
  <c r="S587" i="2"/>
  <c r="T587" i="2"/>
  <c r="L588" i="2"/>
  <c r="M588" i="2"/>
  <c r="N588" i="2"/>
  <c r="O588" i="2"/>
  <c r="Q588" i="2"/>
  <c r="R588" i="2"/>
  <c r="S588" i="2"/>
  <c r="T588" i="2"/>
  <c r="L589" i="2"/>
  <c r="M589" i="2"/>
  <c r="N589" i="2"/>
  <c r="O589" i="2"/>
  <c r="Q589" i="2"/>
  <c r="R589" i="2"/>
  <c r="S589" i="2"/>
  <c r="T589" i="2"/>
  <c r="L590" i="2"/>
  <c r="M590" i="2"/>
  <c r="N590" i="2"/>
  <c r="O590" i="2"/>
  <c r="Q590" i="2"/>
  <c r="R590" i="2"/>
  <c r="S590" i="2"/>
  <c r="T590" i="2"/>
  <c r="L591" i="2"/>
  <c r="M591" i="2"/>
  <c r="N591" i="2"/>
  <c r="O591" i="2"/>
  <c r="Q591" i="2"/>
  <c r="R591" i="2"/>
  <c r="S591" i="2"/>
  <c r="T591" i="2"/>
  <c r="L592" i="2"/>
  <c r="M592" i="2"/>
  <c r="N592" i="2"/>
  <c r="O592" i="2"/>
  <c r="Q592" i="2"/>
  <c r="R592" i="2"/>
  <c r="S592" i="2"/>
  <c r="T592" i="2"/>
  <c r="L593" i="2"/>
  <c r="M593" i="2"/>
  <c r="N593" i="2"/>
  <c r="O593" i="2"/>
  <c r="Q593" i="2"/>
  <c r="R593" i="2"/>
  <c r="S593" i="2"/>
  <c r="T593" i="2"/>
  <c r="L594" i="2"/>
  <c r="M594" i="2"/>
  <c r="N594" i="2"/>
  <c r="O594" i="2"/>
  <c r="Q594" i="2"/>
  <c r="R594" i="2"/>
  <c r="S594" i="2"/>
  <c r="T594" i="2"/>
  <c r="L595" i="2"/>
  <c r="M595" i="2"/>
  <c r="N595" i="2"/>
  <c r="O595" i="2"/>
  <c r="Q595" i="2"/>
  <c r="R595" i="2"/>
  <c r="S595" i="2"/>
  <c r="T595" i="2"/>
  <c r="L596" i="2"/>
  <c r="M596" i="2"/>
  <c r="N596" i="2"/>
  <c r="O596" i="2"/>
  <c r="Q596" i="2"/>
  <c r="R596" i="2"/>
  <c r="S596" i="2"/>
  <c r="T596" i="2"/>
  <c r="L597" i="2"/>
  <c r="M597" i="2"/>
  <c r="N597" i="2"/>
  <c r="O597" i="2"/>
  <c r="Q597" i="2"/>
  <c r="R597" i="2"/>
  <c r="S597" i="2"/>
  <c r="T597" i="2"/>
  <c r="L598" i="2"/>
  <c r="M598" i="2"/>
  <c r="N598" i="2"/>
  <c r="O598" i="2"/>
  <c r="Q598" i="2"/>
  <c r="R598" i="2"/>
  <c r="S598" i="2"/>
  <c r="T598" i="2"/>
  <c r="L599" i="2"/>
  <c r="M599" i="2"/>
  <c r="N599" i="2"/>
  <c r="O599" i="2"/>
  <c r="Q599" i="2"/>
  <c r="R599" i="2"/>
  <c r="S599" i="2"/>
  <c r="T599" i="2"/>
  <c r="L600" i="2"/>
  <c r="M600" i="2"/>
  <c r="N600" i="2"/>
  <c r="O600" i="2"/>
  <c r="Q600" i="2"/>
  <c r="R600" i="2"/>
  <c r="S600" i="2"/>
  <c r="T600" i="2"/>
  <c r="L601" i="2"/>
  <c r="M601" i="2"/>
  <c r="N601" i="2"/>
  <c r="O601" i="2"/>
  <c r="Q601" i="2"/>
  <c r="R601" i="2"/>
  <c r="S601" i="2"/>
  <c r="T601" i="2"/>
  <c r="L602" i="2"/>
  <c r="M602" i="2"/>
  <c r="N602" i="2"/>
  <c r="O602" i="2"/>
  <c r="Q602" i="2"/>
  <c r="R602" i="2"/>
  <c r="S602" i="2"/>
  <c r="T602" i="2"/>
  <c r="L603" i="2"/>
  <c r="M603" i="2"/>
  <c r="N603" i="2"/>
  <c r="O603" i="2"/>
  <c r="Q603" i="2"/>
  <c r="R603" i="2"/>
  <c r="S603" i="2"/>
  <c r="T603" i="2"/>
  <c r="L604" i="2"/>
  <c r="M604" i="2"/>
  <c r="N604" i="2"/>
  <c r="O604" i="2"/>
  <c r="Q604" i="2"/>
  <c r="R604" i="2"/>
  <c r="S604" i="2"/>
  <c r="T604" i="2"/>
  <c r="L605" i="2"/>
  <c r="M605" i="2"/>
  <c r="N605" i="2"/>
  <c r="O605" i="2"/>
  <c r="Q605" i="2"/>
  <c r="R605" i="2"/>
  <c r="S605" i="2"/>
  <c r="T605" i="2"/>
  <c r="L606" i="2"/>
  <c r="M606" i="2"/>
  <c r="N606" i="2"/>
  <c r="O606" i="2"/>
  <c r="Q606" i="2"/>
  <c r="R606" i="2"/>
  <c r="S606" i="2"/>
  <c r="T606" i="2"/>
  <c r="L607" i="2"/>
  <c r="M607" i="2"/>
  <c r="N607" i="2"/>
  <c r="O607" i="2"/>
  <c r="Q607" i="2"/>
  <c r="R607" i="2"/>
  <c r="S607" i="2"/>
  <c r="T607" i="2"/>
  <c r="L608" i="2"/>
  <c r="M608" i="2"/>
  <c r="N608" i="2"/>
  <c r="O608" i="2"/>
  <c r="Q608" i="2"/>
  <c r="R608" i="2"/>
  <c r="S608" i="2"/>
  <c r="T608" i="2"/>
  <c r="L609" i="2"/>
  <c r="M609" i="2"/>
  <c r="N609" i="2"/>
  <c r="O609" i="2"/>
  <c r="Q609" i="2"/>
  <c r="R609" i="2"/>
  <c r="S609" i="2"/>
  <c r="T609" i="2"/>
  <c r="L610" i="2"/>
  <c r="M610" i="2"/>
  <c r="N610" i="2"/>
  <c r="O610" i="2"/>
  <c r="Q610" i="2"/>
  <c r="R610" i="2"/>
  <c r="S610" i="2"/>
  <c r="T610" i="2"/>
  <c r="L611" i="2"/>
  <c r="M611" i="2"/>
  <c r="N611" i="2"/>
  <c r="O611" i="2"/>
  <c r="Q611" i="2"/>
  <c r="R611" i="2"/>
  <c r="S611" i="2"/>
  <c r="T611" i="2"/>
  <c r="L612" i="2"/>
  <c r="M612" i="2"/>
  <c r="N612" i="2"/>
  <c r="O612" i="2"/>
  <c r="Q612" i="2"/>
  <c r="R612" i="2"/>
  <c r="S612" i="2"/>
  <c r="T612" i="2"/>
  <c r="L613" i="2"/>
  <c r="M613" i="2"/>
  <c r="N613" i="2"/>
  <c r="O613" i="2"/>
  <c r="Q613" i="2"/>
  <c r="R613" i="2"/>
  <c r="S613" i="2"/>
  <c r="T613" i="2"/>
  <c r="L2" i="2"/>
  <c r="M2" i="2"/>
  <c r="N2" i="2"/>
  <c r="O2" i="2"/>
  <c r="Q2" i="2"/>
  <c r="R2" i="2"/>
  <c r="S2" i="2"/>
  <c r="T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2"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3" i="2"/>
  <c r="J4" i="2"/>
  <c r="J5" i="2"/>
  <c r="J6" i="2"/>
  <c r="J7" i="2"/>
  <c r="J8" i="2"/>
  <c r="J9" i="2"/>
  <c r="J2" i="2"/>
  <c r="B2" i="2"/>
  <c r="B3" i="2"/>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A3" i="2"/>
  <c r="A4" i="2"/>
  <c r="A5" i="2"/>
  <c r="A6" i="2"/>
  <c r="A7" i="2"/>
  <c r="A8" i="2"/>
  <c r="A9" i="2"/>
  <c r="A10" i="2"/>
  <c r="A11" i="2"/>
  <c r="A12" i="2"/>
  <c r="A13" i="2"/>
  <c r="A14" i="2"/>
  <c r="A15" i="2"/>
  <c r="A16" i="2"/>
  <c r="A17" i="2"/>
  <c r="A18" i="2"/>
  <c r="A19" i="2"/>
  <c r="A20" i="2"/>
  <c r="A21" i="2"/>
  <c r="A22" i="2"/>
  <c r="A23" i="2"/>
  <c r="A24" i="2"/>
  <c r="A25" i="2"/>
  <c r="A26" i="2"/>
  <c r="A27" i="2"/>
  <c r="A28" i="2"/>
  <c r="A29" i="2"/>
  <c r="A30" i="2"/>
  <c r="A31" i="2"/>
  <c r="A32" i="2"/>
  <c r="A33" i="2"/>
  <c r="A34" i="2"/>
  <c r="A35" i="2"/>
  <c r="A36" i="2"/>
  <c r="A37" i="2"/>
  <c r="A38" i="2"/>
  <c r="A39" i="2"/>
  <c r="A40" i="2"/>
  <c r="A41" i="2"/>
  <c r="A42" i="2"/>
  <c r="A43" i="2"/>
  <c r="A44" i="2"/>
  <c r="A45" i="2"/>
  <c r="A46" i="2"/>
  <c r="A47" i="2"/>
  <c r="A48" i="2"/>
  <c r="A49" i="2"/>
  <c r="A50" i="2"/>
  <c r="A51" i="2"/>
  <c r="A52" i="2"/>
  <c r="A53" i="2"/>
  <c r="A54" i="2"/>
  <c r="A55" i="2"/>
  <c r="A56" i="2"/>
  <c r="A57" i="2"/>
  <c r="A58" i="2"/>
  <c r="A59" i="2"/>
  <c r="A60" i="2"/>
  <c r="A61" i="2"/>
  <c r="A62" i="2"/>
  <c r="A63" i="2"/>
  <c r="A64" i="2"/>
  <c r="A65" i="2"/>
  <c r="A66" i="2"/>
  <c r="A67" i="2"/>
  <c r="A68" i="2"/>
  <c r="A69" i="2"/>
  <c r="A70" i="2"/>
  <c r="A71" i="2"/>
  <c r="A72" i="2"/>
  <c r="A73" i="2"/>
  <c r="A74" i="2"/>
  <c r="A75" i="2"/>
  <c r="A76" i="2"/>
  <c r="A77" i="2"/>
  <c r="A78" i="2"/>
  <c r="A79" i="2"/>
  <c r="A80" i="2"/>
  <c r="A81" i="2"/>
  <c r="A82" i="2"/>
  <c r="A83" i="2"/>
  <c r="A84" i="2"/>
  <c r="A85" i="2"/>
  <c r="A86" i="2"/>
  <c r="A87" i="2"/>
  <c r="A88" i="2"/>
  <c r="A89" i="2"/>
  <c r="A90" i="2"/>
  <c r="A91" i="2"/>
  <c r="A92" i="2"/>
  <c r="A93" i="2"/>
  <c r="A94" i="2"/>
  <c r="A95" i="2"/>
  <c r="A96" i="2"/>
  <c r="A97" i="2"/>
  <c r="A98" i="2"/>
  <c r="A99" i="2"/>
  <c r="A100" i="2"/>
  <c r="A101" i="2"/>
  <c r="A102" i="2"/>
  <c r="A103" i="2"/>
  <c r="A104" i="2"/>
  <c r="A105" i="2"/>
  <c r="A106" i="2"/>
  <c r="A107" i="2"/>
  <c r="A108" i="2"/>
  <c r="A109" i="2"/>
  <c r="A110" i="2"/>
  <c r="A111" i="2"/>
  <c r="A112" i="2"/>
  <c r="A113" i="2"/>
  <c r="A114" i="2"/>
  <c r="A115" i="2"/>
  <c r="A116" i="2"/>
  <c r="A117" i="2"/>
  <c r="A118" i="2"/>
  <c r="A119" i="2"/>
  <c r="A120" i="2"/>
  <c r="A121" i="2"/>
  <c r="A122" i="2"/>
  <c r="A123" i="2"/>
  <c r="A124" i="2"/>
  <c r="A125" i="2"/>
  <c r="A126" i="2"/>
  <c r="A127" i="2"/>
  <c r="A128" i="2"/>
  <c r="A129" i="2"/>
  <c r="A130" i="2"/>
  <c r="A131" i="2"/>
  <c r="A132" i="2"/>
  <c r="A133" i="2"/>
  <c r="A134" i="2"/>
  <c r="A135" i="2"/>
  <c r="A136" i="2"/>
  <c r="A137" i="2"/>
  <c r="A138" i="2"/>
  <c r="A139" i="2"/>
  <c r="A140" i="2"/>
  <c r="A141" i="2"/>
  <c r="A142" i="2"/>
  <c r="A143" i="2"/>
  <c r="A144" i="2"/>
  <c r="A145" i="2"/>
  <c r="A146" i="2"/>
  <c r="A147" i="2"/>
  <c r="A148" i="2"/>
  <c r="A149" i="2"/>
  <c r="A150" i="2"/>
  <c r="A151" i="2"/>
  <c r="A152" i="2"/>
  <c r="A153" i="2"/>
  <c r="A154" i="2"/>
  <c r="A155" i="2"/>
  <c r="A156" i="2"/>
  <c r="A157" i="2"/>
  <c r="A158" i="2"/>
  <c r="A159" i="2"/>
  <c r="A160" i="2"/>
  <c r="A161" i="2"/>
  <c r="A162" i="2"/>
  <c r="A163" i="2"/>
  <c r="A164" i="2"/>
  <c r="A165" i="2"/>
  <c r="A166" i="2"/>
  <c r="A167" i="2"/>
  <c r="A168" i="2"/>
  <c r="A169" i="2"/>
  <c r="A170" i="2"/>
  <c r="A171" i="2"/>
  <c r="A172" i="2"/>
  <c r="A173" i="2"/>
  <c r="A174" i="2"/>
  <c r="A175" i="2"/>
  <c r="A176" i="2"/>
  <c r="A177" i="2"/>
  <c r="A178" i="2"/>
  <c r="A179" i="2"/>
  <c r="A180" i="2"/>
  <c r="A181" i="2"/>
  <c r="A182" i="2"/>
  <c r="A183" i="2"/>
  <c r="A184" i="2"/>
  <c r="A185" i="2"/>
  <c r="A186" i="2"/>
  <c r="A187" i="2"/>
  <c r="A188" i="2"/>
  <c r="A189" i="2"/>
  <c r="A190" i="2"/>
  <c r="A191" i="2"/>
  <c r="A192" i="2"/>
  <c r="A193" i="2"/>
  <c r="A194" i="2"/>
  <c r="A195" i="2"/>
  <c r="A196" i="2"/>
  <c r="A197" i="2"/>
  <c r="A198" i="2"/>
  <c r="A199" i="2"/>
  <c r="A200" i="2"/>
  <c r="A201" i="2"/>
  <c r="A202" i="2"/>
  <c r="A203" i="2"/>
  <c r="A204" i="2"/>
  <c r="A205" i="2"/>
  <c r="A206" i="2"/>
  <c r="A207" i="2"/>
  <c r="A208" i="2"/>
  <c r="A209" i="2"/>
  <c r="A210" i="2"/>
  <c r="A211" i="2"/>
  <c r="A212" i="2"/>
  <c r="A213" i="2"/>
  <c r="A214" i="2"/>
  <c r="A215" i="2"/>
  <c r="A216" i="2"/>
  <c r="A217" i="2"/>
  <c r="A218" i="2"/>
  <c r="A219" i="2"/>
  <c r="A220" i="2"/>
  <c r="A221" i="2"/>
  <c r="A222" i="2"/>
  <c r="A223" i="2"/>
  <c r="A224" i="2"/>
  <c r="A225" i="2"/>
  <c r="A226" i="2"/>
  <c r="A227" i="2"/>
  <c r="A228" i="2"/>
  <c r="A229" i="2"/>
  <c r="A230" i="2"/>
  <c r="A231" i="2"/>
  <c r="A232" i="2"/>
  <c r="A233" i="2"/>
  <c r="A234" i="2"/>
  <c r="A235" i="2"/>
  <c r="A236" i="2"/>
  <c r="A237" i="2"/>
  <c r="A238" i="2"/>
  <c r="A239" i="2"/>
  <c r="A240" i="2"/>
  <c r="A241" i="2"/>
  <c r="A242" i="2"/>
  <c r="A243" i="2"/>
  <c r="A244" i="2"/>
  <c r="A245" i="2"/>
  <c r="A246" i="2"/>
  <c r="A247" i="2"/>
  <c r="A248" i="2"/>
  <c r="A249" i="2"/>
  <c r="A250" i="2"/>
  <c r="A251" i="2"/>
  <c r="A252" i="2"/>
  <c r="A253" i="2"/>
  <c r="A254" i="2"/>
  <c r="A255" i="2"/>
  <c r="A256" i="2"/>
  <c r="A257" i="2"/>
  <c r="A258" i="2"/>
  <c r="A259" i="2"/>
  <c r="A260" i="2"/>
  <c r="A261" i="2"/>
  <c r="A262" i="2"/>
  <c r="A263" i="2"/>
  <c r="A264" i="2"/>
  <c r="A265" i="2"/>
  <c r="A266" i="2"/>
  <c r="A267" i="2"/>
  <c r="A268" i="2"/>
  <c r="A269" i="2"/>
  <c r="A270" i="2"/>
  <c r="A271" i="2"/>
  <c r="A272" i="2"/>
  <c r="A273" i="2"/>
  <c r="A274" i="2"/>
  <c r="A275" i="2"/>
  <c r="A276" i="2"/>
  <c r="A277" i="2"/>
  <c r="A278" i="2"/>
  <c r="A279" i="2"/>
  <c r="A280" i="2"/>
  <c r="A281" i="2"/>
  <c r="A282" i="2"/>
  <c r="A283" i="2"/>
  <c r="A284" i="2"/>
  <c r="A285" i="2"/>
  <c r="A286" i="2"/>
  <c r="A287" i="2"/>
  <c r="A288" i="2"/>
  <c r="A289" i="2"/>
  <c r="A290" i="2"/>
  <c r="A291" i="2"/>
  <c r="A292" i="2"/>
  <c r="A293" i="2"/>
  <c r="A294" i="2"/>
  <c r="A295" i="2"/>
  <c r="A296" i="2"/>
  <c r="A297" i="2"/>
  <c r="A298" i="2"/>
  <c r="A299" i="2"/>
  <c r="A300" i="2"/>
  <c r="A301" i="2"/>
  <c r="A302" i="2"/>
  <c r="A303" i="2"/>
  <c r="A304" i="2"/>
  <c r="A305" i="2"/>
  <c r="A306" i="2"/>
  <c r="A307" i="2"/>
  <c r="A308" i="2"/>
  <c r="A309" i="2"/>
  <c r="A310" i="2"/>
  <c r="A311" i="2"/>
  <c r="A312" i="2"/>
  <c r="A313" i="2"/>
  <c r="A314" i="2"/>
  <c r="A315" i="2"/>
  <c r="A316" i="2"/>
  <c r="A317" i="2"/>
  <c r="A318" i="2"/>
  <c r="A319" i="2"/>
  <c r="A320" i="2"/>
  <c r="A321" i="2"/>
  <c r="A322" i="2"/>
  <c r="A323" i="2"/>
  <c r="A324" i="2"/>
  <c r="A325" i="2"/>
  <c r="A326" i="2"/>
  <c r="A327" i="2"/>
  <c r="A328" i="2"/>
  <c r="A329" i="2"/>
  <c r="A330" i="2"/>
  <c r="A331" i="2"/>
  <c r="A332" i="2"/>
  <c r="A333" i="2"/>
  <c r="A334" i="2"/>
  <c r="A335" i="2"/>
  <c r="A336" i="2"/>
  <c r="A337" i="2"/>
  <c r="A338" i="2"/>
  <c r="A339" i="2"/>
  <c r="A340" i="2"/>
  <c r="A341" i="2"/>
  <c r="A342" i="2"/>
  <c r="A343" i="2"/>
  <c r="A344" i="2"/>
  <c r="A345" i="2"/>
  <c r="A346" i="2"/>
  <c r="A347" i="2"/>
  <c r="A348" i="2"/>
  <c r="A349" i="2"/>
  <c r="A350" i="2"/>
  <c r="A351" i="2"/>
  <c r="A352" i="2"/>
  <c r="A353" i="2"/>
  <c r="A354" i="2"/>
  <c r="A355" i="2"/>
  <c r="A356" i="2"/>
  <c r="A357" i="2"/>
  <c r="A358" i="2"/>
  <c r="A359" i="2"/>
  <c r="A360" i="2"/>
  <c r="A361" i="2"/>
  <c r="A362" i="2"/>
  <c r="A363" i="2"/>
  <c r="A364" i="2"/>
  <c r="A365" i="2"/>
  <c r="A366" i="2"/>
  <c r="A367" i="2"/>
  <c r="A368" i="2"/>
  <c r="A369" i="2"/>
  <c r="A370" i="2"/>
  <c r="A371" i="2"/>
  <c r="A372" i="2"/>
  <c r="A373" i="2"/>
  <c r="A374" i="2"/>
  <c r="A375" i="2"/>
  <c r="A376" i="2"/>
  <c r="A377" i="2"/>
  <c r="A378" i="2"/>
  <c r="A379" i="2"/>
  <c r="A380" i="2"/>
  <c r="A381" i="2"/>
  <c r="A382" i="2"/>
  <c r="A383" i="2"/>
  <c r="A384" i="2"/>
  <c r="A385" i="2"/>
  <c r="A386" i="2"/>
  <c r="A387" i="2"/>
  <c r="A388" i="2"/>
  <c r="A389" i="2"/>
  <c r="A390" i="2"/>
  <c r="A391" i="2"/>
  <c r="A392" i="2"/>
  <c r="A393" i="2"/>
  <c r="A394" i="2"/>
  <c r="A395" i="2"/>
  <c r="A396" i="2"/>
  <c r="A397" i="2"/>
  <c r="A398" i="2"/>
  <c r="A399" i="2"/>
  <c r="A400" i="2"/>
  <c r="A401" i="2"/>
  <c r="A402" i="2"/>
  <c r="A403" i="2"/>
  <c r="A404" i="2"/>
  <c r="A405" i="2"/>
  <c r="A406" i="2"/>
  <c r="A407" i="2"/>
  <c r="A408" i="2"/>
  <c r="A409" i="2"/>
  <c r="A410" i="2"/>
  <c r="A411" i="2"/>
  <c r="A412" i="2"/>
  <c r="A413" i="2"/>
  <c r="A414" i="2"/>
  <c r="A415" i="2"/>
  <c r="A416" i="2"/>
  <c r="A417" i="2"/>
  <c r="A418" i="2"/>
  <c r="A419" i="2"/>
  <c r="A420" i="2"/>
  <c r="A421" i="2"/>
  <c r="A422" i="2"/>
  <c r="A423" i="2"/>
  <c r="A424" i="2"/>
  <c r="A425" i="2"/>
  <c r="A426" i="2"/>
  <c r="A427" i="2"/>
  <c r="A428" i="2"/>
  <c r="A429" i="2"/>
  <c r="A430" i="2"/>
  <c r="A431" i="2"/>
  <c r="A432" i="2"/>
  <c r="A433" i="2"/>
  <c r="A434" i="2"/>
  <c r="A435" i="2"/>
  <c r="A436" i="2"/>
  <c r="A437" i="2"/>
  <c r="A438" i="2"/>
  <c r="A439" i="2"/>
  <c r="A440" i="2"/>
  <c r="A441" i="2"/>
  <c r="A442" i="2"/>
  <c r="A443" i="2"/>
  <c r="A444" i="2"/>
  <c r="A445" i="2"/>
  <c r="A446" i="2"/>
  <c r="A447" i="2"/>
  <c r="A448" i="2"/>
  <c r="A449" i="2"/>
  <c r="A450" i="2"/>
  <c r="A451" i="2"/>
  <c r="A452" i="2"/>
  <c r="A453" i="2"/>
  <c r="A454" i="2"/>
  <c r="A455" i="2"/>
  <c r="A456" i="2"/>
  <c r="A457" i="2"/>
  <c r="A458" i="2"/>
  <c r="A459" i="2"/>
  <c r="A460" i="2"/>
  <c r="A461" i="2"/>
  <c r="A462" i="2"/>
  <c r="A463" i="2"/>
  <c r="A464" i="2"/>
  <c r="A465" i="2"/>
  <c r="A466" i="2"/>
  <c r="A467" i="2"/>
  <c r="A468" i="2"/>
  <c r="A469" i="2"/>
  <c r="A470" i="2"/>
  <c r="A471" i="2"/>
  <c r="A472" i="2"/>
  <c r="A473" i="2"/>
  <c r="A474" i="2"/>
  <c r="A475" i="2"/>
  <c r="A476" i="2"/>
  <c r="A477" i="2"/>
  <c r="A478" i="2"/>
  <c r="A479" i="2"/>
  <c r="A480" i="2"/>
  <c r="A481" i="2"/>
  <c r="A482" i="2"/>
  <c r="A483" i="2"/>
  <c r="A484" i="2"/>
  <c r="A485" i="2"/>
  <c r="A486" i="2"/>
  <c r="A487" i="2"/>
  <c r="A488" i="2"/>
  <c r="A489" i="2"/>
  <c r="A490" i="2"/>
  <c r="A491" i="2"/>
  <c r="A492" i="2"/>
  <c r="A493" i="2"/>
  <c r="A494" i="2"/>
  <c r="A495" i="2"/>
  <c r="A496" i="2"/>
  <c r="A497" i="2"/>
  <c r="A498" i="2"/>
  <c r="A499" i="2"/>
  <c r="A500" i="2"/>
  <c r="A501" i="2"/>
  <c r="A502" i="2"/>
  <c r="A503" i="2"/>
  <c r="A504" i="2"/>
  <c r="A505" i="2"/>
  <c r="A506" i="2"/>
  <c r="A507" i="2"/>
  <c r="A508" i="2"/>
  <c r="A509" i="2"/>
  <c r="A510" i="2"/>
  <c r="A511" i="2"/>
  <c r="A512" i="2"/>
  <c r="A513" i="2"/>
  <c r="A514" i="2"/>
  <c r="A515" i="2"/>
  <c r="A516" i="2"/>
  <c r="A517" i="2"/>
  <c r="A518" i="2"/>
  <c r="A519" i="2"/>
  <c r="A520" i="2"/>
  <c r="A521" i="2"/>
  <c r="A522" i="2"/>
  <c r="A523" i="2"/>
  <c r="A524" i="2"/>
  <c r="A525" i="2"/>
  <c r="A526" i="2"/>
  <c r="A527" i="2"/>
  <c r="A528" i="2"/>
  <c r="A529" i="2"/>
  <c r="A530" i="2"/>
  <c r="A531" i="2"/>
  <c r="A532" i="2"/>
  <c r="A533" i="2"/>
  <c r="A534" i="2"/>
  <c r="A535" i="2"/>
  <c r="A536" i="2"/>
  <c r="A537" i="2"/>
  <c r="A538" i="2"/>
  <c r="A539" i="2"/>
  <c r="A540" i="2"/>
  <c r="A541" i="2"/>
  <c r="A542" i="2"/>
  <c r="A543" i="2"/>
  <c r="A544" i="2"/>
  <c r="A545" i="2"/>
  <c r="A546" i="2"/>
  <c r="A547" i="2"/>
  <c r="A548" i="2"/>
  <c r="A549" i="2"/>
  <c r="A550" i="2"/>
  <c r="A551" i="2"/>
  <c r="A552" i="2"/>
  <c r="A553" i="2"/>
  <c r="A554" i="2"/>
  <c r="A555" i="2"/>
  <c r="A556" i="2"/>
  <c r="A557" i="2"/>
  <c r="A558" i="2"/>
  <c r="A559" i="2"/>
  <c r="A560" i="2"/>
  <c r="A561" i="2"/>
  <c r="A562" i="2"/>
  <c r="A563" i="2"/>
  <c r="A564" i="2"/>
  <c r="A565" i="2"/>
  <c r="A566" i="2"/>
  <c r="A567" i="2"/>
  <c r="A568" i="2"/>
  <c r="A569" i="2"/>
  <c r="A570" i="2"/>
  <c r="A571" i="2"/>
  <c r="A572" i="2"/>
  <c r="A573" i="2"/>
  <c r="A574" i="2"/>
  <c r="A575" i="2"/>
  <c r="A576" i="2"/>
  <c r="A577" i="2"/>
  <c r="A578" i="2"/>
  <c r="A579" i="2"/>
  <c r="A580" i="2"/>
  <c r="A581" i="2"/>
  <c r="A582" i="2"/>
  <c r="A583" i="2"/>
  <c r="A584" i="2"/>
  <c r="A585" i="2"/>
  <c r="A586" i="2"/>
  <c r="A587" i="2"/>
  <c r="A588" i="2"/>
  <c r="A589" i="2"/>
  <c r="A590" i="2"/>
  <c r="A591" i="2"/>
  <c r="A592" i="2"/>
  <c r="A593" i="2"/>
  <c r="A594" i="2"/>
  <c r="A595" i="2"/>
  <c r="A596" i="2"/>
  <c r="A597" i="2"/>
  <c r="A598" i="2"/>
  <c r="A599" i="2"/>
  <c r="A600" i="2"/>
  <c r="A601" i="2"/>
  <c r="A602" i="2"/>
  <c r="A603" i="2"/>
  <c r="A604" i="2"/>
  <c r="A605" i="2"/>
  <c r="A606" i="2"/>
  <c r="A607" i="2"/>
  <c r="A608" i="2"/>
  <c r="A609" i="2"/>
  <c r="A610" i="2"/>
  <c r="A611" i="2"/>
  <c r="A612" i="2"/>
  <c r="A613" i="2"/>
  <c r="A2" i="2"/>
  <c r="K65" i="14" l="1"/>
  <c r="K71" i="14"/>
  <c r="B805" i="12"/>
  <c r="B804" i="12"/>
  <c r="B798" i="12"/>
  <c r="B792" i="12"/>
  <c r="B786" i="12"/>
  <c r="B780" i="12"/>
  <c r="B774" i="12"/>
  <c r="B768" i="12"/>
  <c r="B762" i="12"/>
  <c r="B756" i="12"/>
  <c r="B750" i="12"/>
  <c r="B749" i="12"/>
  <c r="B741" i="12"/>
  <c r="B732" i="12"/>
  <c r="B720" i="12"/>
  <c r="B719" i="12"/>
  <c r="B712" i="12"/>
  <c r="B711" i="12"/>
  <c r="B703" i="12"/>
  <c r="B694" i="12"/>
  <c r="B682" i="12"/>
  <c r="B681" i="12"/>
  <c r="B674" i="12"/>
  <c r="B656" i="12"/>
  <c r="B640" i="12"/>
  <c r="B627" i="12"/>
  <c r="B623" i="12"/>
  <c r="B622" i="12"/>
  <c r="B621" i="12"/>
  <c r="B599" i="12"/>
  <c r="B592" i="12"/>
  <c r="B591" i="12"/>
  <c r="B590" i="12"/>
  <c r="B589" i="12"/>
  <c r="B588" i="12"/>
  <c r="B587" i="12"/>
  <c r="B586" i="12"/>
  <c r="B585" i="12"/>
  <c r="B584" i="12"/>
  <c r="B583" i="12"/>
  <c r="B582" i="12"/>
  <c r="B581" i="12"/>
  <c r="B580" i="12"/>
  <c r="B570" i="12"/>
  <c r="B566" i="12"/>
  <c r="B562" i="12"/>
  <c r="B558" i="12"/>
  <c r="B557" i="12"/>
  <c r="B556" i="12"/>
  <c r="B555" i="12"/>
  <c r="B554" i="12"/>
  <c r="B473" i="12"/>
  <c r="B472" i="12"/>
  <c r="B391" i="12"/>
  <c r="B390" i="12"/>
  <c r="B389" i="12"/>
  <c r="B388" i="12"/>
  <c r="B371" i="12"/>
  <c r="B357" i="12"/>
  <c r="B343" i="12"/>
  <c r="B342" i="12"/>
  <c r="B338" i="12"/>
  <c r="B291" i="12"/>
  <c r="B292" i="12"/>
  <c r="B290" i="12"/>
  <c r="B256" i="12"/>
  <c r="B257" i="12"/>
  <c r="B258" i="12"/>
  <c r="B255" i="12"/>
  <c r="B237" i="12"/>
  <c r="B238" i="12"/>
  <c r="B236" i="12"/>
  <c r="B218" i="12"/>
  <c r="B219" i="12"/>
  <c r="B217" i="12"/>
  <c r="B183" i="12"/>
  <c r="B176" i="12"/>
  <c r="B169" i="12"/>
  <c r="B170" i="12"/>
  <c r="B171" i="12"/>
  <c r="B172" i="12"/>
  <c r="B168" i="12"/>
  <c r="B149" i="12"/>
  <c r="B133" i="12"/>
  <c r="B120" i="12"/>
  <c r="B119" i="12"/>
  <c r="B106" i="12"/>
  <c r="B93" i="12"/>
  <c r="B92" i="12"/>
  <c r="B79" i="12"/>
  <c r="B65" i="12"/>
  <c r="B66" i="12"/>
  <c r="B64" i="12"/>
  <c r="B3" i="12"/>
  <c r="U805" i="12"/>
  <c r="U804" i="12"/>
  <c r="O805" i="12"/>
  <c r="O804" i="12"/>
  <c r="R804" i="12"/>
  <c r="S804" i="12" s="1"/>
  <c r="T804" i="12" s="1"/>
  <c r="R805" i="12"/>
  <c r="S805" i="12" s="1"/>
  <c r="T805" i="12" s="1"/>
  <c r="T600" i="12"/>
  <c r="S592" i="12"/>
  <c r="S579" i="12"/>
  <c r="T218" i="12"/>
  <c r="O803" i="12"/>
  <c r="O802" i="12"/>
  <c r="O801" i="12"/>
  <c r="O800" i="12"/>
  <c r="O799" i="12"/>
  <c r="O797" i="12"/>
  <c r="O796" i="12"/>
  <c r="O795" i="12"/>
  <c r="O794" i="12"/>
  <c r="O793" i="12"/>
  <c r="O791" i="12"/>
  <c r="O790" i="12"/>
  <c r="O789" i="12"/>
  <c r="O788" i="12"/>
  <c r="O787" i="12"/>
  <c r="O785" i="12"/>
  <c r="O784" i="12"/>
  <c r="O783" i="12"/>
  <c r="O782" i="12"/>
  <c r="O781" i="12"/>
  <c r="O780" i="12"/>
  <c r="O779" i="12"/>
  <c r="O778" i="12"/>
  <c r="O777" i="12"/>
  <c r="O776" i="12"/>
  <c r="O775" i="12"/>
  <c r="O774" i="12"/>
  <c r="O773" i="12"/>
  <c r="O772" i="12"/>
  <c r="O771" i="12"/>
  <c r="O770" i="12"/>
  <c r="O769" i="12"/>
  <c r="O767" i="12"/>
  <c r="O766" i="12"/>
  <c r="O765" i="12"/>
  <c r="O764" i="12"/>
  <c r="O763" i="12"/>
  <c r="O761" i="12"/>
  <c r="O760" i="12"/>
  <c r="O759" i="12"/>
  <c r="O758" i="12"/>
  <c r="O757" i="12"/>
  <c r="O756" i="12"/>
  <c r="U756" i="12" s="1"/>
  <c r="K86" i="14" s="1"/>
  <c r="O755" i="12"/>
  <c r="O754" i="12"/>
  <c r="O753" i="12"/>
  <c r="O752" i="12"/>
  <c r="O751" i="12"/>
  <c r="O749" i="12"/>
  <c r="U749" i="12" s="1"/>
  <c r="K84" i="14" s="1"/>
  <c r="P568" i="2" s="1"/>
  <c r="O748" i="12"/>
  <c r="O747" i="12"/>
  <c r="O746" i="12"/>
  <c r="O745" i="12"/>
  <c r="O744" i="12"/>
  <c r="O743" i="12"/>
  <c r="O742" i="12"/>
  <c r="O741" i="12"/>
  <c r="K83" i="14" s="1"/>
  <c r="O740" i="12"/>
  <c r="O739" i="12"/>
  <c r="O738" i="12"/>
  <c r="O737" i="12"/>
  <c r="O736" i="12"/>
  <c r="O735" i="12"/>
  <c r="O734" i="12"/>
  <c r="O733" i="12"/>
  <c r="O732" i="12"/>
  <c r="K82" i="14" s="1"/>
  <c r="O731" i="12"/>
  <c r="O730" i="12"/>
  <c r="O729" i="12"/>
  <c r="O728" i="12"/>
  <c r="O727" i="12"/>
  <c r="O726" i="12"/>
  <c r="O725" i="12"/>
  <c r="O724" i="12"/>
  <c r="O723" i="12"/>
  <c r="O722" i="12"/>
  <c r="O721" i="12"/>
  <c r="O720" i="12"/>
  <c r="K81" i="14" s="1"/>
  <c r="O719" i="12"/>
  <c r="K80" i="14" s="1"/>
  <c r="P541" i="2" s="1"/>
  <c r="O718" i="12"/>
  <c r="O717" i="12"/>
  <c r="O716" i="12"/>
  <c r="O715" i="12"/>
  <c r="O714" i="12"/>
  <c r="O713" i="12"/>
  <c r="O712" i="12"/>
  <c r="K79" i="14" s="1"/>
  <c r="O711" i="12"/>
  <c r="U711" i="12" s="1"/>
  <c r="K78" i="14" s="1"/>
  <c r="P534" i="2" s="1"/>
  <c r="O710" i="12"/>
  <c r="O709" i="12"/>
  <c r="O708" i="12"/>
  <c r="O707" i="12"/>
  <c r="O706" i="12"/>
  <c r="O705" i="12"/>
  <c r="O704" i="12"/>
  <c r="O703" i="12"/>
  <c r="U703" i="12" s="1"/>
  <c r="K77" i="14" s="1"/>
  <c r="O702" i="12"/>
  <c r="O701" i="12"/>
  <c r="O700" i="12"/>
  <c r="O699" i="12"/>
  <c r="O698" i="12"/>
  <c r="O697" i="12"/>
  <c r="O696" i="12"/>
  <c r="O695" i="12"/>
  <c r="O694" i="12"/>
  <c r="U694" i="12" s="1"/>
  <c r="K76" i="14" s="1"/>
  <c r="O693" i="12"/>
  <c r="O692" i="12"/>
  <c r="O691" i="12"/>
  <c r="O690" i="12"/>
  <c r="O689" i="12"/>
  <c r="O688" i="12"/>
  <c r="O687" i="12"/>
  <c r="O686" i="12"/>
  <c r="O685" i="12"/>
  <c r="O684" i="12"/>
  <c r="O683" i="12"/>
  <c r="O682" i="12"/>
  <c r="U682" i="12" s="1"/>
  <c r="K75" i="14" s="1"/>
  <c r="O681" i="12"/>
  <c r="U681" i="12" s="1"/>
  <c r="K74" i="14" s="1"/>
  <c r="P507" i="2" s="1"/>
  <c r="O680" i="12"/>
  <c r="O679" i="12"/>
  <c r="O678" i="12"/>
  <c r="O677" i="12"/>
  <c r="O676" i="12"/>
  <c r="O675" i="12"/>
  <c r="O674" i="12"/>
  <c r="U674" i="12" s="1"/>
  <c r="K73" i="14" s="1"/>
  <c r="O673" i="12"/>
  <c r="O672" i="12"/>
  <c r="O671" i="12"/>
  <c r="O670" i="12"/>
  <c r="O669" i="12"/>
  <c r="O668" i="12"/>
  <c r="O667" i="12"/>
  <c r="O666" i="12"/>
  <c r="O665" i="12"/>
  <c r="O664" i="12"/>
  <c r="O663" i="12"/>
  <c r="O662" i="12"/>
  <c r="O661" i="12"/>
  <c r="O660" i="12"/>
  <c r="O659" i="12"/>
  <c r="O658" i="12"/>
  <c r="O657" i="12"/>
  <c r="O655" i="12"/>
  <c r="O654" i="12"/>
  <c r="O653" i="12"/>
  <c r="O652" i="12"/>
  <c r="O651" i="12"/>
  <c r="O650" i="12"/>
  <c r="O649" i="12"/>
  <c r="O648" i="12"/>
  <c r="O647" i="12"/>
  <c r="O646" i="12"/>
  <c r="O645" i="12"/>
  <c r="O644" i="12"/>
  <c r="O643" i="12"/>
  <c r="O642" i="12"/>
  <c r="O641" i="12"/>
  <c r="O639" i="12"/>
  <c r="O638" i="12"/>
  <c r="O637" i="12"/>
  <c r="O636" i="12"/>
  <c r="O635" i="12"/>
  <c r="O634" i="12"/>
  <c r="O633" i="12"/>
  <c r="O632" i="12"/>
  <c r="O631" i="12"/>
  <c r="O630" i="12"/>
  <c r="O629" i="12"/>
  <c r="O628" i="12"/>
  <c r="O626" i="12"/>
  <c r="O625" i="12"/>
  <c r="O624" i="12"/>
  <c r="O622" i="12"/>
  <c r="U622" i="12" s="1"/>
  <c r="K67" i="14" s="1"/>
  <c r="P443" i="2" s="1"/>
  <c r="O621" i="12"/>
  <c r="U621" i="12" s="1"/>
  <c r="K69" i="14" s="1"/>
  <c r="P465" i="2" s="1"/>
  <c r="O620" i="12"/>
  <c r="O619" i="12"/>
  <c r="O618" i="12"/>
  <c r="O617" i="12"/>
  <c r="O616" i="12"/>
  <c r="O615" i="12"/>
  <c r="O614" i="12"/>
  <c r="O613" i="12"/>
  <c r="O612" i="12"/>
  <c r="O611" i="12"/>
  <c r="O610" i="12"/>
  <c r="O609" i="12"/>
  <c r="O608" i="12"/>
  <c r="O607" i="12"/>
  <c r="O606" i="12"/>
  <c r="O605" i="12"/>
  <c r="O604" i="12"/>
  <c r="O603" i="12"/>
  <c r="O602" i="12"/>
  <c r="O601" i="12"/>
  <c r="O600" i="12"/>
  <c r="O598" i="12"/>
  <c r="O597" i="12"/>
  <c r="O596" i="12"/>
  <c r="O595" i="12"/>
  <c r="O594" i="12"/>
  <c r="O593" i="12"/>
  <c r="O592" i="12"/>
  <c r="K66" i="14" s="1"/>
  <c r="O591" i="12"/>
  <c r="U591" i="12" s="1"/>
  <c r="K64" i="14" s="1"/>
  <c r="P434" i="2" s="1"/>
  <c r="O590" i="12"/>
  <c r="U590" i="12" s="1"/>
  <c r="K63" i="14" s="1"/>
  <c r="P433" i="2" s="1"/>
  <c r="O589" i="12"/>
  <c r="U589" i="12" s="1"/>
  <c r="K62" i="14" s="1"/>
  <c r="P432" i="2" s="1"/>
  <c r="O588" i="12"/>
  <c r="U588" i="12" s="1"/>
  <c r="K61" i="14" s="1"/>
  <c r="P431" i="2" s="1"/>
  <c r="O587" i="12"/>
  <c r="U587" i="12" s="1"/>
  <c r="K60" i="14" s="1"/>
  <c r="P430" i="2" s="1"/>
  <c r="O586" i="12"/>
  <c r="U586" i="12" s="1"/>
  <c r="K59" i="14" s="1"/>
  <c r="P429" i="2" s="1"/>
  <c r="O585" i="12"/>
  <c r="U585" i="12" s="1"/>
  <c r="K58" i="14" s="1"/>
  <c r="P428" i="2" s="1"/>
  <c r="O584" i="12"/>
  <c r="U584" i="12" s="1"/>
  <c r="K57" i="14" s="1"/>
  <c r="P427" i="2" s="1"/>
  <c r="O583" i="12"/>
  <c r="U583" i="12" s="1"/>
  <c r="K56" i="14" s="1"/>
  <c r="P426" i="2" s="1"/>
  <c r="O582" i="12"/>
  <c r="U582" i="12" s="1"/>
  <c r="K55" i="14" s="1"/>
  <c r="P425" i="2" s="1"/>
  <c r="O581" i="12"/>
  <c r="U581" i="12" s="1"/>
  <c r="K54" i="14" s="1"/>
  <c r="P424" i="2" s="1"/>
  <c r="O580" i="12"/>
  <c r="U580" i="12" s="1"/>
  <c r="K53" i="14" s="1"/>
  <c r="P423" i="2" s="1"/>
  <c r="O579" i="12"/>
  <c r="O578" i="12"/>
  <c r="O577" i="12"/>
  <c r="O576" i="12"/>
  <c r="O575" i="12"/>
  <c r="O574" i="12"/>
  <c r="O573" i="12"/>
  <c r="O572" i="12"/>
  <c r="O571" i="12"/>
  <c r="O570" i="12"/>
  <c r="O569" i="12"/>
  <c r="O568" i="12"/>
  <c r="O567" i="12"/>
  <c r="O566" i="12"/>
  <c r="U566" i="12" s="1"/>
  <c r="K51" i="14" s="1"/>
  <c r="O565" i="12"/>
  <c r="O564" i="12"/>
  <c r="O563" i="12"/>
  <c r="O562" i="12"/>
  <c r="U562" i="12" s="1"/>
  <c r="K50" i="14" s="1"/>
  <c r="O561" i="12"/>
  <c r="O560" i="12"/>
  <c r="O559" i="12"/>
  <c r="O558" i="12"/>
  <c r="U558" i="12" s="1"/>
  <c r="K49" i="14" s="1"/>
  <c r="O557" i="12"/>
  <c r="U557" i="12" s="1"/>
  <c r="K48" i="14" s="1"/>
  <c r="P404" i="2" s="1"/>
  <c r="O556" i="12"/>
  <c r="U556" i="12" s="1"/>
  <c r="K47" i="14" s="1"/>
  <c r="P403" i="2" s="1"/>
  <c r="O555" i="12"/>
  <c r="U555" i="12" s="1"/>
  <c r="K46" i="14" s="1"/>
  <c r="P402" i="2" s="1"/>
  <c r="O554" i="12"/>
  <c r="U554" i="12" s="1"/>
  <c r="K45" i="14" s="1"/>
  <c r="P401" i="2" s="1"/>
  <c r="O553" i="12"/>
  <c r="O552" i="12"/>
  <c r="O551" i="12"/>
  <c r="O550" i="12"/>
  <c r="O549" i="12"/>
  <c r="O548" i="12"/>
  <c r="O547" i="12"/>
  <c r="O546" i="12"/>
  <c r="O545" i="12"/>
  <c r="O544" i="12"/>
  <c r="O543" i="12"/>
  <c r="O542" i="12"/>
  <c r="O541" i="12"/>
  <c r="O540" i="12"/>
  <c r="O539" i="12"/>
  <c r="O538" i="12"/>
  <c r="O537" i="12"/>
  <c r="O536" i="12"/>
  <c r="O535" i="12"/>
  <c r="O534" i="12"/>
  <c r="O533" i="12"/>
  <c r="O532" i="12"/>
  <c r="O531" i="12"/>
  <c r="O530" i="12"/>
  <c r="O529" i="12"/>
  <c r="O528" i="12"/>
  <c r="O527" i="12"/>
  <c r="O526" i="12"/>
  <c r="O525" i="12"/>
  <c r="O524" i="12"/>
  <c r="O523" i="12"/>
  <c r="O522" i="12"/>
  <c r="O521" i="12"/>
  <c r="O520" i="12"/>
  <c r="O519" i="12"/>
  <c r="O518" i="12"/>
  <c r="O517" i="12"/>
  <c r="O516" i="12"/>
  <c r="O515" i="12"/>
  <c r="O514" i="12"/>
  <c r="O513" i="12"/>
  <c r="O512" i="12"/>
  <c r="O511" i="12"/>
  <c r="O510" i="12"/>
  <c r="O509" i="12"/>
  <c r="O508" i="12"/>
  <c r="O507" i="12"/>
  <c r="O506" i="12"/>
  <c r="O505" i="12"/>
  <c r="O504" i="12"/>
  <c r="O503" i="12"/>
  <c r="O502" i="12"/>
  <c r="O501" i="12"/>
  <c r="O500" i="12"/>
  <c r="O499" i="12"/>
  <c r="O498" i="12"/>
  <c r="O497" i="12"/>
  <c r="O496" i="12"/>
  <c r="O495" i="12"/>
  <c r="O494" i="12"/>
  <c r="O493" i="12"/>
  <c r="O492" i="12"/>
  <c r="O491" i="12"/>
  <c r="O490" i="12"/>
  <c r="O489" i="12"/>
  <c r="O488" i="12"/>
  <c r="O487" i="12"/>
  <c r="O486" i="12"/>
  <c r="O485" i="12"/>
  <c r="O484" i="12"/>
  <c r="O483" i="12"/>
  <c r="O482" i="12"/>
  <c r="O481" i="12"/>
  <c r="O480" i="12"/>
  <c r="O479" i="12"/>
  <c r="O478" i="12"/>
  <c r="O477" i="12"/>
  <c r="O476" i="12"/>
  <c r="O475" i="12"/>
  <c r="O474" i="12"/>
  <c r="O473" i="12"/>
  <c r="O472" i="12"/>
  <c r="U472" i="12" s="1"/>
  <c r="K43" i="14" s="1"/>
  <c r="P320" i="2" s="1"/>
  <c r="O471" i="12"/>
  <c r="O470" i="12"/>
  <c r="O469" i="12"/>
  <c r="O468" i="12"/>
  <c r="O467" i="12"/>
  <c r="O466" i="12"/>
  <c r="O465" i="12"/>
  <c r="O464" i="12"/>
  <c r="O463" i="12"/>
  <c r="O462" i="12"/>
  <c r="O461" i="12"/>
  <c r="O460" i="12"/>
  <c r="O459" i="12"/>
  <c r="O458" i="12"/>
  <c r="O457" i="12"/>
  <c r="O456" i="12"/>
  <c r="O455" i="12"/>
  <c r="O454" i="12"/>
  <c r="O453" i="12"/>
  <c r="O452" i="12"/>
  <c r="O451" i="12"/>
  <c r="O450" i="12"/>
  <c r="O449" i="12"/>
  <c r="O448" i="12"/>
  <c r="O447" i="12"/>
  <c r="O446" i="12"/>
  <c r="O445" i="12"/>
  <c r="O444" i="12"/>
  <c r="O443" i="12"/>
  <c r="O442" i="12"/>
  <c r="O441" i="12"/>
  <c r="O440" i="12"/>
  <c r="O439" i="12"/>
  <c r="O438" i="12"/>
  <c r="O437" i="12"/>
  <c r="O436" i="12"/>
  <c r="O435" i="12"/>
  <c r="O434" i="12"/>
  <c r="O433" i="12"/>
  <c r="O432" i="12"/>
  <c r="O431" i="12"/>
  <c r="O430" i="12"/>
  <c r="O429" i="12"/>
  <c r="O428" i="12"/>
  <c r="O427" i="12"/>
  <c r="O426" i="12"/>
  <c r="O425" i="12"/>
  <c r="O424" i="12"/>
  <c r="O423" i="12"/>
  <c r="O422" i="12"/>
  <c r="O421" i="12"/>
  <c r="O420" i="12"/>
  <c r="O419" i="12"/>
  <c r="O418" i="12"/>
  <c r="O417" i="12"/>
  <c r="O416" i="12"/>
  <c r="O415" i="12"/>
  <c r="O414" i="12"/>
  <c r="O413" i="12"/>
  <c r="O412" i="12"/>
  <c r="O411" i="12"/>
  <c r="O410" i="12"/>
  <c r="O409" i="12"/>
  <c r="O408" i="12"/>
  <c r="O407" i="12"/>
  <c r="O406" i="12"/>
  <c r="O405" i="12"/>
  <c r="O404" i="12"/>
  <c r="O403" i="12"/>
  <c r="O402" i="12"/>
  <c r="O401" i="12"/>
  <c r="O400" i="12"/>
  <c r="O399" i="12"/>
  <c r="O398" i="12"/>
  <c r="O397" i="12"/>
  <c r="O396" i="12"/>
  <c r="O395" i="12"/>
  <c r="O394" i="12"/>
  <c r="O393" i="12"/>
  <c r="O392" i="12"/>
  <c r="O391" i="12"/>
  <c r="U391" i="12" s="1"/>
  <c r="K42" i="14" s="1"/>
  <c r="O390" i="12"/>
  <c r="U390" i="12" s="1"/>
  <c r="K41" i="14" s="1"/>
  <c r="P311" i="2" s="1"/>
  <c r="O389" i="12"/>
  <c r="U389" i="12" s="1"/>
  <c r="K40" i="14" s="1"/>
  <c r="P310" i="2" s="1"/>
  <c r="O388" i="12"/>
  <c r="U388" i="12" s="1"/>
  <c r="K39" i="14" s="1"/>
  <c r="P309" i="2" s="1"/>
  <c r="O387" i="12"/>
  <c r="O386" i="12"/>
  <c r="O385" i="12"/>
  <c r="O384" i="12"/>
  <c r="O383" i="12"/>
  <c r="O382" i="12"/>
  <c r="O381" i="12"/>
  <c r="O380" i="12"/>
  <c r="O379" i="12"/>
  <c r="O378" i="12"/>
  <c r="O377" i="12"/>
  <c r="O376" i="12"/>
  <c r="O375" i="12"/>
  <c r="O374" i="12"/>
  <c r="O373" i="12"/>
  <c r="O372" i="12"/>
  <c r="O371" i="12"/>
  <c r="U371" i="12" s="1"/>
  <c r="O370" i="12"/>
  <c r="O369" i="12"/>
  <c r="O368" i="12"/>
  <c r="O367" i="12"/>
  <c r="O366" i="12"/>
  <c r="O365" i="12"/>
  <c r="O364" i="12"/>
  <c r="O363" i="12"/>
  <c r="O362" i="12"/>
  <c r="O361" i="12"/>
  <c r="O360" i="12"/>
  <c r="O359" i="12"/>
  <c r="O358" i="12"/>
  <c r="O357" i="12"/>
  <c r="U357" i="12" s="1"/>
  <c r="K38" i="14" s="1"/>
  <c r="O356" i="12"/>
  <c r="O355" i="12"/>
  <c r="O354" i="12"/>
  <c r="O353" i="12"/>
  <c r="O352" i="12"/>
  <c r="O351" i="12"/>
  <c r="O350" i="12"/>
  <c r="O349" i="12"/>
  <c r="O348" i="12"/>
  <c r="O347" i="12"/>
  <c r="O346" i="12"/>
  <c r="O345" i="12"/>
  <c r="O344" i="12"/>
  <c r="O343" i="12"/>
  <c r="O342" i="12"/>
  <c r="U342" i="12" s="1"/>
  <c r="K36" i="14" s="1"/>
  <c r="P282" i="2" s="1"/>
  <c r="O341" i="12"/>
  <c r="O340" i="12"/>
  <c r="O339" i="12"/>
  <c r="O338" i="12"/>
  <c r="U338" i="12" s="1"/>
  <c r="K35" i="14" s="1"/>
  <c r="O337" i="12"/>
  <c r="O336" i="12"/>
  <c r="O335" i="12"/>
  <c r="O334" i="12"/>
  <c r="O333" i="12"/>
  <c r="O332" i="12"/>
  <c r="O331" i="12"/>
  <c r="O330" i="12"/>
  <c r="O329" i="12"/>
  <c r="O328" i="12"/>
  <c r="O327" i="12"/>
  <c r="O326" i="12"/>
  <c r="O325" i="12"/>
  <c r="O324" i="12"/>
  <c r="O323" i="12"/>
  <c r="O322" i="12"/>
  <c r="O321" i="12"/>
  <c r="O320" i="12"/>
  <c r="O319" i="12"/>
  <c r="O318" i="12"/>
  <c r="O317" i="12"/>
  <c r="O316" i="12"/>
  <c r="O315" i="12"/>
  <c r="O314" i="12"/>
  <c r="O313" i="12"/>
  <c r="O312" i="12"/>
  <c r="O311" i="12"/>
  <c r="O310" i="12"/>
  <c r="O309" i="12"/>
  <c r="O308" i="12"/>
  <c r="O307" i="12"/>
  <c r="O306" i="12"/>
  <c r="O305" i="12"/>
  <c r="O304" i="12"/>
  <c r="O303" i="12"/>
  <c r="O302" i="12"/>
  <c r="O301" i="12"/>
  <c r="O300" i="12"/>
  <c r="O299" i="12"/>
  <c r="O298" i="12"/>
  <c r="O297" i="12"/>
  <c r="O296" i="12"/>
  <c r="O295" i="12"/>
  <c r="O294" i="12"/>
  <c r="O293" i="12"/>
  <c r="O292" i="12"/>
  <c r="U292" i="12" s="1"/>
  <c r="K34" i="14" s="1"/>
  <c r="O291" i="12"/>
  <c r="U291" i="12" s="1"/>
  <c r="K33" i="14" s="1"/>
  <c r="P233" i="2" s="1"/>
  <c r="O290" i="12"/>
  <c r="U290" i="12" s="1"/>
  <c r="K32" i="14" s="1"/>
  <c r="P232" i="2" s="1"/>
  <c r="O274" i="12"/>
  <c r="O273" i="12"/>
  <c r="O272" i="12"/>
  <c r="O271" i="12"/>
  <c r="O270" i="12"/>
  <c r="O269" i="12"/>
  <c r="O268" i="12"/>
  <c r="O267" i="12"/>
  <c r="O266" i="12"/>
  <c r="O265" i="12"/>
  <c r="O264" i="12"/>
  <c r="O263" i="12"/>
  <c r="O262" i="12"/>
  <c r="O261" i="12"/>
  <c r="O260" i="12"/>
  <c r="O259" i="12"/>
  <c r="O258" i="12"/>
  <c r="U258" i="12" s="1"/>
  <c r="K31" i="14" s="1"/>
  <c r="O257" i="12"/>
  <c r="U257" i="12" s="1"/>
  <c r="O256" i="12"/>
  <c r="U256" i="12" s="1"/>
  <c r="K30" i="14" s="1"/>
  <c r="P215" i="2" s="1"/>
  <c r="O255" i="12"/>
  <c r="U255" i="12" s="1"/>
  <c r="K29" i="14" s="1"/>
  <c r="P214" i="2" s="1"/>
  <c r="O254" i="12"/>
  <c r="O253" i="12"/>
  <c r="O252" i="12"/>
  <c r="O251" i="12"/>
  <c r="O250" i="12"/>
  <c r="O249" i="12"/>
  <c r="O248" i="12"/>
  <c r="O247" i="12"/>
  <c r="O246" i="12"/>
  <c r="O245" i="12"/>
  <c r="O244" i="12"/>
  <c r="O243" i="12"/>
  <c r="O242" i="12"/>
  <c r="O241" i="12"/>
  <c r="O240" i="12"/>
  <c r="O239" i="12"/>
  <c r="O238" i="12"/>
  <c r="U238" i="12" s="1"/>
  <c r="K28" i="14" s="1"/>
  <c r="O237" i="12"/>
  <c r="U237" i="12" s="1"/>
  <c r="K27" i="14" s="1"/>
  <c r="P197" i="2" s="1"/>
  <c r="O236" i="12"/>
  <c r="U236" i="12" s="1"/>
  <c r="K26" i="14" s="1"/>
  <c r="P196" i="2" s="1"/>
  <c r="O235" i="12"/>
  <c r="O234" i="12"/>
  <c r="O233" i="12"/>
  <c r="O232" i="12"/>
  <c r="O231" i="12"/>
  <c r="O230" i="12"/>
  <c r="O229" i="12"/>
  <c r="O228" i="12"/>
  <c r="O227" i="12"/>
  <c r="O226" i="12"/>
  <c r="O225" i="12"/>
  <c r="O224" i="12"/>
  <c r="O223" i="12"/>
  <c r="O222" i="12"/>
  <c r="O221" i="12"/>
  <c r="O220" i="12"/>
  <c r="O219" i="12"/>
  <c r="U219" i="12" s="1"/>
  <c r="K25" i="14" s="1"/>
  <c r="O218" i="12"/>
  <c r="U218" i="12" s="1"/>
  <c r="K24" i="14" s="1"/>
  <c r="P179" i="2" s="1"/>
  <c r="O217" i="12"/>
  <c r="U217" i="12" s="1"/>
  <c r="K23" i="14" s="1"/>
  <c r="P178" i="2" s="1"/>
  <c r="O216" i="12"/>
  <c r="O215" i="12"/>
  <c r="O214" i="12"/>
  <c r="O213" i="12"/>
  <c r="O212" i="12"/>
  <c r="O211" i="12"/>
  <c r="O210" i="12"/>
  <c r="O209" i="12"/>
  <c r="O208" i="12"/>
  <c r="O207" i="12"/>
  <c r="O206" i="12"/>
  <c r="O205" i="12"/>
  <c r="O204" i="12"/>
  <c r="O203" i="12"/>
  <c r="O202" i="12"/>
  <c r="O201" i="12"/>
  <c r="O200" i="12"/>
  <c r="O199" i="12"/>
  <c r="O198" i="12"/>
  <c r="O197" i="12"/>
  <c r="O196" i="12"/>
  <c r="O195" i="12"/>
  <c r="O194" i="12"/>
  <c r="O193" i="12"/>
  <c r="O192" i="12"/>
  <c r="O191" i="12"/>
  <c r="O190" i="12"/>
  <c r="O189" i="12"/>
  <c r="O188" i="12"/>
  <c r="O187" i="12"/>
  <c r="O186" i="12"/>
  <c r="O185" i="12"/>
  <c r="O184" i="12"/>
  <c r="O183" i="12"/>
  <c r="U183" i="12" s="1"/>
  <c r="K22" i="14" s="1"/>
  <c r="O182" i="12"/>
  <c r="O181" i="12"/>
  <c r="O180" i="12"/>
  <c r="O179" i="12"/>
  <c r="O178" i="12"/>
  <c r="O177" i="12"/>
  <c r="O176" i="12"/>
  <c r="U176" i="12" s="1"/>
  <c r="K21" i="14" s="1"/>
  <c r="O175" i="12"/>
  <c r="O174" i="12"/>
  <c r="O173" i="12"/>
  <c r="O172" i="12"/>
  <c r="U172" i="12" s="1"/>
  <c r="K20" i="14" s="1"/>
  <c r="O171" i="12"/>
  <c r="U171" i="12" s="1"/>
  <c r="K19" i="14" s="1"/>
  <c r="P152" i="2" s="1"/>
  <c r="O170" i="12"/>
  <c r="U170" i="12" s="1"/>
  <c r="K18" i="14" s="1"/>
  <c r="P151" i="2" s="1"/>
  <c r="O169" i="12"/>
  <c r="U169" i="12" s="1"/>
  <c r="K17" i="14" s="1"/>
  <c r="P150" i="2" s="1"/>
  <c r="O168" i="12"/>
  <c r="U168" i="12" s="1"/>
  <c r="K16" i="14" s="1"/>
  <c r="P149" i="2" s="1"/>
  <c r="O167" i="12"/>
  <c r="O166" i="12"/>
  <c r="O165" i="12"/>
  <c r="O164" i="12"/>
  <c r="O163" i="12"/>
  <c r="O162" i="12"/>
  <c r="O161" i="12"/>
  <c r="O160" i="12"/>
  <c r="O159" i="12"/>
  <c r="O158" i="12"/>
  <c r="O157" i="12"/>
  <c r="O156" i="12"/>
  <c r="O155" i="12"/>
  <c r="O154" i="12"/>
  <c r="O153" i="12"/>
  <c r="O152" i="12"/>
  <c r="O151" i="12"/>
  <c r="O150" i="12"/>
  <c r="O149" i="12"/>
  <c r="U149" i="12" s="1"/>
  <c r="K15" i="14" s="1"/>
  <c r="O148" i="12"/>
  <c r="O147" i="12"/>
  <c r="O146" i="12"/>
  <c r="O145" i="12"/>
  <c r="O144" i="12"/>
  <c r="O143" i="12"/>
  <c r="O142" i="12"/>
  <c r="O141" i="12"/>
  <c r="O140" i="12"/>
  <c r="O139" i="12"/>
  <c r="O138" i="12"/>
  <c r="O137" i="12"/>
  <c r="O136" i="12"/>
  <c r="O135" i="12"/>
  <c r="O134" i="12"/>
  <c r="O133" i="12"/>
  <c r="U133" i="12" s="1"/>
  <c r="K14" i="14" s="1"/>
  <c r="O132" i="12"/>
  <c r="O131" i="12"/>
  <c r="O130" i="12"/>
  <c r="O129" i="12"/>
  <c r="O128" i="12"/>
  <c r="O127" i="12"/>
  <c r="O126" i="12"/>
  <c r="O125" i="12"/>
  <c r="O124" i="12"/>
  <c r="O123" i="12"/>
  <c r="O122" i="12"/>
  <c r="O121" i="12"/>
  <c r="O120" i="12"/>
  <c r="U120" i="12" s="1"/>
  <c r="K13" i="14" s="1"/>
  <c r="O119" i="12"/>
  <c r="U119" i="12" s="1"/>
  <c r="K12" i="14" s="1"/>
  <c r="P113" i="2" s="1"/>
  <c r="O118" i="12"/>
  <c r="O117" i="12"/>
  <c r="O116" i="12"/>
  <c r="O115" i="12"/>
  <c r="O114" i="12"/>
  <c r="O113" i="12"/>
  <c r="O112" i="12"/>
  <c r="O111" i="12"/>
  <c r="O110" i="12"/>
  <c r="O109" i="12"/>
  <c r="O108" i="12"/>
  <c r="O107" i="12"/>
  <c r="O106" i="12"/>
  <c r="U106" i="12" s="1"/>
  <c r="K11" i="14" s="1"/>
  <c r="O105" i="12"/>
  <c r="O104" i="12"/>
  <c r="O103" i="12"/>
  <c r="O102" i="12"/>
  <c r="O101" i="12"/>
  <c r="O100" i="12"/>
  <c r="O99" i="12"/>
  <c r="O98" i="12"/>
  <c r="O97" i="12"/>
  <c r="O96" i="12"/>
  <c r="O95" i="12"/>
  <c r="O94" i="12"/>
  <c r="O93" i="12"/>
  <c r="U93" i="12" s="1"/>
  <c r="K10" i="14" s="1"/>
  <c r="O92" i="12"/>
  <c r="U92" i="12" s="1"/>
  <c r="K9" i="14" s="1"/>
  <c r="P88" i="2" s="1"/>
  <c r="O91" i="12"/>
  <c r="O90" i="12"/>
  <c r="O89" i="12"/>
  <c r="O88" i="12"/>
  <c r="O87" i="12"/>
  <c r="O86" i="12"/>
  <c r="O85" i="12"/>
  <c r="O84" i="12"/>
  <c r="O83" i="12"/>
  <c r="O82" i="12"/>
  <c r="O81" i="12"/>
  <c r="O80" i="12"/>
  <c r="O79" i="12"/>
  <c r="U79" i="12" s="1"/>
  <c r="K8" i="14" s="1"/>
  <c r="O78" i="12"/>
  <c r="O77" i="12"/>
  <c r="O76" i="12"/>
  <c r="O75" i="12"/>
  <c r="O74" i="12"/>
  <c r="O73" i="12"/>
  <c r="O72" i="12"/>
  <c r="O71" i="12"/>
  <c r="O70" i="12"/>
  <c r="O69" i="12"/>
  <c r="O68" i="12"/>
  <c r="O67" i="12"/>
  <c r="O66" i="12"/>
  <c r="U66" i="12" s="1"/>
  <c r="K7" i="14" s="1"/>
  <c r="O65" i="12"/>
  <c r="U65" i="12" s="1"/>
  <c r="K6" i="14" s="1"/>
  <c r="P63" i="2" s="1"/>
  <c r="O64" i="12"/>
  <c r="U64" i="12" s="1"/>
  <c r="K5" i="14" s="1"/>
  <c r="P62" i="2" s="1"/>
  <c r="O63" i="12"/>
  <c r="O62" i="12"/>
  <c r="O61" i="12"/>
  <c r="O60" i="12"/>
  <c r="O59" i="12"/>
  <c r="O58" i="12"/>
  <c r="O57" i="12"/>
  <c r="O56" i="12"/>
  <c r="O55" i="12"/>
  <c r="O54" i="12"/>
  <c r="O53" i="12"/>
  <c r="O52" i="12"/>
  <c r="O51" i="12"/>
  <c r="O50" i="12"/>
  <c r="O49" i="12"/>
  <c r="O48" i="12"/>
  <c r="O47" i="12"/>
  <c r="O46" i="12"/>
  <c r="O45" i="12"/>
  <c r="O44" i="12"/>
  <c r="O43" i="12"/>
  <c r="O42" i="12"/>
  <c r="O41" i="12"/>
  <c r="O40" i="12"/>
  <c r="O39" i="12"/>
  <c r="O38" i="12"/>
  <c r="O37" i="12"/>
  <c r="O36" i="12"/>
  <c r="O35" i="12"/>
  <c r="O34" i="12"/>
  <c r="O33" i="12"/>
  <c r="O32" i="12"/>
  <c r="O31" i="12"/>
  <c r="O30" i="12"/>
  <c r="O29" i="12"/>
  <c r="O28" i="12"/>
  <c r="O27" i="12"/>
  <c r="O26" i="12"/>
  <c r="O25" i="12"/>
  <c r="O24" i="12"/>
  <c r="O23" i="12"/>
  <c r="O22" i="12"/>
  <c r="O21" i="12"/>
  <c r="O20" i="12"/>
  <c r="O19" i="12"/>
  <c r="O18" i="12"/>
  <c r="O17" i="12"/>
  <c r="O16" i="12"/>
  <c r="O15" i="12"/>
  <c r="O14" i="12"/>
  <c r="O13" i="12"/>
  <c r="O12" i="12"/>
  <c r="O11" i="12"/>
  <c r="O10" i="12"/>
  <c r="O9" i="12"/>
  <c r="O8" i="12"/>
  <c r="O7" i="12"/>
  <c r="O6" i="12"/>
  <c r="O5" i="12"/>
  <c r="O4" i="12"/>
  <c r="O3" i="12"/>
  <c r="K4" i="14" s="1"/>
  <c r="E258" i="12"/>
  <c r="D258" i="12"/>
  <c r="T151" i="12"/>
  <c r="T121" i="12"/>
  <c r="E120" i="12"/>
  <c r="D120" i="12"/>
  <c r="T4" i="12"/>
  <c r="R4" i="12"/>
  <c r="R803" i="12"/>
  <c r="S803" i="12" s="1"/>
  <c r="T803" i="12" s="1"/>
  <c r="R802" i="12"/>
  <c r="S802" i="12" s="1"/>
  <c r="T802" i="12" s="1"/>
  <c r="R801" i="12"/>
  <c r="S801" i="12" s="1"/>
  <c r="T801" i="12" s="1"/>
  <c r="R800" i="12"/>
  <c r="S800" i="12" s="1"/>
  <c r="T800" i="12" s="1"/>
  <c r="R799" i="12"/>
  <c r="S799" i="12" s="1"/>
  <c r="T799" i="12" s="1"/>
  <c r="T798" i="12"/>
  <c r="S798" i="12"/>
  <c r="E798" i="12"/>
  <c r="O798" i="12" s="1"/>
  <c r="U798" i="12" s="1"/>
  <c r="K93" i="14" s="1"/>
  <c r="R797" i="12"/>
  <c r="S797" i="12" s="1"/>
  <c r="T797" i="12" s="1"/>
  <c r="R796" i="12"/>
  <c r="S796" i="12" s="1"/>
  <c r="T796" i="12" s="1"/>
  <c r="R795" i="12"/>
  <c r="S795" i="12" s="1"/>
  <c r="T795" i="12" s="1"/>
  <c r="R794" i="12"/>
  <c r="S794" i="12" s="1"/>
  <c r="T794" i="12" s="1"/>
  <c r="R793" i="12"/>
  <c r="S793" i="12" s="1"/>
  <c r="T793" i="12" s="1"/>
  <c r="T792" i="12"/>
  <c r="S792" i="12"/>
  <c r="E792" i="12"/>
  <c r="O792" i="12" s="1"/>
  <c r="R791" i="12"/>
  <c r="S791" i="12" s="1"/>
  <c r="T791" i="12" s="1"/>
  <c r="R790" i="12"/>
  <c r="S790" i="12" s="1"/>
  <c r="T790" i="12" s="1"/>
  <c r="R789" i="12"/>
  <c r="S789" i="12" s="1"/>
  <c r="T789" i="12" s="1"/>
  <c r="R788" i="12"/>
  <c r="S788" i="12" s="1"/>
  <c r="T788" i="12" s="1"/>
  <c r="R787" i="12"/>
  <c r="S787" i="12" s="1"/>
  <c r="T787" i="12" s="1"/>
  <c r="T786" i="12"/>
  <c r="S786" i="12"/>
  <c r="E786" i="12"/>
  <c r="O786" i="12" s="1"/>
  <c r="S785" i="12"/>
  <c r="T785" i="12" s="1"/>
  <c r="R785" i="12"/>
  <c r="R784" i="12"/>
  <c r="S784" i="12" s="1"/>
  <c r="T784" i="12" s="1"/>
  <c r="R783" i="12"/>
  <c r="S783" i="12" s="1"/>
  <c r="T783" i="12" s="1"/>
  <c r="T782" i="12"/>
  <c r="R782" i="12"/>
  <c r="S782" i="12" s="1"/>
  <c r="R781" i="12"/>
  <c r="S781" i="12" s="1"/>
  <c r="T781" i="12" s="1"/>
  <c r="U780" i="12" s="1"/>
  <c r="K90" i="14" s="1"/>
  <c r="T780" i="12"/>
  <c r="S780" i="12"/>
  <c r="E780" i="12"/>
  <c r="T779" i="12"/>
  <c r="R779" i="12"/>
  <c r="S779" i="12" s="1"/>
  <c r="R778" i="12"/>
  <c r="S778" i="12" s="1"/>
  <c r="T778" i="12" s="1"/>
  <c r="T777" i="12"/>
  <c r="R777" i="12"/>
  <c r="S777" i="12" s="1"/>
  <c r="R776" i="12"/>
  <c r="S776" i="12" s="1"/>
  <c r="T776" i="12" s="1"/>
  <c r="T775" i="12"/>
  <c r="R775" i="12"/>
  <c r="S775" i="12" s="1"/>
  <c r="T774" i="12"/>
  <c r="S774" i="12"/>
  <c r="E774" i="12"/>
  <c r="R773" i="12"/>
  <c r="S773" i="12" s="1"/>
  <c r="T773" i="12" s="1"/>
  <c r="T772" i="12"/>
  <c r="R772" i="12"/>
  <c r="S772" i="12" s="1"/>
  <c r="R771" i="12"/>
  <c r="S771" i="12" s="1"/>
  <c r="T771" i="12" s="1"/>
  <c r="T770" i="12"/>
  <c r="S770" i="12"/>
  <c r="R770" i="12"/>
  <c r="R769" i="12"/>
  <c r="S769" i="12" s="1"/>
  <c r="T769" i="12" s="1"/>
  <c r="T768" i="12"/>
  <c r="S768" i="12"/>
  <c r="E768" i="12"/>
  <c r="O768" i="12" s="1"/>
  <c r="U768" i="12" s="1"/>
  <c r="K88" i="14" s="1"/>
  <c r="R767" i="12"/>
  <c r="S767" i="12" s="1"/>
  <c r="T767" i="12" s="1"/>
  <c r="R766" i="12"/>
  <c r="S766" i="12" s="1"/>
  <c r="T766" i="12" s="1"/>
  <c r="R765" i="12"/>
  <c r="S765" i="12" s="1"/>
  <c r="T765" i="12" s="1"/>
  <c r="R764" i="12"/>
  <c r="S764" i="12" s="1"/>
  <c r="T764" i="12" s="1"/>
  <c r="S763" i="12"/>
  <c r="T763" i="12" s="1"/>
  <c r="R763" i="12"/>
  <c r="T762" i="12"/>
  <c r="S762" i="12"/>
  <c r="E762" i="12"/>
  <c r="O762" i="12" s="1"/>
  <c r="U762" i="12" s="1"/>
  <c r="K87" i="14" s="1"/>
  <c r="T761" i="12"/>
  <c r="R761" i="12"/>
  <c r="S761" i="12" s="1"/>
  <c r="R760" i="12"/>
  <c r="S760" i="12" s="1"/>
  <c r="T760" i="12" s="1"/>
  <c r="R759" i="12"/>
  <c r="S759" i="12" s="1"/>
  <c r="T759" i="12" s="1"/>
  <c r="R758" i="12"/>
  <c r="S758" i="12" s="1"/>
  <c r="T758" i="12" s="1"/>
  <c r="R757" i="12"/>
  <c r="S757" i="12" s="1"/>
  <c r="T757" i="12" s="1"/>
  <c r="T756" i="12"/>
  <c r="S756" i="12"/>
  <c r="E756" i="12"/>
  <c r="R755" i="12"/>
  <c r="S755" i="12" s="1"/>
  <c r="T755" i="12" s="1"/>
  <c r="T754" i="12"/>
  <c r="R754" i="12"/>
  <c r="S754" i="12" s="1"/>
  <c r="R753" i="12"/>
  <c r="S753" i="12" s="1"/>
  <c r="T753" i="12" s="1"/>
  <c r="T752" i="12"/>
  <c r="R752" i="12"/>
  <c r="S752" i="12" s="1"/>
  <c r="S751" i="12"/>
  <c r="T751" i="12" s="1"/>
  <c r="R751" i="12"/>
  <c r="T750" i="12"/>
  <c r="S750" i="12"/>
  <c r="E750" i="12"/>
  <c r="O750" i="12" s="1"/>
  <c r="U750" i="12" s="1"/>
  <c r="K85" i="14" s="1"/>
  <c r="T749" i="12"/>
  <c r="R749" i="12"/>
  <c r="R748" i="12"/>
  <c r="S748" i="12" s="1"/>
  <c r="T748" i="12" s="1"/>
  <c r="R747" i="12"/>
  <c r="S747" i="12" s="1"/>
  <c r="T747" i="12" s="1"/>
  <c r="R746" i="12"/>
  <c r="S746" i="12" s="1"/>
  <c r="T746" i="12" s="1"/>
  <c r="R745" i="12"/>
  <c r="S745" i="12" s="1"/>
  <c r="T745" i="12" s="1"/>
  <c r="R744" i="12"/>
  <c r="S744" i="12" s="1"/>
  <c r="T744" i="12" s="1"/>
  <c r="T743" i="12"/>
  <c r="R743" i="12"/>
  <c r="S743" i="12" s="1"/>
  <c r="R742" i="12"/>
  <c r="S742" i="12" s="1"/>
  <c r="T742" i="12" s="1"/>
  <c r="T741" i="12"/>
  <c r="S741" i="12"/>
  <c r="R740" i="12"/>
  <c r="S740" i="12" s="1"/>
  <c r="T740" i="12" s="1"/>
  <c r="R739" i="12"/>
  <c r="S739" i="12" s="1"/>
  <c r="T739" i="12" s="1"/>
  <c r="R738" i="12"/>
  <c r="S738" i="12" s="1"/>
  <c r="T738" i="12" s="1"/>
  <c r="R737" i="12"/>
  <c r="S737" i="12" s="1"/>
  <c r="T737" i="12" s="1"/>
  <c r="R736" i="12"/>
  <c r="S736" i="12" s="1"/>
  <c r="T736" i="12" s="1"/>
  <c r="R735" i="12"/>
  <c r="S735" i="12" s="1"/>
  <c r="T735" i="12" s="1"/>
  <c r="R734" i="12"/>
  <c r="S734" i="12" s="1"/>
  <c r="T734" i="12" s="1"/>
  <c r="R733" i="12"/>
  <c r="S733" i="12" s="1"/>
  <c r="T733" i="12" s="1"/>
  <c r="T732" i="12"/>
  <c r="S732" i="12"/>
  <c r="T731" i="12"/>
  <c r="R731" i="12"/>
  <c r="S731" i="12" s="1"/>
  <c r="R730" i="12"/>
  <c r="S730" i="12" s="1"/>
  <c r="T730" i="12" s="1"/>
  <c r="R729" i="12"/>
  <c r="S729" i="12" s="1"/>
  <c r="T729" i="12" s="1"/>
  <c r="R728" i="12"/>
  <c r="S728" i="12" s="1"/>
  <c r="T728" i="12" s="1"/>
  <c r="T727" i="12"/>
  <c r="R727" i="12"/>
  <c r="S727" i="12" s="1"/>
  <c r="T726" i="12"/>
  <c r="R726" i="12"/>
  <c r="S726" i="12" s="1"/>
  <c r="T725" i="12"/>
  <c r="R725" i="12"/>
  <c r="S725" i="12" s="1"/>
  <c r="T724" i="12"/>
  <c r="R724" i="12"/>
  <c r="S724" i="12" s="1"/>
  <c r="S723" i="12"/>
  <c r="T723" i="12" s="1"/>
  <c r="R723" i="12"/>
  <c r="R722" i="12"/>
  <c r="S722" i="12" s="1"/>
  <c r="T722" i="12" s="1"/>
  <c r="S721" i="12"/>
  <c r="T721" i="12" s="1"/>
  <c r="R721" i="12"/>
  <c r="T720" i="12"/>
  <c r="S720" i="12"/>
  <c r="R719" i="12"/>
  <c r="S719" i="12" s="1"/>
  <c r="T719" i="12" s="1"/>
  <c r="R718" i="12"/>
  <c r="S718" i="12" s="1"/>
  <c r="T718" i="12" s="1"/>
  <c r="R717" i="12"/>
  <c r="S717" i="12" s="1"/>
  <c r="T717" i="12" s="1"/>
  <c r="R716" i="12"/>
  <c r="S716" i="12" s="1"/>
  <c r="T716" i="12" s="1"/>
  <c r="T715" i="12"/>
  <c r="R715" i="12"/>
  <c r="S715" i="12" s="1"/>
  <c r="S714" i="12"/>
  <c r="T714" i="12" s="1"/>
  <c r="R714" i="12"/>
  <c r="T713" i="12"/>
  <c r="R713" i="12"/>
  <c r="S713" i="12" s="1"/>
  <c r="T712" i="12"/>
  <c r="S712" i="12"/>
  <c r="T711" i="12"/>
  <c r="R711" i="12"/>
  <c r="R710" i="12"/>
  <c r="S710" i="12" s="1"/>
  <c r="T710" i="12" s="1"/>
  <c r="R709" i="12"/>
  <c r="S709" i="12" s="1"/>
  <c r="T709" i="12" s="1"/>
  <c r="R708" i="12"/>
  <c r="S708" i="12" s="1"/>
  <c r="T708" i="12" s="1"/>
  <c r="R707" i="12"/>
  <c r="S707" i="12" s="1"/>
  <c r="T707" i="12" s="1"/>
  <c r="S706" i="12"/>
  <c r="T706" i="12" s="1"/>
  <c r="R706" i="12"/>
  <c r="R705" i="12"/>
  <c r="S705" i="12" s="1"/>
  <c r="T705" i="12" s="1"/>
  <c r="R704" i="12"/>
  <c r="S704" i="12" s="1"/>
  <c r="T704" i="12" s="1"/>
  <c r="T703" i="12"/>
  <c r="S703" i="12"/>
  <c r="S702" i="12"/>
  <c r="T702" i="12" s="1"/>
  <c r="R702" i="12"/>
  <c r="R701" i="12"/>
  <c r="S701" i="12" s="1"/>
  <c r="T701" i="12" s="1"/>
  <c r="R700" i="12"/>
  <c r="S700" i="12" s="1"/>
  <c r="T700" i="12" s="1"/>
  <c r="R699" i="12"/>
  <c r="S699" i="12" s="1"/>
  <c r="T699" i="12" s="1"/>
  <c r="R698" i="12"/>
  <c r="S698" i="12" s="1"/>
  <c r="T698" i="12" s="1"/>
  <c r="R697" i="12"/>
  <c r="S697" i="12" s="1"/>
  <c r="T697" i="12" s="1"/>
  <c r="R696" i="12"/>
  <c r="S696" i="12" s="1"/>
  <c r="T696" i="12" s="1"/>
  <c r="R695" i="12"/>
  <c r="S695" i="12" s="1"/>
  <c r="T695" i="12" s="1"/>
  <c r="T694" i="12"/>
  <c r="S694" i="12"/>
  <c r="R693" i="12"/>
  <c r="S693" i="12" s="1"/>
  <c r="T693" i="12" s="1"/>
  <c r="R692" i="12"/>
  <c r="S692" i="12" s="1"/>
  <c r="T692" i="12" s="1"/>
  <c r="R691" i="12"/>
  <c r="S691" i="12" s="1"/>
  <c r="T691" i="12" s="1"/>
  <c r="R690" i="12"/>
  <c r="S690" i="12" s="1"/>
  <c r="T690" i="12" s="1"/>
  <c r="R689" i="12"/>
  <c r="S689" i="12" s="1"/>
  <c r="T689" i="12" s="1"/>
  <c r="R688" i="12"/>
  <c r="S688" i="12" s="1"/>
  <c r="T688" i="12" s="1"/>
  <c r="R687" i="12"/>
  <c r="S687" i="12" s="1"/>
  <c r="T687" i="12" s="1"/>
  <c r="S686" i="12"/>
  <c r="T686" i="12" s="1"/>
  <c r="R686" i="12"/>
  <c r="R685" i="12"/>
  <c r="S685" i="12" s="1"/>
  <c r="T685" i="12" s="1"/>
  <c r="S684" i="12"/>
  <c r="T684" i="12" s="1"/>
  <c r="R684" i="12"/>
  <c r="R683" i="12"/>
  <c r="S683" i="12" s="1"/>
  <c r="T683" i="12" s="1"/>
  <c r="T682" i="12"/>
  <c r="S682" i="12"/>
  <c r="S681" i="12"/>
  <c r="T681" i="12" s="1"/>
  <c r="R681" i="12"/>
  <c r="R680" i="12"/>
  <c r="S680" i="12" s="1"/>
  <c r="T680" i="12" s="1"/>
  <c r="R679" i="12"/>
  <c r="S679" i="12" s="1"/>
  <c r="T679" i="12" s="1"/>
  <c r="R678" i="12"/>
  <c r="S678" i="12" s="1"/>
  <c r="T678" i="12" s="1"/>
  <c r="R677" i="12"/>
  <c r="S677" i="12" s="1"/>
  <c r="T677" i="12" s="1"/>
  <c r="T676" i="12"/>
  <c r="R676" i="12"/>
  <c r="S676" i="12" s="1"/>
  <c r="T675" i="12"/>
  <c r="R675" i="12"/>
  <c r="S675" i="12" s="1"/>
  <c r="T674" i="12"/>
  <c r="S674" i="12"/>
  <c r="T673" i="12"/>
  <c r="R673" i="12"/>
  <c r="S673" i="12" s="1"/>
  <c r="T672" i="12"/>
  <c r="R672" i="12"/>
  <c r="S672" i="12" s="1"/>
  <c r="R671" i="12"/>
  <c r="S671" i="12" s="1"/>
  <c r="T671" i="12" s="1"/>
  <c r="R670" i="12"/>
  <c r="S670" i="12" s="1"/>
  <c r="T670" i="12" s="1"/>
  <c r="S669" i="12"/>
  <c r="T669" i="12" s="1"/>
  <c r="R669" i="12"/>
  <c r="T668" i="12"/>
  <c r="R668" i="12"/>
  <c r="S668" i="12" s="1"/>
  <c r="T667" i="12"/>
  <c r="R667" i="12"/>
  <c r="S667" i="12" s="1"/>
  <c r="R666" i="12"/>
  <c r="S666" i="12" s="1"/>
  <c r="T666" i="12" s="1"/>
  <c r="T665" i="12"/>
  <c r="R665" i="12"/>
  <c r="S665" i="12" s="1"/>
  <c r="T664" i="12"/>
  <c r="R664" i="12"/>
  <c r="S664" i="12" s="1"/>
  <c r="R663" i="12"/>
  <c r="S663" i="12" s="1"/>
  <c r="T663" i="12" s="1"/>
  <c r="R662" i="12"/>
  <c r="S662" i="12" s="1"/>
  <c r="T662" i="12" s="1"/>
  <c r="T661" i="12"/>
  <c r="R661" i="12"/>
  <c r="S661" i="12" s="1"/>
  <c r="T660" i="12"/>
  <c r="R660" i="12"/>
  <c r="S660" i="12" s="1"/>
  <c r="R659" i="12"/>
  <c r="S659" i="12" s="1"/>
  <c r="T659" i="12" s="1"/>
  <c r="T658" i="12"/>
  <c r="R658" i="12"/>
  <c r="S658" i="12" s="1"/>
  <c r="R657" i="12"/>
  <c r="S657" i="12" s="1"/>
  <c r="T657" i="12" s="1"/>
  <c r="T656" i="12"/>
  <c r="S656" i="12"/>
  <c r="E656" i="12"/>
  <c r="O656" i="12" s="1"/>
  <c r="U656" i="12" s="1"/>
  <c r="K72" i="14" s="1"/>
  <c r="T655" i="12"/>
  <c r="R655" i="12"/>
  <c r="S655" i="12" s="1"/>
  <c r="T654" i="12"/>
  <c r="R654" i="12"/>
  <c r="S654" i="12" s="1"/>
  <c r="T653" i="12"/>
  <c r="R653" i="12"/>
  <c r="S653" i="12" s="1"/>
  <c r="T652" i="12"/>
  <c r="R652" i="12"/>
  <c r="S652" i="12" s="1"/>
  <c r="T651" i="12"/>
  <c r="R651" i="12"/>
  <c r="S651" i="12" s="1"/>
  <c r="T650" i="12"/>
  <c r="S650" i="12"/>
  <c r="R650" i="12"/>
  <c r="T649" i="12"/>
  <c r="S649" i="12"/>
  <c r="R649" i="12"/>
  <c r="T648" i="12"/>
  <c r="S648" i="12"/>
  <c r="R648" i="12"/>
  <c r="T647" i="12"/>
  <c r="R647" i="12"/>
  <c r="S647" i="12" s="1"/>
  <c r="T646" i="12"/>
  <c r="R646" i="12"/>
  <c r="S646" i="12" s="1"/>
  <c r="T645" i="12"/>
  <c r="R645" i="12"/>
  <c r="S645" i="12" s="1"/>
  <c r="T644" i="12"/>
  <c r="R644" i="12"/>
  <c r="S644" i="12" s="1"/>
  <c r="T643" i="12"/>
  <c r="R643" i="12"/>
  <c r="S643" i="12" s="1"/>
  <c r="T642" i="12"/>
  <c r="S642" i="12"/>
  <c r="R642" i="12"/>
  <c r="T641" i="12"/>
  <c r="S641" i="12"/>
  <c r="R641" i="12"/>
  <c r="T640" i="12"/>
  <c r="S640" i="12"/>
  <c r="E640" i="12"/>
  <c r="O640" i="12" s="1"/>
  <c r="T639" i="12"/>
  <c r="S639" i="12"/>
  <c r="R639" i="12"/>
  <c r="T638" i="12"/>
  <c r="R638" i="12"/>
  <c r="S638" i="12" s="1"/>
  <c r="T637" i="12"/>
  <c r="S637" i="12"/>
  <c r="R637" i="12"/>
  <c r="T636" i="12"/>
  <c r="R636" i="12"/>
  <c r="S636" i="12" s="1"/>
  <c r="T635" i="12"/>
  <c r="R635" i="12"/>
  <c r="S635" i="12" s="1"/>
  <c r="T634" i="12"/>
  <c r="R634" i="12"/>
  <c r="S634" i="12" s="1"/>
  <c r="T633" i="12"/>
  <c r="R633" i="12"/>
  <c r="S633" i="12" s="1"/>
  <c r="T632" i="12"/>
  <c r="R632" i="12"/>
  <c r="S632" i="12" s="1"/>
  <c r="T631" i="12"/>
  <c r="S631" i="12"/>
  <c r="R631" i="12"/>
  <c r="T630" i="12"/>
  <c r="S630" i="12"/>
  <c r="R630" i="12"/>
  <c r="T629" i="12"/>
  <c r="S629" i="12"/>
  <c r="R629" i="12"/>
  <c r="T628" i="12"/>
  <c r="R628" i="12"/>
  <c r="S628" i="12" s="1"/>
  <c r="T627" i="12"/>
  <c r="S627" i="12"/>
  <c r="E627" i="12"/>
  <c r="O627" i="12" s="1"/>
  <c r="U627" i="12" s="1"/>
  <c r="T626" i="12"/>
  <c r="R626" i="12"/>
  <c r="S626" i="12" s="1"/>
  <c r="T625" i="12"/>
  <c r="R625" i="12"/>
  <c r="S625" i="12" s="1"/>
  <c r="T624" i="12"/>
  <c r="S624" i="12"/>
  <c r="R624" i="12"/>
  <c r="T623" i="12"/>
  <c r="S623" i="12"/>
  <c r="E623" i="12"/>
  <c r="O623" i="12" s="1"/>
  <c r="U623" i="12" s="1"/>
  <c r="K70" i="14" s="1"/>
  <c r="T622" i="12"/>
  <c r="R622" i="12"/>
  <c r="T621" i="12"/>
  <c r="R621" i="12"/>
  <c r="T620" i="12"/>
  <c r="R620" i="12"/>
  <c r="S620" i="12" s="1"/>
  <c r="T619" i="12"/>
  <c r="R619" i="12"/>
  <c r="S619" i="12" s="1"/>
  <c r="R618" i="12"/>
  <c r="S618" i="12" s="1"/>
  <c r="T618" i="12" s="1"/>
  <c r="T617" i="12"/>
  <c r="R617" i="12"/>
  <c r="S617" i="12" s="1"/>
  <c r="T616" i="12"/>
  <c r="R616" i="12"/>
  <c r="S616" i="12" s="1"/>
  <c r="T615" i="12"/>
  <c r="S615" i="12"/>
  <c r="R615" i="12"/>
  <c r="T614" i="12"/>
  <c r="R614" i="12"/>
  <c r="S614" i="12" s="1"/>
  <c r="T613" i="12"/>
  <c r="R613" i="12"/>
  <c r="S613" i="12" s="1"/>
  <c r="T612" i="12"/>
  <c r="R612" i="12"/>
  <c r="S612" i="12" s="1"/>
  <c r="T611" i="12"/>
  <c r="R611" i="12"/>
  <c r="S611" i="12" s="1"/>
  <c r="T610" i="12"/>
  <c r="R610" i="12"/>
  <c r="S610" i="12" s="1"/>
  <c r="T609" i="12"/>
  <c r="R609" i="12"/>
  <c r="S609" i="12" s="1"/>
  <c r="T608" i="12"/>
  <c r="R608" i="12"/>
  <c r="S608" i="12" s="1"/>
  <c r="T607" i="12"/>
  <c r="R607" i="12"/>
  <c r="S607" i="12" s="1"/>
  <c r="T606" i="12"/>
  <c r="R606" i="12"/>
  <c r="S606" i="12" s="1"/>
  <c r="T605" i="12"/>
  <c r="S605" i="12"/>
  <c r="R605" i="12"/>
  <c r="T604" i="12"/>
  <c r="R604" i="12"/>
  <c r="S604" i="12" s="1"/>
  <c r="T603" i="12"/>
  <c r="S603" i="12"/>
  <c r="R603" i="12"/>
  <c r="R602" i="12"/>
  <c r="S602" i="12" s="1"/>
  <c r="T602" i="12" s="1"/>
  <c r="T601" i="12"/>
  <c r="S601" i="12"/>
  <c r="R601" i="12"/>
  <c r="R600" i="12"/>
  <c r="S600" i="12" s="1"/>
  <c r="T599" i="12"/>
  <c r="S599" i="12"/>
  <c r="E599" i="12"/>
  <c r="O599" i="12" s="1"/>
  <c r="R598" i="12"/>
  <c r="S598" i="12" s="1"/>
  <c r="T598" i="12" s="1"/>
  <c r="R597" i="12"/>
  <c r="S597" i="12" s="1"/>
  <c r="T597" i="12" s="1"/>
  <c r="R596" i="12"/>
  <c r="S596" i="12" s="1"/>
  <c r="T596" i="12" s="1"/>
  <c r="R595" i="12"/>
  <c r="S595" i="12" s="1"/>
  <c r="T595" i="12" s="1"/>
  <c r="R594" i="12"/>
  <c r="S594" i="12" s="1"/>
  <c r="T594" i="12" s="1"/>
  <c r="R593" i="12"/>
  <c r="S593" i="12" s="1"/>
  <c r="T593" i="12" s="1"/>
  <c r="T592" i="12"/>
  <c r="E592" i="12"/>
  <c r="T591" i="12"/>
  <c r="R591" i="12"/>
  <c r="T590" i="12"/>
  <c r="R590" i="12"/>
  <c r="T589" i="12"/>
  <c r="R589" i="12"/>
  <c r="T588" i="12"/>
  <c r="R588" i="12"/>
  <c r="T587" i="12"/>
  <c r="R587" i="12"/>
  <c r="T586" i="12"/>
  <c r="R586" i="12"/>
  <c r="T585" i="12"/>
  <c r="R585" i="12"/>
  <c r="T584" i="12"/>
  <c r="R584" i="12"/>
  <c r="T583" i="12"/>
  <c r="R583" i="12"/>
  <c r="T582" i="12"/>
  <c r="R582" i="12"/>
  <c r="T581" i="12"/>
  <c r="R581" i="12"/>
  <c r="T580" i="12"/>
  <c r="R580" i="12"/>
  <c r="R579" i="12"/>
  <c r="T579" i="12" s="1"/>
  <c r="T578" i="12"/>
  <c r="R578" i="12"/>
  <c r="S578" i="12" s="1"/>
  <c r="R577" i="12"/>
  <c r="S577" i="12" s="1"/>
  <c r="T577" i="12" s="1"/>
  <c r="T576" i="12"/>
  <c r="R576" i="12"/>
  <c r="S576" i="12" s="1"/>
  <c r="R575" i="12"/>
  <c r="S575" i="12" s="1"/>
  <c r="T575" i="12" s="1"/>
  <c r="S574" i="12"/>
  <c r="T574" i="12" s="1"/>
  <c r="R574" i="12"/>
  <c r="S573" i="12"/>
  <c r="T573" i="12" s="1"/>
  <c r="R573" i="12"/>
  <c r="T572" i="12"/>
  <c r="R572" i="12"/>
  <c r="S572" i="12" s="1"/>
  <c r="T571" i="12"/>
  <c r="S571" i="12"/>
  <c r="R571" i="12"/>
  <c r="T570" i="12"/>
  <c r="S570" i="12"/>
  <c r="E570" i="12"/>
  <c r="S569" i="12"/>
  <c r="T569" i="12" s="1"/>
  <c r="R569" i="12"/>
  <c r="R568" i="12"/>
  <c r="S568" i="12" s="1"/>
  <c r="T568" i="12" s="1"/>
  <c r="R567" i="12"/>
  <c r="S567" i="12" s="1"/>
  <c r="T567" i="12" s="1"/>
  <c r="T566" i="12"/>
  <c r="S566" i="12"/>
  <c r="E566" i="12"/>
  <c r="R565" i="12"/>
  <c r="S565" i="12" s="1"/>
  <c r="T565" i="12" s="1"/>
  <c r="R564" i="12"/>
  <c r="S564" i="12" s="1"/>
  <c r="T564" i="12" s="1"/>
  <c r="R563" i="12"/>
  <c r="S563" i="12" s="1"/>
  <c r="T563" i="12" s="1"/>
  <c r="T562" i="12"/>
  <c r="S562" i="12"/>
  <c r="E562" i="12"/>
  <c r="R561" i="12"/>
  <c r="S561" i="12" s="1"/>
  <c r="T561" i="12" s="1"/>
  <c r="T560" i="12"/>
  <c r="R560" i="12"/>
  <c r="S560" i="12" s="1"/>
  <c r="R559" i="12"/>
  <c r="S559" i="12" s="1"/>
  <c r="T559" i="12" s="1"/>
  <c r="T558" i="12"/>
  <c r="E558" i="12"/>
  <c r="T557" i="12"/>
  <c r="R557" i="12"/>
  <c r="T556" i="12"/>
  <c r="R556" i="12"/>
  <c r="T555" i="12"/>
  <c r="R555" i="12"/>
  <c r="T554" i="12"/>
  <c r="R554" i="12"/>
  <c r="T553" i="12"/>
  <c r="R553" i="12"/>
  <c r="S553" i="12" s="1"/>
  <c r="R552" i="12"/>
  <c r="S552" i="12" s="1"/>
  <c r="T552" i="12" s="1"/>
  <c r="R551" i="12"/>
  <c r="S551" i="12" s="1"/>
  <c r="T551" i="12" s="1"/>
  <c r="R550" i="12"/>
  <c r="S550" i="12" s="1"/>
  <c r="T550" i="12" s="1"/>
  <c r="T549" i="12"/>
  <c r="R549" i="12"/>
  <c r="S549" i="12" s="1"/>
  <c r="R548" i="12"/>
  <c r="S548" i="12" s="1"/>
  <c r="T548" i="12" s="1"/>
  <c r="T547" i="12"/>
  <c r="R547" i="12"/>
  <c r="S547" i="12" s="1"/>
  <c r="R546" i="12"/>
  <c r="S546" i="12" s="1"/>
  <c r="T546" i="12" s="1"/>
  <c r="S545" i="12"/>
  <c r="T545" i="12" s="1"/>
  <c r="R545" i="12"/>
  <c r="T544" i="12"/>
  <c r="R544" i="12"/>
  <c r="S544" i="12" s="1"/>
  <c r="T543" i="12"/>
  <c r="R543" i="12"/>
  <c r="S543" i="12" s="1"/>
  <c r="R542" i="12"/>
  <c r="S542" i="12" s="1"/>
  <c r="T542" i="12" s="1"/>
  <c r="S541" i="12"/>
  <c r="T541" i="12" s="1"/>
  <c r="R541" i="12"/>
  <c r="T540" i="12"/>
  <c r="R540" i="12"/>
  <c r="S540" i="12" s="1"/>
  <c r="T539" i="12"/>
  <c r="R539" i="12"/>
  <c r="S539" i="12" s="1"/>
  <c r="R538" i="12"/>
  <c r="S538" i="12" s="1"/>
  <c r="T538" i="12" s="1"/>
  <c r="T537" i="12"/>
  <c r="R537" i="12"/>
  <c r="S537" i="12" s="1"/>
  <c r="R536" i="12"/>
  <c r="S536" i="12" s="1"/>
  <c r="T536" i="12" s="1"/>
  <c r="T535" i="12"/>
  <c r="R535" i="12"/>
  <c r="S535" i="12" s="1"/>
  <c r="T534" i="12"/>
  <c r="R534" i="12"/>
  <c r="S534" i="12" s="1"/>
  <c r="T533" i="12"/>
  <c r="S533" i="12"/>
  <c r="R533" i="12"/>
  <c r="T532" i="12"/>
  <c r="R532" i="12"/>
  <c r="S532" i="12" s="1"/>
  <c r="T531" i="12"/>
  <c r="S531" i="12"/>
  <c r="R531" i="12"/>
  <c r="T530" i="12"/>
  <c r="R530" i="12"/>
  <c r="S530" i="12" s="1"/>
  <c r="T529" i="12"/>
  <c r="R529" i="12"/>
  <c r="S529" i="12" s="1"/>
  <c r="T528" i="12"/>
  <c r="R528" i="12"/>
  <c r="S528" i="12" s="1"/>
  <c r="T527" i="12"/>
  <c r="R527" i="12"/>
  <c r="S527" i="12" s="1"/>
  <c r="T526" i="12"/>
  <c r="R526" i="12"/>
  <c r="S526" i="12" s="1"/>
  <c r="T525" i="12"/>
  <c r="S525" i="12"/>
  <c r="R525" i="12"/>
  <c r="T524" i="12"/>
  <c r="R524" i="12"/>
  <c r="S524" i="12" s="1"/>
  <c r="T523" i="12"/>
  <c r="R523" i="12"/>
  <c r="S523" i="12" s="1"/>
  <c r="T522" i="12"/>
  <c r="R522" i="12"/>
  <c r="S522" i="12" s="1"/>
  <c r="R521" i="12"/>
  <c r="S521" i="12" s="1"/>
  <c r="T521" i="12" s="1"/>
  <c r="T520" i="12"/>
  <c r="R520" i="12"/>
  <c r="S520" i="12" s="1"/>
  <c r="T519" i="12"/>
  <c r="R519" i="12"/>
  <c r="S519" i="12" s="1"/>
  <c r="R518" i="12"/>
  <c r="S518" i="12" s="1"/>
  <c r="T518" i="12" s="1"/>
  <c r="T517" i="12"/>
  <c r="S517" i="12"/>
  <c r="R517" i="12"/>
  <c r="T516" i="12"/>
  <c r="R516" i="12"/>
  <c r="S516" i="12" s="1"/>
  <c r="R515" i="12"/>
  <c r="S515" i="12" s="1"/>
  <c r="T515" i="12" s="1"/>
  <c r="T514" i="12"/>
  <c r="R514" i="12"/>
  <c r="S514" i="12" s="1"/>
  <c r="T513" i="12"/>
  <c r="R513" i="12"/>
  <c r="S513" i="12" s="1"/>
  <c r="R512" i="12"/>
  <c r="S512" i="12" s="1"/>
  <c r="T512" i="12" s="1"/>
  <c r="R511" i="12"/>
  <c r="S511" i="12" s="1"/>
  <c r="T511" i="12" s="1"/>
  <c r="T510" i="12"/>
  <c r="R510" i="12"/>
  <c r="S510" i="12" s="1"/>
  <c r="T509" i="12"/>
  <c r="R509" i="12"/>
  <c r="S509" i="12" s="1"/>
  <c r="T508" i="12"/>
  <c r="R508" i="12"/>
  <c r="S508" i="12" s="1"/>
  <c r="T507" i="12"/>
  <c r="R507" i="12"/>
  <c r="S507" i="12" s="1"/>
  <c r="R506" i="12"/>
  <c r="S506" i="12" s="1"/>
  <c r="T506" i="12" s="1"/>
  <c r="R505" i="12"/>
  <c r="S505" i="12" s="1"/>
  <c r="T505" i="12" s="1"/>
  <c r="T504" i="12"/>
  <c r="R504" i="12"/>
  <c r="S504" i="12" s="1"/>
  <c r="T503" i="12"/>
  <c r="R503" i="12"/>
  <c r="S503" i="12" s="1"/>
  <c r="R502" i="12"/>
  <c r="S502" i="12" s="1"/>
  <c r="T502" i="12" s="1"/>
  <c r="R501" i="12"/>
  <c r="S501" i="12" s="1"/>
  <c r="T501" i="12" s="1"/>
  <c r="T500" i="12"/>
  <c r="R500" i="12"/>
  <c r="S500" i="12" s="1"/>
  <c r="T499" i="12"/>
  <c r="S499" i="12"/>
  <c r="R499" i="12"/>
  <c r="T498" i="12"/>
  <c r="R498" i="12"/>
  <c r="S498" i="12" s="1"/>
  <c r="T497" i="12"/>
  <c r="R497" i="12"/>
  <c r="S497" i="12" s="1"/>
  <c r="R496" i="12"/>
  <c r="S496" i="12" s="1"/>
  <c r="T496" i="12" s="1"/>
  <c r="S495" i="12"/>
  <c r="T495" i="12" s="1"/>
  <c r="R495" i="12"/>
  <c r="T494" i="12"/>
  <c r="R494" i="12"/>
  <c r="S494" i="12" s="1"/>
  <c r="T493" i="12"/>
  <c r="R493" i="12"/>
  <c r="S493" i="12" s="1"/>
  <c r="R492" i="12"/>
  <c r="S492" i="12" s="1"/>
  <c r="T492" i="12" s="1"/>
  <c r="S491" i="12"/>
  <c r="T491" i="12" s="1"/>
  <c r="R491" i="12"/>
  <c r="R490" i="12"/>
  <c r="S490" i="12" s="1"/>
  <c r="T490" i="12" s="1"/>
  <c r="T489" i="12"/>
  <c r="S489" i="12"/>
  <c r="R489" i="12"/>
  <c r="T488" i="12"/>
  <c r="R488" i="12"/>
  <c r="S488" i="12" s="1"/>
  <c r="R487" i="12"/>
  <c r="S487" i="12" s="1"/>
  <c r="T487" i="12" s="1"/>
  <c r="R486" i="12"/>
  <c r="S486" i="12" s="1"/>
  <c r="T486" i="12" s="1"/>
  <c r="R485" i="12"/>
  <c r="S485" i="12" s="1"/>
  <c r="T485" i="12" s="1"/>
  <c r="T484" i="12"/>
  <c r="R484" i="12"/>
  <c r="S484" i="12" s="1"/>
  <c r="T483" i="12"/>
  <c r="S483" i="12"/>
  <c r="R483" i="12"/>
  <c r="T482" i="12"/>
  <c r="R482" i="12"/>
  <c r="S482" i="12" s="1"/>
  <c r="R481" i="12"/>
  <c r="S481" i="12" s="1"/>
  <c r="T481" i="12" s="1"/>
  <c r="T480" i="12"/>
  <c r="R480" i="12"/>
  <c r="S480" i="12" s="1"/>
  <c r="T479" i="12"/>
  <c r="R479" i="12"/>
  <c r="S479" i="12" s="1"/>
  <c r="R478" i="12"/>
  <c r="S478" i="12" s="1"/>
  <c r="T478" i="12" s="1"/>
  <c r="R477" i="12"/>
  <c r="S477" i="12" s="1"/>
  <c r="T477" i="12" s="1"/>
  <c r="T476" i="12"/>
  <c r="R476" i="12"/>
  <c r="S476" i="12" s="1"/>
  <c r="R475" i="12"/>
  <c r="S475" i="12" s="1"/>
  <c r="R474" i="12"/>
  <c r="S474" i="12" s="1"/>
  <c r="S473" i="12"/>
  <c r="E473" i="12"/>
  <c r="T472" i="12"/>
  <c r="R472" i="12"/>
  <c r="T471" i="12"/>
  <c r="R471" i="12"/>
  <c r="S471" i="12" s="1"/>
  <c r="R470" i="12"/>
  <c r="S470" i="12" s="1"/>
  <c r="T470" i="12" s="1"/>
  <c r="R469" i="12"/>
  <c r="S469" i="12" s="1"/>
  <c r="T469" i="12" s="1"/>
  <c r="T468" i="12"/>
  <c r="R468" i="12"/>
  <c r="S468" i="12" s="1"/>
  <c r="T467" i="12"/>
  <c r="R467" i="12"/>
  <c r="S467" i="12" s="1"/>
  <c r="R466" i="12"/>
  <c r="S466" i="12" s="1"/>
  <c r="T466" i="12" s="1"/>
  <c r="T465" i="12"/>
  <c r="R465" i="12"/>
  <c r="S465" i="12" s="1"/>
  <c r="R464" i="12"/>
  <c r="S464" i="12" s="1"/>
  <c r="T464" i="12" s="1"/>
  <c r="R463" i="12"/>
  <c r="S463" i="12" s="1"/>
  <c r="T463" i="12" s="1"/>
  <c r="R462" i="12"/>
  <c r="S462" i="12" s="1"/>
  <c r="T462" i="12" s="1"/>
  <c r="T461" i="12"/>
  <c r="R461" i="12"/>
  <c r="S461" i="12" s="1"/>
  <c r="R460" i="12"/>
  <c r="S460" i="12" s="1"/>
  <c r="T460" i="12" s="1"/>
  <c r="R459" i="12"/>
  <c r="S459" i="12" s="1"/>
  <c r="T459" i="12" s="1"/>
  <c r="T458" i="12"/>
  <c r="R458" i="12"/>
  <c r="S458" i="12" s="1"/>
  <c r="T457" i="12"/>
  <c r="S457" i="12"/>
  <c r="R457" i="12"/>
  <c r="R456" i="12"/>
  <c r="S456" i="12" s="1"/>
  <c r="T456" i="12" s="1"/>
  <c r="T455" i="12"/>
  <c r="R455" i="12"/>
  <c r="S455" i="12" s="1"/>
  <c r="T454" i="12"/>
  <c r="R454" i="12"/>
  <c r="S454" i="12" s="1"/>
  <c r="T453" i="12"/>
  <c r="R453" i="12"/>
  <c r="S453" i="12" s="1"/>
  <c r="S452" i="12"/>
  <c r="T452" i="12" s="1"/>
  <c r="R452" i="12"/>
  <c r="T451" i="12"/>
  <c r="S451" i="12"/>
  <c r="R451" i="12"/>
  <c r="T450" i="12"/>
  <c r="S450" i="12"/>
  <c r="R450" i="12"/>
  <c r="T449" i="12"/>
  <c r="S449" i="12"/>
  <c r="R449" i="12"/>
  <c r="T448" i="12"/>
  <c r="S448" i="12"/>
  <c r="R448" i="12"/>
  <c r="T447" i="12"/>
  <c r="S447" i="12"/>
  <c r="R447" i="12"/>
  <c r="T446" i="12"/>
  <c r="S446" i="12"/>
  <c r="R446" i="12"/>
  <c r="T445" i="12"/>
  <c r="S445" i="12"/>
  <c r="R445" i="12"/>
  <c r="T444" i="12"/>
  <c r="S444" i="12"/>
  <c r="R444" i="12"/>
  <c r="T443" i="12"/>
  <c r="S443" i="12"/>
  <c r="R443" i="12"/>
  <c r="S442" i="12"/>
  <c r="T442" i="12" s="1"/>
  <c r="R442" i="12"/>
  <c r="T441" i="12"/>
  <c r="R441" i="12"/>
  <c r="S441" i="12" s="1"/>
  <c r="S440" i="12"/>
  <c r="T440" i="12" s="1"/>
  <c r="R440" i="12"/>
  <c r="T439" i="12"/>
  <c r="S439" i="12"/>
  <c r="R439" i="12"/>
  <c r="T438" i="12"/>
  <c r="S438" i="12"/>
  <c r="R438" i="12"/>
  <c r="T437" i="12"/>
  <c r="S437" i="12"/>
  <c r="R437" i="12"/>
  <c r="T436" i="12"/>
  <c r="S436" i="12"/>
  <c r="R436" i="12"/>
  <c r="T435" i="12"/>
  <c r="S435" i="12"/>
  <c r="R435" i="12"/>
  <c r="T434" i="12"/>
  <c r="S434" i="12"/>
  <c r="R434" i="12"/>
  <c r="T433" i="12"/>
  <c r="S433" i="12"/>
  <c r="R433" i="12"/>
  <c r="R432" i="12"/>
  <c r="S432" i="12" s="1"/>
  <c r="T432" i="12" s="1"/>
  <c r="T431" i="12"/>
  <c r="R431" i="12"/>
  <c r="S431" i="12" s="1"/>
  <c r="S430" i="12"/>
  <c r="T430" i="12" s="1"/>
  <c r="R430" i="12"/>
  <c r="T429" i="12"/>
  <c r="S429" i="12"/>
  <c r="R429" i="12"/>
  <c r="T428" i="12"/>
  <c r="S428" i="12"/>
  <c r="R428" i="12"/>
  <c r="T427" i="12"/>
  <c r="S427" i="12"/>
  <c r="R427" i="12"/>
  <c r="R426" i="12"/>
  <c r="S426" i="12" s="1"/>
  <c r="T426" i="12" s="1"/>
  <c r="T425" i="12"/>
  <c r="R425" i="12"/>
  <c r="S425" i="12" s="1"/>
  <c r="S424" i="12"/>
  <c r="T424" i="12" s="1"/>
  <c r="R424" i="12"/>
  <c r="T423" i="12"/>
  <c r="S423" i="12"/>
  <c r="R423" i="12"/>
  <c r="R422" i="12"/>
  <c r="S422" i="12" s="1"/>
  <c r="T422" i="12" s="1"/>
  <c r="T421" i="12"/>
  <c r="R421" i="12"/>
  <c r="S421" i="12" s="1"/>
  <c r="S420" i="12"/>
  <c r="T420" i="12" s="1"/>
  <c r="R420" i="12"/>
  <c r="T419" i="12"/>
  <c r="S419" i="12"/>
  <c r="R419" i="12"/>
  <c r="T418" i="12"/>
  <c r="S418" i="12"/>
  <c r="R418" i="12"/>
  <c r="T417" i="12"/>
  <c r="S417" i="12"/>
  <c r="R417" i="12"/>
  <c r="R416" i="12"/>
  <c r="S416" i="12" s="1"/>
  <c r="T416" i="12" s="1"/>
  <c r="T415" i="12"/>
  <c r="R415" i="12"/>
  <c r="S415" i="12" s="1"/>
  <c r="S414" i="12"/>
  <c r="T414" i="12" s="1"/>
  <c r="R414" i="12"/>
  <c r="T413" i="12"/>
  <c r="S413" i="12"/>
  <c r="R413" i="12"/>
  <c r="R412" i="12"/>
  <c r="S412" i="12" s="1"/>
  <c r="T412" i="12" s="1"/>
  <c r="T411" i="12"/>
  <c r="R411" i="12"/>
  <c r="S411" i="12" s="1"/>
  <c r="T410" i="12"/>
  <c r="R410" i="12"/>
  <c r="S410" i="12" s="1"/>
  <c r="T409" i="12"/>
  <c r="R409" i="12"/>
  <c r="S409" i="12" s="1"/>
  <c r="S408" i="12"/>
  <c r="T408" i="12" s="1"/>
  <c r="R408" i="12"/>
  <c r="T407" i="12"/>
  <c r="S407" i="12"/>
  <c r="R407" i="12"/>
  <c r="T406" i="12"/>
  <c r="S406" i="12"/>
  <c r="R406" i="12"/>
  <c r="T405" i="12"/>
  <c r="S405" i="12"/>
  <c r="R405" i="12"/>
  <c r="R404" i="12"/>
  <c r="S404" i="12" s="1"/>
  <c r="T404" i="12" s="1"/>
  <c r="T403" i="12"/>
  <c r="R403" i="12"/>
  <c r="S403" i="12" s="1"/>
  <c r="S402" i="12"/>
  <c r="T402" i="12" s="1"/>
  <c r="R402" i="12"/>
  <c r="T401" i="12"/>
  <c r="S401" i="12"/>
  <c r="R401" i="12"/>
  <c r="R400" i="12"/>
  <c r="S400" i="12" s="1"/>
  <c r="T400" i="12" s="1"/>
  <c r="R399" i="12"/>
  <c r="S399" i="12" s="1"/>
  <c r="T399" i="12" s="1"/>
  <c r="R398" i="12"/>
  <c r="S398" i="12" s="1"/>
  <c r="T398" i="12" s="1"/>
  <c r="R397" i="12"/>
  <c r="S397" i="12" s="1"/>
  <c r="T397" i="12" s="1"/>
  <c r="R396" i="12"/>
  <c r="S396" i="12" s="1"/>
  <c r="T396" i="12" s="1"/>
  <c r="S395" i="12"/>
  <c r="T395" i="12" s="1"/>
  <c r="R395" i="12"/>
  <c r="R394" i="12"/>
  <c r="S394" i="12" s="1"/>
  <c r="T394" i="12" s="1"/>
  <c r="S393" i="12"/>
  <c r="T393" i="12" s="1"/>
  <c r="R393" i="12"/>
  <c r="R392" i="12"/>
  <c r="S392" i="12" s="1"/>
  <c r="T392" i="12" s="1"/>
  <c r="T391" i="12"/>
  <c r="E391" i="12"/>
  <c r="T390" i="12"/>
  <c r="R390" i="12"/>
  <c r="T389" i="12"/>
  <c r="R389" i="12"/>
  <c r="T388" i="12"/>
  <c r="R388" i="12"/>
  <c r="T387" i="12"/>
  <c r="R387" i="12"/>
  <c r="S387" i="12" s="1"/>
  <c r="R386" i="12"/>
  <c r="S386" i="12" s="1"/>
  <c r="T386" i="12" s="1"/>
  <c r="T385" i="12"/>
  <c r="S385" i="12"/>
  <c r="R385" i="12"/>
  <c r="T384" i="12"/>
  <c r="R384" i="12"/>
  <c r="S384" i="12" s="1"/>
  <c r="T383" i="12"/>
  <c r="S383" i="12"/>
  <c r="R383" i="12"/>
  <c r="T382" i="12"/>
  <c r="R382" i="12"/>
  <c r="S382" i="12" s="1"/>
  <c r="T381" i="12"/>
  <c r="S381" i="12"/>
  <c r="R381" i="12"/>
  <c r="T380" i="12"/>
  <c r="R380" i="12"/>
  <c r="S380" i="12" s="1"/>
  <c r="T379" i="12"/>
  <c r="S379" i="12"/>
  <c r="R379" i="12"/>
  <c r="S378" i="12"/>
  <c r="T378" i="12" s="1"/>
  <c r="R378" i="12"/>
  <c r="T377" i="12"/>
  <c r="R377" i="12"/>
  <c r="S377" i="12" s="1"/>
  <c r="S376" i="12"/>
  <c r="T376" i="12" s="1"/>
  <c r="R376" i="12"/>
  <c r="T375" i="12"/>
  <c r="S375" i="12"/>
  <c r="R375" i="12"/>
  <c r="R374" i="12"/>
  <c r="S374" i="12" s="1"/>
  <c r="T374" i="12" s="1"/>
  <c r="T373" i="12"/>
  <c r="R373" i="12"/>
  <c r="S373" i="12" s="1"/>
  <c r="S372" i="12"/>
  <c r="T372" i="12" s="1"/>
  <c r="R372" i="12"/>
  <c r="T371" i="12"/>
  <c r="S371" i="12"/>
  <c r="E371" i="12"/>
  <c r="T370" i="12"/>
  <c r="R370" i="12"/>
  <c r="S370" i="12" s="1"/>
  <c r="T369" i="12"/>
  <c r="R369" i="12"/>
  <c r="S369" i="12" s="1"/>
  <c r="T368" i="12"/>
  <c r="R368" i="12"/>
  <c r="S368" i="12" s="1"/>
  <c r="R367" i="12"/>
  <c r="S367" i="12" s="1"/>
  <c r="T367" i="12" s="1"/>
  <c r="T366" i="12"/>
  <c r="R366" i="12"/>
  <c r="S366" i="12" s="1"/>
  <c r="R365" i="12"/>
  <c r="S365" i="12" s="1"/>
  <c r="T365" i="12" s="1"/>
  <c r="R364" i="12"/>
  <c r="S364" i="12" s="1"/>
  <c r="T364" i="12" s="1"/>
  <c r="R363" i="12"/>
  <c r="S363" i="12" s="1"/>
  <c r="T363" i="12" s="1"/>
  <c r="R362" i="12"/>
  <c r="S362" i="12" s="1"/>
  <c r="T362" i="12" s="1"/>
  <c r="T361" i="12"/>
  <c r="R361" i="12"/>
  <c r="S361" i="12" s="1"/>
  <c r="T360" i="12"/>
  <c r="R360" i="12"/>
  <c r="S360" i="12" s="1"/>
  <c r="T359" i="12"/>
  <c r="R359" i="12"/>
  <c r="S359" i="12" s="1"/>
  <c r="T358" i="12"/>
  <c r="R358" i="12"/>
  <c r="S358" i="12" s="1"/>
  <c r="T357" i="12"/>
  <c r="S357" i="12"/>
  <c r="E357" i="12"/>
  <c r="T356" i="12"/>
  <c r="R356" i="12"/>
  <c r="S356" i="12" s="1"/>
  <c r="T355" i="12"/>
  <c r="R355" i="12"/>
  <c r="S355" i="12" s="1"/>
  <c r="T354" i="12"/>
  <c r="R354" i="12"/>
  <c r="S354" i="12" s="1"/>
  <c r="S353" i="12"/>
  <c r="T353" i="12" s="1"/>
  <c r="R353" i="12"/>
  <c r="T352" i="12"/>
  <c r="S352" i="12"/>
  <c r="R352" i="12"/>
  <c r="S351" i="12"/>
  <c r="T351" i="12" s="1"/>
  <c r="R351" i="12"/>
  <c r="S350" i="12"/>
  <c r="T350" i="12" s="1"/>
  <c r="R350" i="12"/>
  <c r="R349" i="12"/>
  <c r="S349" i="12" s="1"/>
  <c r="T349" i="12" s="1"/>
  <c r="R348" i="12"/>
  <c r="S348" i="12" s="1"/>
  <c r="T348" i="12" s="1"/>
  <c r="T347" i="12"/>
  <c r="S347" i="12"/>
  <c r="R347" i="12"/>
  <c r="T346" i="12"/>
  <c r="R346" i="12"/>
  <c r="S346" i="12" s="1"/>
  <c r="T345" i="12"/>
  <c r="S345" i="12"/>
  <c r="R345" i="12"/>
  <c r="T344" i="12"/>
  <c r="R344" i="12"/>
  <c r="S344" i="12" s="1"/>
  <c r="T343" i="12"/>
  <c r="E343" i="12"/>
  <c r="T342" i="12"/>
  <c r="R342" i="12"/>
  <c r="R341" i="12"/>
  <c r="S341" i="12" s="1"/>
  <c r="T341" i="12" s="1"/>
  <c r="R340" i="12"/>
  <c r="S340" i="12" s="1"/>
  <c r="T340" i="12" s="1"/>
  <c r="R339" i="12"/>
  <c r="S339" i="12" s="1"/>
  <c r="T339" i="12" s="1"/>
  <c r="T338" i="12"/>
  <c r="S338" i="12"/>
  <c r="E338" i="12"/>
  <c r="T337" i="12"/>
  <c r="R337" i="12"/>
  <c r="T336" i="12"/>
  <c r="R336" i="12"/>
  <c r="T335" i="12"/>
  <c r="R335" i="12"/>
  <c r="T334" i="12"/>
  <c r="R334" i="12"/>
  <c r="T333" i="12"/>
  <c r="R333" i="12"/>
  <c r="T332" i="12"/>
  <c r="R332" i="12"/>
  <c r="T331" i="12"/>
  <c r="R331" i="12"/>
  <c r="T330" i="12"/>
  <c r="R330" i="12"/>
  <c r="T329" i="12"/>
  <c r="R329" i="12"/>
  <c r="S328" i="12"/>
  <c r="T328" i="12" s="1"/>
  <c r="R328" i="12"/>
  <c r="T327" i="12"/>
  <c r="R327" i="12"/>
  <c r="T326" i="12"/>
  <c r="R326" i="12"/>
  <c r="T325" i="12"/>
  <c r="R325" i="12"/>
  <c r="T324" i="12"/>
  <c r="R324" i="12"/>
  <c r="T323" i="12"/>
  <c r="R323" i="12"/>
  <c r="T322" i="12"/>
  <c r="R322" i="12"/>
  <c r="T321" i="12"/>
  <c r="R321" i="12"/>
  <c r="T320" i="12"/>
  <c r="R320" i="12"/>
  <c r="T319" i="12"/>
  <c r="R319" i="12"/>
  <c r="T318" i="12"/>
  <c r="R318" i="12"/>
  <c r="T317" i="12"/>
  <c r="R317" i="12"/>
  <c r="T316" i="12"/>
  <c r="R316" i="12"/>
  <c r="T315" i="12"/>
  <c r="R315" i="12"/>
  <c r="T314" i="12"/>
  <c r="R314" i="12"/>
  <c r="T313" i="12"/>
  <c r="R313" i="12"/>
  <c r="T312" i="12"/>
  <c r="R312" i="12"/>
  <c r="T311" i="12"/>
  <c r="R311" i="12"/>
  <c r="R310" i="12"/>
  <c r="S310" i="12" s="1"/>
  <c r="T310" i="12" s="1"/>
  <c r="T309" i="12"/>
  <c r="R309" i="12"/>
  <c r="T308" i="12"/>
  <c r="R308" i="12"/>
  <c r="S307" i="12"/>
  <c r="T307" i="12" s="1"/>
  <c r="R307" i="12"/>
  <c r="T306" i="12"/>
  <c r="R306" i="12"/>
  <c r="T305" i="12"/>
  <c r="R305" i="12"/>
  <c r="T304" i="12"/>
  <c r="R304" i="12"/>
  <c r="T303" i="12"/>
  <c r="R303" i="12"/>
  <c r="T302" i="12"/>
  <c r="R302" i="12"/>
  <c r="T301" i="12"/>
  <c r="R301" i="12"/>
  <c r="T300" i="12"/>
  <c r="R300" i="12"/>
  <c r="T299" i="12"/>
  <c r="R299" i="12"/>
  <c r="T298" i="12"/>
  <c r="R298" i="12"/>
  <c r="T297" i="12"/>
  <c r="R297" i="12"/>
  <c r="R296" i="12"/>
  <c r="S296" i="12" s="1"/>
  <c r="T296" i="12" s="1"/>
  <c r="T295" i="12"/>
  <c r="R295" i="12"/>
  <c r="T294" i="12"/>
  <c r="R294" i="12"/>
  <c r="T293" i="12"/>
  <c r="R293" i="12"/>
  <c r="T292" i="12"/>
  <c r="E292" i="12"/>
  <c r="T291" i="12"/>
  <c r="R291" i="12"/>
  <c r="T290" i="12"/>
  <c r="R290" i="12"/>
  <c r="T274" i="12"/>
  <c r="R274" i="12"/>
  <c r="S274" i="12" s="1"/>
  <c r="T273" i="12"/>
  <c r="R273" i="12"/>
  <c r="S273" i="12" s="1"/>
  <c r="T272" i="12"/>
  <c r="R272" i="12"/>
  <c r="S272" i="12" s="1"/>
  <c r="T271" i="12"/>
  <c r="R271" i="12"/>
  <c r="S271" i="12" s="1"/>
  <c r="T270" i="12"/>
  <c r="R270" i="12"/>
  <c r="S270" i="12" s="1"/>
  <c r="T269" i="12"/>
  <c r="R269" i="12"/>
  <c r="S269" i="12" s="1"/>
  <c r="T268" i="12"/>
  <c r="R268" i="12"/>
  <c r="S268" i="12" s="1"/>
  <c r="T267" i="12"/>
  <c r="R267" i="12"/>
  <c r="S267" i="12" s="1"/>
  <c r="T266" i="12"/>
  <c r="R266" i="12"/>
  <c r="S266" i="12" s="1"/>
  <c r="T265" i="12"/>
  <c r="R265" i="12"/>
  <c r="S265" i="12" s="1"/>
  <c r="T264" i="12"/>
  <c r="R264" i="12"/>
  <c r="S264" i="12" s="1"/>
  <c r="T263" i="12"/>
  <c r="R263" i="12"/>
  <c r="S263" i="12" s="1"/>
  <c r="T262" i="12"/>
  <c r="R262" i="12"/>
  <c r="S262" i="12" s="1"/>
  <c r="T261" i="12"/>
  <c r="R261" i="12"/>
  <c r="S261" i="12" s="1"/>
  <c r="T260" i="12"/>
  <c r="R260" i="12"/>
  <c r="S260" i="12" s="1"/>
  <c r="T259" i="12"/>
  <c r="R259" i="12"/>
  <c r="S259" i="12" s="1"/>
  <c r="T258" i="12"/>
  <c r="S258" i="12"/>
  <c r="T257" i="12"/>
  <c r="S257" i="12"/>
  <c r="R257" i="12"/>
  <c r="T256" i="12"/>
  <c r="R256" i="12"/>
  <c r="T255" i="12"/>
  <c r="R255" i="12"/>
  <c r="T254" i="12"/>
  <c r="R254" i="12"/>
  <c r="S254" i="12" s="1"/>
  <c r="T253" i="12"/>
  <c r="S253" i="12"/>
  <c r="R253" i="12"/>
  <c r="T252" i="12"/>
  <c r="R252" i="12"/>
  <c r="S252" i="12" s="1"/>
  <c r="T251" i="12"/>
  <c r="S251" i="12"/>
  <c r="R251" i="12"/>
  <c r="R250" i="12"/>
  <c r="S250" i="12" s="1"/>
  <c r="T250" i="12" s="1"/>
  <c r="T249" i="12"/>
  <c r="S249" i="12"/>
  <c r="R249" i="12"/>
  <c r="R248" i="12"/>
  <c r="S248" i="12" s="1"/>
  <c r="T248" i="12" s="1"/>
  <c r="T247" i="12"/>
  <c r="S247" i="12"/>
  <c r="R247" i="12"/>
  <c r="T246" i="12"/>
  <c r="R246" i="12"/>
  <c r="S246" i="12" s="1"/>
  <c r="T245" i="12"/>
  <c r="S245" i="12"/>
  <c r="R245" i="12"/>
  <c r="T244" i="12"/>
  <c r="R244" i="12"/>
  <c r="S244" i="12" s="1"/>
  <c r="T243" i="12"/>
  <c r="S243" i="12"/>
  <c r="R243" i="12"/>
  <c r="T242" i="12"/>
  <c r="R242" i="12"/>
  <c r="S242" i="12" s="1"/>
  <c r="R241" i="12"/>
  <c r="S241" i="12" s="1"/>
  <c r="T241" i="12" s="1"/>
  <c r="T240" i="12"/>
  <c r="S240" i="12"/>
  <c r="R240" i="12"/>
  <c r="S239" i="12"/>
  <c r="T239" i="12" s="1"/>
  <c r="R239" i="12"/>
  <c r="T238" i="12"/>
  <c r="E238" i="12"/>
  <c r="T237" i="12"/>
  <c r="R237" i="12"/>
  <c r="T236" i="12"/>
  <c r="R236" i="12"/>
  <c r="T235" i="12"/>
  <c r="R235" i="12"/>
  <c r="S235" i="12" s="1"/>
  <c r="T234" i="12"/>
  <c r="R234" i="12"/>
  <c r="S234" i="12" s="1"/>
  <c r="T233" i="12"/>
  <c r="R233" i="12"/>
  <c r="S233" i="12" s="1"/>
  <c r="T232" i="12"/>
  <c r="R232" i="12"/>
  <c r="S232" i="12" s="1"/>
  <c r="T231" i="12"/>
  <c r="R231" i="12"/>
  <c r="S231" i="12" s="1"/>
  <c r="T230" i="12"/>
  <c r="R230" i="12"/>
  <c r="S230" i="12" s="1"/>
  <c r="T229" i="12"/>
  <c r="R229" i="12"/>
  <c r="S229" i="12" s="1"/>
  <c r="T228" i="12"/>
  <c r="R228" i="12"/>
  <c r="S228" i="12" s="1"/>
  <c r="T227" i="12"/>
  <c r="R227" i="12"/>
  <c r="S227" i="12" s="1"/>
  <c r="T226" i="12"/>
  <c r="R226" i="12"/>
  <c r="S226" i="12" s="1"/>
  <c r="T225" i="12"/>
  <c r="R225" i="12"/>
  <c r="S225" i="12" s="1"/>
  <c r="T224" i="12"/>
  <c r="R224" i="12"/>
  <c r="S224" i="12" s="1"/>
  <c r="S223" i="12"/>
  <c r="T223" i="12" s="1"/>
  <c r="R223" i="12"/>
  <c r="T222" i="12"/>
  <c r="S222" i="12"/>
  <c r="R222" i="12"/>
  <c r="T221" i="12"/>
  <c r="S221" i="12"/>
  <c r="R221" i="12"/>
  <c r="T220" i="12"/>
  <c r="S220" i="12"/>
  <c r="R220" i="12"/>
  <c r="T219" i="12"/>
  <c r="S219" i="12"/>
  <c r="E219" i="12"/>
  <c r="R218" i="12"/>
  <c r="T217" i="12"/>
  <c r="R217" i="12"/>
  <c r="R216" i="12"/>
  <c r="S216" i="12" s="1"/>
  <c r="T216" i="12" s="1"/>
  <c r="T215" i="12"/>
  <c r="R215" i="12"/>
  <c r="S215" i="12" s="1"/>
  <c r="T214" i="12"/>
  <c r="R214" i="12"/>
  <c r="S214" i="12" s="1"/>
  <c r="T213" i="12"/>
  <c r="R213" i="12"/>
  <c r="S213" i="12" s="1"/>
  <c r="R212" i="12"/>
  <c r="S212" i="12" s="1"/>
  <c r="T212" i="12" s="1"/>
  <c r="R211" i="12"/>
  <c r="S211" i="12" s="1"/>
  <c r="T211" i="12" s="1"/>
  <c r="R210" i="12"/>
  <c r="S210" i="12" s="1"/>
  <c r="T210" i="12" s="1"/>
  <c r="T209" i="12"/>
  <c r="R209" i="12"/>
  <c r="S209" i="12" s="1"/>
  <c r="R208" i="12"/>
  <c r="S208" i="12" s="1"/>
  <c r="T208" i="12" s="1"/>
  <c r="T207" i="12"/>
  <c r="R207" i="12"/>
  <c r="S207" i="12" s="1"/>
  <c r="T206" i="12"/>
  <c r="R206" i="12"/>
  <c r="S206" i="12" s="1"/>
  <c r="T205" i="12"/>
  <c r="R205" i="12"/>
  <c r="S205" i="12" s="1"/>
  <c r="T204" i="12"/>
  <c r="R204" i="12"/>
  <c r="S204" i="12" s="1"/>
  <c r="T203" i="12"/>
  <c r="R203" i="12"/>
  <c r="S203" i="12" s="1"/>
  <c r="R202" i="12"/>
  <c r="S202" i="12" s="1"/>
  <c r="T202" i="12" s="1"/>
  <c r="R201" i="12"/>
  <c r="S201" i="12" s="1"/>
  <c r="T201" i="12" s="1"/>
  <c r="T200" i="12"/>
  <c r="S200" i="12"/>
  <c r="E200" i="12"/>
  <c r="T199" i="12"/>
  <c r="R199" i="12"/>
  <c r="S199" i="12" s="1"/>
  <c r="R198" i="12"/>
  <c r="S198" i="12" s="1"/>
  <c r="T198" i="12" s="1"/>
  <c r="T197" i="12"/>
  <c r="R197" i="12"/>
  <c r="S197" i="12" s="1"/>
  <c r="T196" i="12"/>
  <c r="R196" i="12"/>
  <c r="S196" i="12" s="1"/>
  <c r="R195" i="12"/>
  <c r="S195" i="12" s="1"/>
  <c r="T195" i="12" s="1"/>
  <c r="T194" i="12"/>
  <c r="S194" i="12"/>
  <c r="R194" i="12"/>
  <c r="R193" i="12"/>
  <c r="S193" i="12" s="1"/>
  <c r="T193" i="12" s="1"/>
  <c r="T192" i="12"/>
  <c r="S192" i="12"/>
  <c r="R192" i="12"/>
  <c r="T191" i="12"/>
  <c r="R191" i="12"/>
  <c r="S191" i="12" s="1"/>
  <c r="T190" i="12"/>
  <c r="S190" i="12"/>
  <c r="R190" i="12"/>
  <c r="T189" i="12"/>
  <c r="R189" i="12"/>
  <c r="S189" i="12" s="1"/>
  <c r="T188" i="12"/>
  <c r="S188" i="12"/>
  <c r="R188" i="12"/>
  <c r="R187" i="12"/>
  <c r="S187" i="12" s="1"/>
  <c r="T187" i="12" s="1"/>
  <c r="S186" i="12"/>
  <c r="T186" i="12" s="1"/>
  <c r="R186" i="12"/>
  <c r="R185" i="12"/>
  <c r="S185" i="12" s="1"/>
  <c r="T185" i="12" s="1"/>
  <c r="S184" i="12"/>
  <c r="T184" i="12" s="1"/>
  <c r="R184" i="12"/>
  <c r="T183" i="12"/>
  <c r="S183" i="12"/>
  <c r="E183" i="12"/>
  <c r="T182" i="12"/>
  <c r="R182" i="12"/>
  <c r="S182" i="12" s="1"/>
  <c r="R181" i="12"/>
  <c r="S181" i="12" s="1"/>
  <c r="T181" i="12" s="1"/>
  <c r="T180" i="12"/>
  <c r="R180" i="12"/>
  <c r="S180" i="12" s="1"/>
  <c r="T179" i="12"/>
  <c r="R179" i="12"/>
  <c r="S179" i="12" s="1"/>
  <c r="R178" i="12"/>
  <c r="S178" i="12" s="1"/>
  <c r="T178" i="12" s="1"/>
  <c r="T177" i="12"/>
  <c r="R177" i="12"/>
  <c r="S177" i="12" s="1"/>
  <c r="T176" i="12"/>
  <c r="S176" i="12"/>
  <c r="E176" i="12"/>
  <c r="T175" i="12"/>
  <c r="R175" i="12"/>
  <c r="S175" i="12" s="1"/>
  <c r="T174" i="12"/>
  <c r="R174" i="12"/>
  <c r="S174" i="12" s="1"/>
  <c r="T173" i="12"/>
  <c r="R173" i="12"/>
  <c r="S173" i="12" s="1"/>
  <c r="T172" i="12"/>
  <c r="S172" i="12"/>
  <c r="E172" i="12"/>
  <c r="S171" i="12"/>
  <c r="T171" i="12" s="1"/>
  <c r="S170" i="12"/>
  <c r="T170" i="12" s="1"/>
  <c r="S169" i="12"/>
  <c r="T169" i="12" s="1"/>
  <c r="T168" i="12"/>
  <c r="S168" i="12"/>
  <c r="R167" i="12"/>
  <c r="S167" i="12" s="1"/>
  <c r="T167" i="12" s="1"/>
  <c r="R166" i="12"/>
  <c r="S166" i="12" s="1"/>
  <c r="T166" i="12" s="1"/>
  <c r="R165" i="12"/>
  <c r="S165" i="12" s="1"/>
  <c r="T165" i="12" s="1"/>
  <c r="R164" i="12"/>
  <c r="S164" i="12" s="1"/>
  <c r="T164" i="12" s="1"/>
  <c r="R163" i="12"/>
  <c r="S163" i="12" s="1"/>
  <c r="T163" i="12" s="1"/>
  <c r="T162" i="12"/>
  <c r="R162" i="12"/>
  <c r="S162" i="12" s="1"/>
  <c r="T161" i="12"/>
  <c r="R161" i="12"/>
  <c r="S161" i="12" s="1"/>
  <c r="T160" i="12"/>
  <c r="R160" i="12"/>
  <c r="S160" i="12" s="1"/>
  <c r="T159" i="12"/>
  <c r="R159" i="12"/>
  <c r="S159" i="12" s="1"/>
  <c r="T158" i="12"/>
  <c r="R158" i="12"/>
  <c r="S158" i="12" s="1"/>
  <c r="T157" i="12"/>
  <c r="R157" i="12"/>
  <c r="S157" i="12" s="1"/>
  <c r="T156" i="12"/>
  <c r="R156" i="12"/>
  <c r="S156" i="12" s="1"/>
  <c r="R155" i="12"/>
  <c r="S155" i="12" s="1"/>
  <c r="T155" i="12" s="1"/>
  <c r="R154" i="12"/>
  <c r="S154" i="12" s="1"/>
  <c r="T154" i="12" s="1"/>
  <c r="R153" i="12"/>
  <c r="S153" i="12" s="1"/>
  <c r="T153" i="12" s="1"/>
  <c r="R152" i="12"/>
  <c r="S152" i="12" s="1"/>
  <c r="T152" i="12" s="1"/>
  <c r="R151" i="12"/>
  <c r="S151" i="12" s="1"/>
  <c r="T150" i="12"/>
  <c r="R150" i="12"/>
  <c r="S150" i="12" s="1"/>
  <c r="T149" i="12"/>
  <c r="S149" i="12"/>
  <c r="E149" i="12"/>
  <c r="T148" i="12"/>
  <c r="R148" i="12"/>
  <c r="S148" i="12" s="1"/>
  <c r="R147" i="12"/>
  <c r="S147" i="12" s="1"/>
  <c r="T147" i="12" s="1"/>
  <c r="R146" i="12"/>
  <c r="S146" i="12" s="1"/>
  <c r="T146" i="12" s="1"/>
  <c r="T145" i="12"/>
  <c r="S145" i="12"/>
  <c r="R145" i="12"/>
  <c r="T144" i="12"/>
  <c r="R144" i="12"/>
  <c r="S144" i="12" s="1"/>
  <c r="T143" i="12"/>
  <c r="S143" i="12"/>
  <c r="R143" i="12"/>
  <c r="R142" i="12"/>
  <c r="S142" i="12" s="1"/>
  <c r="T142" i="12" s="1"/>
  <c r="S141" i="12"/>
  <c r="T141" i="12" s="1"/>
  <c r="R141" i="12"/>
  <c r="T140" i="12"/>
  <c r="R140" i="12"/>
  <c r="S140" i="12" s="1"/>
  <c r="T139" i="12"/>
  <c r="S139" i="12"/>
  <c r="R139" i="12"/>
  <c r="R138" i="12"/>
  <c r="S138" i="12" s="1"/>
  <c r="T138" i="12" s="1"/>
  <c r="R137" i="12"/>
  <c r="S137" i="12" s="1"/>
  <c r="T137" i="12" s="1"/>
  <c r="T136" i="12"/>
  <c r="R136" i="12"/>
  <c r="S136" i="12" s="1"/>
  <c r="T135" i="12"/>
  <c r="S135" i="12"/>
  <c r="R135" i="12"/>
  <c r="T134" i="12"/>
  <c r="R134" i="12"/>
  <c r="S134" i="12" s="1"/>
  <c r="T133" i="12"/>
  <c r="S133" i="12"/>
  <c r="E133" i="12"/>
  <c r="T132" i="12"/>
  <c r="R132" i="12"/>
  <c r="S132" i="12" s="1"/>
  <c r="T131" i="12"/>
  <c r="R131" i="12"/>
  <c r="S131" i="12" s="1"/>
  <c r="T130" i="12"/>
  <c r="R130" i="12"/>
  <c r="S130" i="12" s="1"/>
  <c r="T129" i="12"/>
  <c r="R129" i="12"/>
  <c r="S129" i="12" s="1"/>
  <c r="R128" i="12"/>
  <c r="S128" i="12" s="1"/>
  <c r="T128" i="12" s="1"/>
  <c r="T127" i="12"/>
  <c r="R127" i="12"/>
  <c r="S127" i="12" s="1"/>
  <c r="T126" i="12"/>
  <c r="R126" i="12"/>
  <c r="S126" i="12" s="1"/>
  <c r="T125" i="12"/>
  <c r="R125" i="12"/>
  <c r="S125" i="12" s="1"/>
  <c r="T124" i="12"/>
  <c r="R124" i="12"/>
  <c r="S124" i="12" s="1"/>
  <c r="T123" i="12"/>
  <c r="R123" i="12"/>
  <c r="S123" i="12" s="1"/>
  <c r="T122" i="12"/>
  <c r="R122" i="12"/>
  <c r="S122" i="12" s="1"/>
  <c r="R121" i="12"/>
  <c r="S121" i="12" s="1"/>
  <c r="T120" i="12"/>
  <c r="S120" i="12"/>
  <c r="T119" i="12"/>
  <c r="S119" i="12"/>
  <c r="T118" i="12"/>
  <c r="R118" i="12"/>
  <c r="S118" i="12" s="1"/>
  <c r="T117" i="12"/>
  <c r="R117" i="12"/>
  <c r="S117" i="12" s="1"/>
  <c r="S116" i="12"/>
  <c r="T116" i="12" s="1"/>
  <c r="R116" i="12"/>
  <c r="S115" i="12"/>
  <c r="T115" i="12" s="1"/>
  <c r="R115" i="12"/>
  <c r="T114" i="12"/>
  <c r="S114" i="12"/>
  <c r="R114" i="12"/>
  <c r="R113" i="12"/>
  <c r="S113" i="12" s="1"/>
  <c r="T113" i="12" s="1"/>
  <c r="S112" i="12"/>
  <c r="T112" i="12" s="1"/>
  <c r="R112" i="12"/>
  <c r="R111" i="12"/>
  <c r="S111" i="12" s="1"/>
  <c r="T111" i="12" s="1"/>
  <c r="T110" i="12"/>
  <c r="R110" i="12"/>
  <c r="S110" i="12" s="1"/>
  <c r="S109" i="12"/>
  <c r="T109" i="12" s="1"/>
  <c r="R109" i="12"/>
  <c r="R108" i="12"/>
  <c r="S108" i="12" s="1"/>
  <c r="T108" i="12" s="1"/>
  <c r="S107" i="12"/>
  <c r="T107" i="12" s="1"/>
  <c r="R107" i="12"/>
  <c r="T106" i="12"/>
  <c r="S106" i="12"/>
  <c r="E106" i="12"/>
  <c r="R105" i="12"/>
  <c r="S105" i="12" s="1"/>
  <c r="T105" i="12" s="1"/>
  <c r="R104" i="12"/>
  <c r="S104" i="12" s="1"/>
  <c r="T104" i="12" s="1"/>
  <c r="R103" i="12"/>
  <c r="S103" i="12" s="1"/>
  <c r="T103" i="12" s="1"/>
  <c r="T102" i="12"/>
  <c r="R102" i="12"/>
  <c r="S102" i="12" s="1"/>
  <c r="R101" i="12"/>
  <c r="S101" i="12" s="1"/>
  <c r="T101" i="12" s="1"/>
  <c r="T100" i="12"/>
  <c r="R100" i="12"/>
  <c r="S100" i="12" s="1"/>
  <c r="T99" i="12"/>
  <c r="R99" i="12"/>
  <c r="S99" i="12" s="1"/>
  <c r="R98" i="12"/>
  <c r="S98" i="12" s="1"/>
  <c r="T98" i="12" s="1"/>
  <c r="R97" i="12"/>
  <c r="S97" i="12" s="1"/>
  <c r="T97" i="12" s="1"/>
  <c r="T96" i="12"/>
  <c r="R96" i="12"/>
  <c r="S96" i="12" s="1"/>
  <c r="R95" i="12"/>
  <c r="S95" i="12" s="1"/>
  <c r="T95" i="12" s="1"/>
  <c r="T94" i="12"/>
  <c r="R94" i="12"/>
  <c r="S94" i="12" s="1"/>
  <c r="T93" i="12"/>
  <c r="S93" i="12"/>
  <c r="E93" i="12"/>
  <c r="T92" i="12"/>
  <c r="S92" i="12"/>
  <c r="R91" i="12"/>
  <c r="S91" i="12" s="1"/>
  <c r="T91" i="12" s="1"/>
  <c r="S90" i="12"/>
  <c r="T90" i="12" s="1"/>
  <c r="R90" i="12"/>
  <c r="T89" i="12"/>
  <c r="R89" i="12"/>
  <c r="S89" i="12" s="1"/>
  <c r="T88" i="12"/>
  <c r="S88" i="12"/>
  <c r="R88" i="12"/>
  <c r="T87" i="12"/>
  <c r="R87" i="12"/>
  <c r="S87" i="12" s="1"/>
  <c r="T86" i="12"/>
  <c r="S86" i="12"/>
  <c r="R86" i="12"/>
  <c r="T85" i="12"/>
  <c r="R85" i="12"/>
  <c r="S85" i="12" s="1"/>
  <c r="T84" i="12"/>
  <c r="S84" i="12"/>
  <c r="R84" i="12"/>
  <c r="T83" i="12"/>
  <c r="R83" i="12"/>
  <c r="S83" i="12" s="1"/>
  <c r="S82" i="12"/>
  <c r="T82" i="12" s="1"/>
  <c r="R82" i="12"/>
  <c r="S81" i="12"/>
  <c r="T81" i="12" s="1"/>
  <c r="R81" i="12"/>
  <c r="R80" i="12"/>
  <c r="S80" i="12" s="1"/>
  <c r="T80" i="12" s="1"/>
  <c r="T79" i="12"/>
  <c r="S79" i="12"/>
  <c r="E79" i="12"/>
  <c r="T78" i="12"/>
  <c r="R78" i="12"/>
  <c r="S78" i="12" s="1"/>
  <c r="S77" i="12"/>
  <c r="T77" i="12" s="1"/>
  <c r="R77" i="12"/>
  <c r="R76" i="12"/>
  <c r="S76" i="12" s="1"/>
  <c r="T76" i="12" s="1"/>
  <c r="R75" i="12"/>
  <c r="S75" i="12" s="1"/>
  <c r="T75" i="12" s="1"/>
  <c r="R74" i="12"/>
  <c r="S74" i="12" s="1"/>
  <c r="T74" i="12" s="1"/>
  <c r="R73" i="12"/>
  <c r="S73" i="12" s="1"/>
  <c r="T73" i="12" s="1"/>
  <c r="R72" i="12"/>
  <c r="S72" i="12" s="1"/>
  <c r="T72" i="12" s="1"/>
  <c r="T71" i="12"/>
  <c r="R71" i="12"/>
  <c r="S71" i="12" s="1"/>
  <c r="T70" i="12"/>
  <c r="R70" i="12"/>
  <c r="S70" i="12" s="1"/>
  <c r="S69" i="12"/>
  <c r="T69" i="12" s="1"/>
  <c r="R69" i="12"/>
  <c r="R68" i="12"/>
  <c r="S68" i="12" s="1"/>
  <c r="T68" i="12" s="1"/>
  <c r="R67" i="12"/>
  <c r="S67" i="12" s="1"/>
  <c r="T67" i="12" s="1"/>
  <c r="T66" i="12"/>
  <c r="S66" i="12"/>
  <c r="E66" i="12"/>
  <c r="T65" i="12"/>
  <c r="S65" i="12"/>
  <c r="T64" i="12"/>
  <c r="S64" i="12"/>
  <c r="T63" i="12"/>
  <c r="R63" i="12"/>
  <c r="S63" i="12" s="1"/>
  <c r="T62" i="12"/>
  <c r="R62" i="12"/>
  <c r="S62" i="12" s="1"/>
  <c r="R61" i="12"/>
  <c r="S61" i="12" s="1"/>
  <c r="T61" i="12" s="1"/>
  <c r="R60" i="12"/>
  <c r="S60" i="12" s="1"/>
  <c r="T60" i="12" s="1"/>
  <c r="T59" i="12"/>
  <c r="S59" i="12"/>
  <c r="R59" i="12"/>
  <c r="S58" i="12"/>
  <c r="T58" i="12" s="1"/>
  <c r="R58" i="12"/>
  <c r="S57" i="12"/>
  <c r="T57" i="12" s="1"/>
  <c r="R57" i="12"/>
  <c r="R56" i="12"/>
  <c r="S56" i="12" s="1"/>
  <c r="T56" i="12" s="1"/>
  <c r="R55" i="12"/>
  <c r="S55" i="12" s="1"/>
  <c r="T55" i="12" s="1"/>
  <c r="R54" i="12"/>
  <c r="S54" i="12" s="1"/>
  <c r="T54" i="12" s="1"/>
  <c r="T53" i="12"/>
  <c r="S53" i="12"/>
  <c r="R53" i="12"/>
  <c r="T52" i="12"/>
  <c r="R52" i="12"/>
  <c r="S52" i="12" s="1"/>
  <c r="S51" i="12"/>
  <c r="T51" i="12" s="1"/>
  <c r="R51" i="12"/>
  <c r="S50" i="12"/>
  <c r="T50" i="12" s="1"/>
  <c r="R50" i="12"/>
  <c r="R49" i="12"/>
  <c r="S49" i="12" s="1"/>
  <c r="T49" i="12" s="1"/>
  <c r="R48" i="12"/>
  <c r="S48" i="12" s="1"/>
  <c r="T48" i="12" s="1"/>
  <c r="R47" i="12"/>
  <c r="S47" i="12" s="1"/>
  <c r="T47" i="12" s="1"/>
  <c r="S46" i="12"/>
  <c r="T46" i="12" s="1"/>
  <c r="R46" i="12"/>
  <c r="T45" i="12"/>
  <c r="R45" i="12"/>
  <c r="S45" i="12" s="1"/>
  <c r="R44" i="12"/>
  <c r="S44" i="12" s="1"/>
  <c r="T44" i="12" s="1"/>
  <c r="T43" i="12"/>
  <c r="R43" i="12"/>
  <c r="S43" i="12" s="1"/>
  <c r="T42" i="12"/>
  <c r="R42" i="12"/>
  <c r="S42" i="12" s="1"/>
  <c r="S41" i="12"/>
  <c r="T41" i="12" s="1"/>
  <c r="R41" i="12"/>
  <c r="S40" i="12"/>
  <c r="T40" i="12" s="1"/>
  <c r="R40" i="12"/>
  <c r="R39" i="12"/>
  <c r="S39" i="12" s="1"/>
  <c r="T39" i="12" s="1"/>
  <c r="R38" i="12"/>
  <c r="S38" i="12" s="1"/>
  <c r="T38" i="12" s="1"/>
  <c r="S37" i="12"/>
  <c r="T37" i="12" s="1"/>
  <c r="R37" i="12"/>
  <c r="R36" i="12"/>
  <c r="S36" i="12" s="1"/>
  <c r="T36" i="12" s="1"/>
  <c r="T35" i="12"/>
  <c r="R35" i="12"/>
  <c r="S35" i="12" s="1"/>
  <c r="R34" i="12"/>
  <c r="S34" i="12" s="1"/>
  <c r="T34" i="12" s="1"/>
  <c r="T33" i="12"/>
  <c r="S33" i="12"/>
  <c r="R33" i="12"/>
  <c r="T32" i="12"/>
  <c r="R32" i="12"/>
  <c r="S32" i="12" s="1"/>
  <c r="T31" i="12"/>
  <c r="S31" i="12"/>
  <c r="R31" i="12"/>
  <c r="T30" i="12"/>
  <c r="R30" i="12"/>
  <c r="S30" i="12" s="1"/>
  <c r="T29" i="12"/>
  <c r="R29" i="12"/>
  <c r="S29" i="12" s="1"/>
  <c r="T28" i="12"/>
  <c r="R28" i="12"/>
  <c r="S28" i="12" s="1"/>
  <c r="T27" i="12"/>
  <c r="R27" i="12"/>
  <c r="S27" i="12" s="1"/>
  <c r="R26" i="12"/>
  <c r="S26" i="12" s="1"/>
  <c r="T26" i="12" s="1"/>
  <c r="T25" i="12"/>
  <c r="R25" i="12"/>
  <c r="S25" i="12" s="1"/>
  <c r="R24" i="12"/>
  <c r="S24" i="12" s="1"/>
  <c r="T24" i="12" s="1"/>
  <c r="T23" i="12"/>
  <c r="R23" i="12"/>
  <c r="S23" i="12" s="1"/>
  <c r="T22" i="12"/>
  <c r="R22" i="12"/>
  <c r="S22" i="12" s="1"/>
  <c r="R21" i="12"/>
  <c r="S21" i="12" s="1"/>
  <c r="T21" i="12" s="1"/>
  <c r="R20" i="12"/>
  <c r="S20" i="12" s="1"/>
  <c r="T20" i="12" s="1"/>
  <c r="R19" i="12"/>
  <c r="S19" i="12" s="1"/>
  <c r="R18" i="12"/>
  <c r="S18" i="12" s="1"/>
  <c r="S17" i="12"/>
  <c r="R17" i="12"/>
  <c r="R16" i="12"/>
  <c r="S16" i="12" s="1"/>
  <c r="T16" i="12" s="1"/>
  <c r="S15" i="12"/>
  <c r="T15" i="12" s="1"/>
  <c r="R15" i="12"/>
  <c r="R14" i="12"/>
  <c r="S14" i="12" s="1"/>
  <c r="T14" i="12" s="1"/>
  <c r="T13" i="12"/>
  <c r="R13" i="12"/>
  <c r="S13" i="12" s="1"/>
  <c r="T12" i="12"/>
  <c r="R12" i="12"/>
  <c r="S12" i="12" s="1"/>
  <c r="S11" i="12"/>
  <c r="T11" i="12" s="1"/>
  <c r="R11" i="12"/>
  <c r="R10" i="12"/>
  <c r="S10" i="12" s="1"/>
  <c r="T10" i="12" s="1"/>
  <c r="R9" i="12"/>
  <c r="S9" i="12" s="1"/>
  <c r="S8" i="12"/>
  <c r="R8" i="12"/>
  <c r="R7" i="12"/>
  <c r="S7" i="12" s="1"/>
  <c r="R6" i="12"/>
  <c r="S6" i="12" s="1"/>
  <c r="T6" i="12" s="1"/>
  <c r="R5" i="12"/>
  <c r="S5" i="12" s="1"/>
  <c r="T5" i="12" s="1"/>
  <c r="S4" i="12"/>
  <c r="E3" i="12"/>
  <c r="K44" i="14" l="1"/>
  <c r="P383" i="2" s="1"/>
  <c r="U343" i="12"/>
  <c r="K37" i="14" s="1"/>
  <c r="P284" i="2" s="1"/>
  <c r="P95" i="2"/>
  <c r="P96" i="2"/>
  <c r="P89" i="2"/>
  <c r="P97" i="2"/>
  <c r="P90" i="2"/>
  <c r="P98" i="2"/>
  <c r="P91" i="2"/>
  <c r="P99" i="2"/>
  <c r="P92" i="2"/>
  <c r="P100" i="2"/>
  <c r="P93" i="2"/>
  <c r="P94" i="2"/>
  <c r="P119" i="2"/>
  <c r="P127" i="2"/>
  <c r="P120" i="2"/>
  <c r="P128" i="2"/>
  <c r="P121" i="2"/>
  <c r="P129" i="2"/>
  <c r="P122" i="2"/>
  <c r="P130" i="2"/>
  <c r="P123" i="2"/>
  <c r="P116" i="2"/>
  <c r="P124" i="2"/>
  <c r="P117" i="2"/>
  <c r="P125" i="2"/>
  <c r="P118" i="2"/>
  <c r="P126" i="2"/>
  <c r="P569" i="2"/>
  <c r="P570" i="2"/>
  <c r="P571" i="2"/>
  <c r="P572" i="2"/>
  <c r="P573" i="2"/>
  <c r="P199" i="2"/>
  <c r="P207" i="2"/>
  <c r="P200" i="2"/>
  <c r="P208" i="2"/>
  <c r="P201" i="2"/>
  <c r="P209" i="2"/>
  <c r="P202" i="2"/>
  <c r="P210" i="2"/>
  <c r="P203" i="2"/>
  <c r="P211" i="2"/>
  <c r="P204" i="2"/>
  <c r="P212" i="2"/>
  <c r="P205" i="2"/>
  <c r="P213" i="2"/>
  <c r="P198" i="2"/>
  <c r="P206" i="2"/>
  <c r="P303" i="2"/>
  <c r="P296" i="2"/>
  <c r="P304" i="2"/>
  <c r="P297" i="2"/>
  <c r="P305" i="2"/>
  <c r="P298" i="2"/>
  <c r="P306" i="2"/>
  <c r="P299" i="2"/>
  <c r="P307" i="2"/>
  <c r="P300" i="2"/>
  <c r="P308" i="2"/>
  <c r="P301" i="2"/>
  <c r="P302" i="2"/>
  <c r="P503" i="2"/>
  <c r="P504" i="2"/>
  <c r="P505" i="2"/>
  <c r="P506" i="2"/>
  <c r="P501" i="2"/>
  <c r="P502" i="2"/>
  <c r="P511" i="2"/>
  <c r="P512" i="2"/>
  <c r="P513" i="2"/>
  <c r="P514" i="2"/>
  <c r="P515" i="2"/>
  <c r="P508" i="2"/>
  <c r="P516" i="2"/>
  <c r="P509" i="2"/>
  <c r="P517" i="2"/>
  <c r="P510" i="2"/>
  <c r="P518" i="2"/>
  <c r="P167" i="2"/>
  <c r="P175" i="2"/>
  <c r="P168" i="2"/>
  <c r="P176" i="2"/>
  <c r="P169" i="2"/>
  <c r="P177" i="2"/>
  <c r="P162" i="2"/>
  <c r="P170" i="2"/>
  <c r="P163" i="2"/>
  <c r="P171" i="2"/>
  <c r="P164" i="2"/>
  <c r="P172" i="2"/>
  <c r="P165" i="2"/>
  <c r="P173" i="2"/>
  <c r="P166" i="2"/>
  <c r="P174" i="2"/>
  <c r="P407" i="2"/>
  <c r="P405" i="2"/>
  <c r="P406" i="2"/>
  <c r="P411" i="2"/>
  <c r="P412" i="2"/>
  <c r="P413" i="2"/>
  <c r="P575" i="2"/>
  <c r="P576" i="2"/>
  <c r="P577" i="2"/>
  <c r="P578" i="2"/>
  <c r="P574" i="2"/>
  <c r="P79" i="2"/>
  <c r="P87" i="2"/>
  <c r="P80" i="2"/>
  <c r="P81" i="2"/>
  <c r="P82" i="2"/>
  <c r="P83" i="2"/>
  <c r="P76" i="2"/>
  <c r="P84" i="2"/>
  <c r="P77" i="2"/>
  <c r="P85" i="2"/>
  <c r="P78" i="2"/>
  <c r="P86" i="2"/>
  <c r="P466" i="2"/>
  <c r="P467" i="2"/>
  <c r="P468" i="2"/>
  <c r="P487" i="2"/>
  <c r="P495" i="2"/>
  <c r="P488" i="2"/>
  <c r="P496" i="2"/>
  <c r="P489" i="2"/>
  <c r="P497" i="2"/>
  <c r="P490" i="2"/>
  <c r="P498" i="2"/>
  <c r="P491" i="2"/>
  <c r="P499" i="2"/>
  <c r="P484" i="2"/>
  <c r="P492" i="2"/>
  <c r="P500" i="2"/>
  <c r="P485" i="2"/>
  <c r="P493" i="2"/>
  <c r="P486" i="2"/>
  <c r="P494" i="2"/>
  <c r="P114" i="2"/>
  <c r="P115" i="2"/>
  <c r="P159" i="2"/>
  <c r="P160" i="2"/>
  <c r="P161" i="2"/>
  <c r="P156" i="2"/>
  <c r="P157" i="2"/>
  <c r="P158" i="2"/>
  <c r="P289" i="2"/>
  <c r="P290" i="2"/>
  <c r="P283" i="2"/>
  <c r="P291" i="2"/>
  <c r="P286" i="2"/>
  <c r="P294" i="2"/>
  <c r="P319" i="2"/>
  <c r="P312" i="2"/>
  <c r="P313" i="2"/>
  <c r="P314" i="2"/>
  <c r="P315" i="2"/>
  <c r="P316" i="2"/>
  <c r="P317" i="2"/>
  <c r="P318" i="2"/>
  <c r="P559" i="2"/>
  <c r="P560" i="2"/>
  <c r="P553" i="2"/>
  <c r="P554" i="2"/>
  <c r="P555" i="2"/>
  <c r="P556" i="2"/>
  <c r="P557" i="2"/>
  <c r="P558" i="2"/>
  <c r="P439" i="2"/>
  <c r="P440" i="2"/>
  <c r="P441" i="2"/>
  <c r="P442" i="2"/>
  <c r="P437" i="2"/>
  <c r="P438" i="2"/>
  <c r="P567" i="2"/>
  <c r="P561" i="2"/>
  <c r="P562" i="2"/>
  <c r="P563" i="2"/>
  <c r="P564" i="2"/>
  <c r="P565" i="2"/>
  <c r="P566" i="2"/>
  <c r="P583" i="2"/>
  <c r="P579" i="2"/>
  <c r="P580" i="2"/>
  <c r="P581" i="2"/>
  <c r="P582" i="2"/>
  <c r="P71" i="2"/>
  <c r="P64" i="2"/>
  <c r="P72" i="2"/>
  <c r="P65" i="2"/>
  <c r="P73" i="2"/>
  <c r="P66" i="2"/>
  <c r="P74" i="2"/>
  <c r="P67" i="2"/>
  <c r="P75" i="2"/>
  <c r="P68" i="2"/>
  <c r="P69" i="2"/>
  <c r="P70" i="2"/>
  <c r="P103" i="2"/>
  <c r="P111" i="2"/>
  <c r="P104" i="2"/>
  <c r="P112" i="2"/>
  <c r="P105" i="2"/>
  <c r="P106" i="2"/>
  <c r="P107" i="2"/>
  <c r="P108" i="2"/>
  <c r="P101" i="2"/>
  <c r="P109" i="2"/>
  <c r="P102" i="2"/>
  <c r="P110" i="2"/>
  <c r="P223" i="2"/>
  <c r="P231" i="2"/>
  <c r="P216" i="2"/>
  <c r="P224" i="2"/>
  <c r="P217" i="2"/>
  <c r="P225" i="2"/>
  <c r="P218" i="2"/>
  <c r="P226" i="2"/>
  <c r="P219" i="2"/>
  <c r="P227" i="2"/>
  <c r="P220" i="2"/>
  <c r="P228" i="2"/>
  <c r="P221" i="2"/>
  <c r="P229" i="2"/>
  <c r="P222" i="2"/>
  <c r="P230" i="2"/>
  <c r="P584" i="2"/>
  <c r="P585" i="2"/>
  <c r="P586" i="2"/>
  <c r="P587" i="2"/>
  <c r="P588" i="2"/>
  <c r="P7" i="2"/>
  <c r="P15" i="2"/>
  <c r="P23" i="2"/>
  <c r="P31" i="2"/>
  <c r="P39" i="2"/>
  <c r="P47" i="2"/>
  <c r="P55" i="2"/>
  <c r="P8" i="2"/>
  <c r="P16" i="2"/>
  <c r="P24" i="2"/>
  <c r="P32" i="2"/>
  <c r="P40" i="2"/>
  <c r="P48" i="2"/>
  <c r="P56" i="2"/>
  <c r="P9" i="2"/>
  <c r="P17" i="2"/>
  <c r="P25" i="2"/>
  <c r="P33" i="2"/>
  <c r="P41" i="2"/>
  <c r="P49" i="2"/>
  <c r="P57" i="2"/>
  <c r="P10" i="2"/>
  <c r="P18" i="2"/>
  <c r="P26" i="2"/>
  <c r="P34" i="2"/>
  <c r="P42" i="2"/>
  <c r="P50" i="2"/>
  <c r="P58" i="2"/>
  <c r="P3" i="2"/>
  <c r="P11" i="2"/>
  <c r="P19" i="2"/>
  <c r="P27" i="2"/>
  <c r="P35" i="2"/>
  <c r="P43" i="2"/>
  <c r="P51" i="2"/>
  <c r="P59" i="2"/>
  <c r="P4" i="2"/>
  <c r="P12" i="2"/>
  <c r="P20" i="2"/>
  <c r="P28" i="2"/>
  <c r="P36" i="2"/>
  <c r="P44" i="2"/>
  <c r="P52" i="2"/>
  <c r="P60" i="2"/>
  <c r="P5" i="2"/>
  <c r="P13" i="2"/>
  <c r="P21" i="2"/>
  <c r="P29" i="2"/>
  <c r="P37" i="2"/>
  <c r="P45" i="2"/>
  <c r="P53" i="2"/>
  <c r="P61" i="2"/>
  <c r="P6" i="2"/>
  <c r="P14" i="2"/>
  <c r="P22" i="2"/>
  <c r="P30" i="2"/>
  <c r="P38" i="2"/>
  <c r="P46" i="2"/>
  <c r="P54" i="2"/>
  <c r="P2" i="2"/>
  <c r="P183" i="2"/>
  <c r="P191" i="2"/>
  <c r="P184" i="2"/>
  <c r="P192" i="2"/>
  <c r="P185" i="2"/>
  <c r="P193" i="2"/>
  <c r="P186" i="2"/>
  <c r="P194" i="2"/>
  <c r="P187" i="2"/>
  <c r="P195" i="2"/>
  <c r="P180" i="2"/>
  <c r="P188" i="2"/>
  <c r="P181" i="2"/>
  <c r="P189" i="2"/>
  <c r="P182" i="2"/>
  <c r="P190" i="2"/>
  <c r="P279" i="2"/>
  <c r="P280" i="2"/>
  <c r="P281" i="2"/>
  <c r="P408" i="2"/>
  <c r="P409" i="2"/>
  <c r="P410" i="2"/>
  <c r="P527" i="2"/>
  <c r="P528" i="2"/>
  <c r="P529" i="2"/>
  <c r="P530" i="2"/>
  <c r="P531" i="2"/>
  <c r="P532" i="2"/>
  <c r="P533" i="2"/>
  <c r="P594" i="2"/>
  <c r="P595" i="2"/>
  <c r="P596" i="2"/>
  <c r="P597" i="2"/>
  <c r="P598" i="2"/>
  <c r="P153" i="2"/>
  <c r="P154" i="2"/>
  <c r="P155" i="2"/>
  <c r="P535" i="2"/>
  <c r="P536" i="2"/>
  <c r="P537" i="2"/>
  <c r="P538" i="2"/>
  <c r="P539" i="2"/>
  <c r="P540" i="2"/>
  <c r="P543" i="2"/>
  <c r="P551" i="2"/>
  <c r="P544" i="2"/>
  <c r="P552" i="2"/>
  <c r="P545" i="2"/>
  <c r="P546" i="2"/>
  <c r="P547" i="2"/>
  <c r="P548" i="2"/>
  <c r="P549" i="2"/>
  <c r="P542" i="2"/>
  <c r="P550" i="2"/>
  <c r="P609" i="2"/>
  <c r="P610" i="2"/>
  <c r="P611" i="2"/>
  <c r="P612" i="2"/>
  <c r="P613" i="2"/>
  <c r="P135" i="2"/>
  <c r="P143" i="2"/>
  <c r="P136" i="2"/>
  <c r="P144" i="2"/>
  <c r="P137" i="2"/>
  <c r="P145" i="2"/>
  <c r="P138" i="2"/>
  <c r="P146" i="2"/>
  <c r="P131" i="2"/>
  <c r="P139" i="2"/>
  <c r="P147" i="2"/>
  <c r="P132" i="2"/>
  <c r="P140" i="2"/>
  <c r="P148" i="2"/>
  <c r="P133" i="2"/>
  <c r="P141" i="2"/>
  <c r="P134" i="2"/>
  <c r="P142" i="2"/>
  <c r="P239" i="2"/>
  <c r="P247" i="2"/>
  <c r="P255" i="2"/>
  <c r="P263" i="2"/>
  <c r="P271" i="2"/>
  <c r="P240" i="2"/>
  <c r="P248" i="2"/>
  <c r="P256" i="2"/>
  <c r="P264" i="2"/>
  <c r="P272" i="2"/>
  <c r="P241" i="2"/>
  <c r="P249" i="2"/>
  <c r="P257" i="2"/>
  <c r="P265" i="2"/>
  <c r="P273" i="2"/>
  <c r="P234" i="2"/>
  <c r="P242" i="2"/>
  <c r="P250" i="2"/>
  <c r="P258" i="2"/>
  <c r="P266" i="2"/>
  <c r="P274" i="2"/>
  <c r="P235" i="2"/>
  <c r="P243" i="2"/>
  <c r="P251" i="2"/>
  <c r="P259" i="2"/>
  <c r="P267" i="2"/>
  <c r="P275" i="2"/>
  <c r="P236" i="2"/>
  <c r="P244" i="2"/>
  <c r="P252" i="2"/>
  <c r="P260" i="2"/>
  <c r="P268" i="2"/>
  <c r="P276" i="2"/>
  <c r="P237" i="2"/>
  <c r="P245" i="2"/>
  <c r="P253" i="2"/>
  <c r="P261" i="2"/>
  <c r="P269" i="2"/>
  <c r="P277" i="2"/>
  <c r="P238" i="2"/>
  <c r="P246" i="2"/>
  <c r="P254" i="2"/>
  <c r="P262" i="2"/>
  <c r="P270" i="2"/>
  <c r="P278" i="2"/>
  <c r="P519" i="2"/>
  <c r="P520" i="2"/>
  <c r="P521" i="2"/>
  <c r="P522" i="2"/>
  <c r="P523" i="2"/>
  <c r="P524" i="2"/>
  <c r="P525" i="2"/>
  <c r="P526" i="2"/>
  <c r="P435" i="2"/>
  <c r="P436" i="2"/>
  <c r="P471" i="2"/>
  <c r="P479" i="2"/>
  <c r="P472" i="2"/>
  <c r="P480" i="2"/>
  <c r="P473" i="2"/>
  <c r="P481" i="2"/>
  <c r="P474" i="2"/>
  <c r="P482" i="2"/>
  <c r="P475" i="2"/>
  <c r="P483" i="2"/>
  <c r="P476" i="2"/>
  <c r="P469" i="2"/>
  <c r="P477" i="2"/>
  <c r="P470" i="2"/>
  <c r="P478" i="2"/>
  <c r="U570" i="12"/>
  <c r="K52" i="14" s="1"/>
  <c r="U599" i="12"/>
  <c r="K68" i="14" s="1"/>
  <c r="U200" i="12"/>
  <c r="U774" i="12"/>
  <c r="K89" i="14" s="1"/>
  <c r="U792" i="12"/>
  <c r="K92" i="14" s="1"/>
  <c r="U786" i="12"/>
  <c r="K91" i="14" s="1"/>
  <c r="P293" i="2" l="1"/>
  <c r="P288" i="2"/>
  <c r="P285" i="2"/>
  <c r="P295" i="2"/>
  <c r="P292" i="2"/>
  <c r="P287" i="2"/>
  <c r="P356" i="2"/>
  <c r="P333" i="2"/>
  <c r="P393" i="2"/>
  <c r="P337" i="2"/>
  <c r="P348" i="2"/>
  <c r="P329" i="2"/>
  <c r="P390" i="2"/>
  <c r="P371" i="2"/>
  <c r="P360" i="2"/>
  <c r="P363" i="2"/>
  <c r="P382" i="2"/>
  <c r="P352" i="2"/>
  <c r="P326" i="2"/>
  <c r="P386" i="2"/>
  <c r="P375" i="2"/>
  <c r="P397" i="2"/>
  <c r="P378" i="2"/>
  <c r="P367" i="2"/>
  <c r="P341" i="2"/>
  <c r="P322" i="2"/>
  <c r="P366" i="2"/>
  <c r="P381" i="2"/>
  <c r="P396" i="2"/>
  <c r="P332" i="2"/>
  <c r="P347" i="2"/>
  <c r="P362" i="2"/>
  <c r="P377" i="2"/>
  <c r="P400" i="2"/>
  <c r="P336" i="2"/>
  <c r="P351" i="2"/>
  <c r="P374" i="2"/>
  <c r="P340" i="2"/>
  <c r="P385" i="2"/>
  <c r="P359" i="2"/>
  <c r="P358" i="2"/>
  <c r="P373" i="2"/>
  <c r="P388" i="2"/>
  <c r="P324" i="2"/>
  <c r="P339" i="2"/>
  <c r="P354" i="2"/>
  <c r="P369" i="2"/>
  <c r="P392" i="2"/>
  <c r="P328" i="2"/>
  <c r="P343" i="2"/>
  <c r="P325" i="2"/>
  <c r="P370" i="2"/>
  <c r="P321" i="2"/>
  <c r="P350" i="2"/>
  <c r="P365" i="2"/>
  <c r="P380" i="2"/>
  <c r="P395" i="2"/>
  <c r="P331" i="2"/>
  <c r="P346" i="2"/>
  <c r="P361" i="2"/>
  <c r="P384" i="2"/>
  <c r="P399" i="2"/>
  <c r="P335" i="2"/>
  <c r="P389" i="2"/>
  <c r="P355" i="2"/>
  <c r="P344" i="2"/>
  <c r="P342" i="2"/>
  <c r="P357" i="2"/>
  <c r="P372" i="2"/>
  <c r="P387" i="2"/>
  <c r="P323" i="2"/>
  <c r="P338" i="2"/>
  <c r="P353" i="2"/>
  <c r="P376" i="2"/>
  <c r="P391" i="2"/>
  <c r="P327" i="2"/>
  <c r="P398" i="2"/>
  <c r="P334" i="2"/>
  <c r="P349" i="2"/>
  <c r="P364" i="2"/>
  <c r="P379" i="2"/>
  <c r="P394" i="2"/>
  <c r="P330" i="2"/>
  <c r="P345" i="2"/>
  <c r="P368" i="2"/>
  <c r="P415" i="2"/>
  <c r="P416" i="2"/>
  <c r="P417" i="2"/>
  <c r="P418" i="2"/>
  <c r="P419" i="2"/>
  <c r="P420" i="2"/>
  <c r="P421" i="2"/>
  <c r="P414" i="2"/>
  <c r="P422" i="2"/>
  <c r="P591" i="2"/>
  <c r="P592" i="2"/>
  <c r="P593" i="2"/>
  <c r="P589" i="2"/>
  <c r="P590" i="2"/>
  <c r="P599" i="2"/>
  <c r="P600" i="2"/>
  <c r="P601" i="2"/>
  <c r="P602" i="2"/>
  <c r="P603" i="2"/>
  <c r="P447" i="2"/>
  <c r="P455" i="2"/>
  <c r="P463" i="2"/>
  <c r="P448" i="2"/>
  <c r="P456" i="2"/>
  <c r="P464" i="2"/>
  <c r="P449" i="2"/>
  <c r="P457" i="2"/>
  <c r="P450" i="2"/>
  <c r="P458" i="2"/>
  <c r="P451" i="2"/>
  <c r="P459" i="2"/>
  <c r="P444" i="2"/>
  <c r="P452" i="2"/>
  <c r="P460" i="2"/>
  <c r="P445" i="2"/>
  <c r="P453" i="2"/>
  <c r="P461" i="2"/>
  <c r="P446" i="2"/>
  <c r="P454" i="2"/>
  <c r="P462" i="2"/>
  <c r="P607" i="2"/>
  <c r="P604" i="2"/>
  <c r="P608" i="2"/>
  <c r="P605" i="2"/>
  <c r="P606" i="2"/>
  <c r="F146" i="4"/>
  <c r="F144" i="4"/>
  <c r="F143" i="4"/>
  <c r="F142" i="4"/>
  <c r="F140" i="4"/>
  <c r="F139" i="4"/>
  <c r="F137" i="4"/>
  <c r="F136" i="4"/>
  <c r="F133" i="4"/>
  <c r="F132" i="4"/>
  <c r="F127" i="4"/>
  <c r="F126" i="4"/>
  <c r="F124" i="4"/>
  <c r="F123" i="4"/>
  <c r="F122" i="4"/>
  <c r="F118" i="4"/>
  <c r="F117" i="4"/>
  <c r="F115" i="4"/>
  <c r="F114" i="4"/>
  <c r="F113" i="4"/>
  <c r="F112" i="4"/>
  <c r="F111" i="4"/>
  <c r="F110" i="4"/>
  <c r="F103" i="4"/>
  <c r="F102" i="4"/>
  <c r="F101" i="4"/>
  <c r="F100" i="4"/>
  <c r="F99" i="4"/>
  <c r="F98" i="4"/>
  <c r="F97" i="4"/>
  <c r="F96" i="4"/>
  <c r="C3" i="2" l="1"/>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5" i="2"/>
  <c r="C66" i="2"/>
  <c r="C67" i="2"/>
  <c r="C68" i="2"/>
  <c r="C69" i="2"/>
  <c r="C70" i="2"/>
  <c r="C71" i="2"/>
  <c r="C72" i="2"/>
  <c r="C73" i="2"/>
  <c r="C74" i="2"/>
  <c r="C75" i="2"/>
  <c r="C77" i="2"/>
  <c r="C78" i="2"/>
  <c r="C79" i="2"/>
  <c r="C80" i="2"/>
  <c r="C81" i="2"/>
  <c r="C82" i="2"/>
  <c r="C83" i="2"/>
  <c r="C84" i="2"/>
  <c r="C85" i="2"/>
  <c r="C86" i="2"/>
  <c r="C87" i="2"/>
  <c r="C90" i="2"/>
  <c r="C91" i="2"/>
  <c r="C92" i="2"/>
  <c r="C93" i="2"/>
  <c r="C94" i="2"/>
  <c r="C95" i="2"/>
  <c r="C96" i="2"/>
  <c r="C97" i="2"/>
  <c r="C98" i="2"/>
  <c r="C99" i="2"/>
  <c r="C100" i="2"/>
  <c r="C102" i="2"/>
  <c r="C103" i="2"/>
  <c r="C104" i="2"/>
  <c r="C105" i="2"/>
  <c r="C106" i="2"/>
  <c r="C107" i="2"/>
  <c r="C108" i="2"/>
  <c r="C109" i="2"/>
  <c r="C110" i="2"/>
  <c r="C111" i="2"/>
  <c r="C112" i="2"/>
  <c r="C115" i="2"/>
  <c r="C117" i="2"/>
  <c r="C118" i="2"/>
  <c r="C119" i="2"/>
  <c r="C120" i="2"/>
  <c r="C121" i="2"/>
  <c r="C122" i="2"/>
  <c r="C123" i="2"/>
  <c r="C124" i="2"/>
  <c r="C125" i="2"/>
  <c r="C126" i="2"/>
  <c r="C127" i="2"/>
  <c r="C128" i="2"/>
  <c r="C129" i="2"/>
  <c r="C130" i="2"/>
  <c r="C132" i="2"/>
  <c r="C133" i="2"/>
  <c r="C134" i="2"/>
  <c r="C135" i="2"/>
  <c r="C136" i="2"/>
  <c r="C137" i="2"/>
  <c r="C138" i="2"/>
  <c r="C139" i="2"/>
  <c r="C140" i="2"/>
  <c r="C141" i="2"/>
  <c r="C142" i="2"/>
  <c r="C143" i="2"/>
  <c r="C144" i="2"/>
  <c r="C145" i="2"/>
  <c r="C146" i="2"/>
  <c r="C147" i="2"/>
  <c r="C148" i="2"/>
  <c r="C154" i="2"/>
  <c r="C155" i="2"/>
  <c r="C157" i="2"/>
  <c r="C158" i="2"/>
  <c r="C159" i="2"/>
  <c r="C160" i="2"/>
  <c r="C161" i="2"/>
  <c r="C163" i="2"/>
  <c r="C164" i="2"/>
  <c r="C165" i="2"/>
  <c r="C166" i="2"/>
  <c r="C167" i="2"/>
  <c r="C168" i="2"/>
  <c r="C169" i="2"/>
  <c r="C170" i="2"/>
  <c r="C171" i="2"/>
  <c r="C172" i="2"/>
  <c r="C173" i="2"/>
  <c r="C174" i="2"/>
  <c r="C175" i="2"/>
  <c r="C176" i="2"/>
  <c r="C177" i="2"/>
  <c r="C181" i="2"/>
  <c r="C182" i="2"/>
  <c r="C183" i="2"/>
  <c r="C184" i="2"/>
  <c r="C185" i="2"/>
  <c r="C186" i="2"/>
  <c r="C187" i="2"/>
  <c r="C188" i="2"/>
  <c r="C189" i="2"/>
  <c r="C190" i="2"/>
  <c r="C191" i="2"/>
  <c r="C192" i="2"/>
  <c r="C193" i="2"/>
  <c r="C194" i="2"/>
  <c r="C195" i="2"/>
  <c r="C199" i="2"/>
  <c r="C200" i="2"/>
  <c r="C201" i="2"/>
  <c r="C202" i="2"/>
  <c r="C203" i="2"/>
  <c r="C204" i="2"/>
  <c r="C205" i="2"/>
  <c r="C206" i="2"/>
  <c r="C207" i="2"/>
  <c r="C208" i="2"/>
  <c r="C209" i="2"/>
  <c r="C210" i="2"/>
  <c r="C211" i="2"/>
  <c r="C212" i="2"/>
  <c r="C213" i="2"/>
  <c r="C217" i="2"/>
  <c r="C218" i="2"/>
  <c r="C219" i="2"/>
  <c r="C220" i="2"/>
  <c r="C221" i="2"/>
  <c r="C222" i="2"/>
  <c r="C223" i="2"/>
  <c r="C224" i="2"/>
  <c r="C225" i="2"/>
  <c r="C226" i="2"/>
  <c r="C227" i="2"/>
  <c r="C228" i="2"/>
  <c r="C229" i="2"/>
  <c r="C230" i="2"/>
  <c r="C231"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80" i="2"/>
  <c r="C281" i="2"/>
  <c r="C284" i="2"/>
  <c r="C285" i="2"/>
  <c r="C286" i="2"/>
  <c r="C287" i="2"/>
  <c r="C288" i="2"/>
  <c r="C289" i="2"/>
  <c r="C290" i="2"/>
  <c r="C291" i="2"/>
  <c r="C292" i="2"/>
  <c r="C293" i="2"/>
  <c r="C294" i="2"/>
  <c r="C295" i="2"/>
  <c r="C297" i="2"/>
  <c r="C298" i="2"/>
  <c r="C299" i="2"/>
  <c r="C300" i="2"/>
  <c r="C301" i="2"/>
  <c r="C302" i="2"/>
  <c r="C303" i="2"/>
  <c r="C304" i="2"/>
  <c r="C305" i="2"/>
  <c r="C306" i="2"/>
  <c r="C307" i="2"/>
  <c r="C308" i="2"/>
  <c r="C313" i="2"/>
  <c r="C314" i="2"/>
  <c r="C315" i="2"/>
  <c r="C316" i="2"/>
  <c r="C317" i="2"/>
  <c r="C318" i="2"/>
  <c r="C319"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6" i="2"/>
  <c r="C407" i="2"/>
  <c r="C409" i="2"/>
  <c r="C410" i="2"/>
  <c r="C412" i="2"/>
  <c r="C413" i="2"/>
  <c r="C415" i="2"/>
  <c r="C416" i="2"/>
  <c r="C417" i="2"/>
  <c r="C418" i="2"/>
  <c r="C419" i="2"/>
  <c r="C420" i="2"/>
  <c r="C421" i="2"/>
  <c r="C422" i="2"/>
  <c r="C436" i="2"/>
  <c r="C438" i="2"/>
  <c r="C439" i="2"/>
  <c r="C440" i="2"/>
  <c r="C441" i="2"/>
  <c r="C442" i="2"/>
  <c r="C445" i="2"/>
  <c r="C446" i="2"/>
  <c r="C447" i="2"/>
  <c r="C448" i="2"/>
  <c r="C449" i="2"/>
  <c r="C450" i="2"/>
  <c r="C451" i="2"/>
  <c r="C452" i="2"/>
  <c r="C453" i="2"/>
  <c r="C454" i="2"/>
  <c r="C455" i="2"/>
  <c r="C456" i="2"/>
  <c r="C457" i="2"/>
  <c r="C458" i="2"/>
  <c r="C459" i="2"/>
  <c r="C460" i="2"/>
  <c r="C461" i="2"/>
  <c r="C462" i="2"/>
  <c r="C463" i="2"/>
  <c r="C464" i="2"/>
  <c r="C467" i="2"/>
  <c r="C468" i="2"/>
  <c r="C470" i="2"/>
  <c r="C471" i="2"/>
  <c r="C472" i="2"/>
  <c r="C473" i="2"/>
  <c r="C474" i="2"/>
  <c r="C475" i="2"/>
  <c r="C476" i="2"/>
  <c r="C477" i="2"/>
  <c r="C478" i="2"/>
  <c r="C479" i="2"/>
  <c r="C480" i="2"/>
  <c r="C481" i="2"/>
  <c r="C482" i="2"/>
  <c r="C483" i="2"/>
  <c r="C485" i="2"/>
  <c r="C486" i="2"/>
  <c r="C487" i="2"/>
  <c r="C488" i="2"/>
  <c r="C489" i="2"/>
  <c r="C490" i="2"/>
  <c r="C491" i="2"/>
  <c r="C492" i="2"/>
  <c r="C493" i="2"/>
  <c r="C494" i="2"/>
  <c r="C495" i="2"/>
  <c r="C496" i="2"/>
  <c r="C497" i="2"/>
  <c r="C498" i="2"/>
  <c r="C499" i="2"/>
  <c r="C500" i="2"/>
  <c r="C502" i="2"/>
  <c r="C503" i="2"/>
  <c r="C504" i="2"/>
  <c r="C505" i="2"/>
  <c r="C506" i="2"/>
  <c r="C509" i="2"/>
  <c r="C510" i="2"/>
  <c r="C511" i="2"/>
  <c r="C512" i="2"/>
  <c r="C513" i="2"/>
  <c r="C514" i="2"/>
  <c r="C515" i="2"/>
  <c r="C516" i="2"/>
  <c r="C517" i="2"/>
  <c r="C518" i="2"/>
  <c r="C520" i="2"/>
  <c r="C521" i="2"/>
  <c r="C522" i="2"/>
  <c r="C523" i="2"/>
  <c r="C524" i="2"/>
  <c r="C525" i="2"/>
  <c r="C526" i="2"/>
  <c r="C528" i="2"/>
  <c r="C529" i="2"/>
  <c r="C530" i="2"/>
  <c r="C531" i="2"/>
  <c r="C532" i="2"/>
  <c r="C533" i="2"/>
  <c r="C536" i="2"/>
  <c r="C537" i="2"/>
  <c r="C538" i="2"/>
  <c r="C539" i="2"/>
  <c r="C540" i="2"/>
  <c r="C543" i="2"/>
  <c r="C544" i="2"/>
  <c r="C545" i="2"/>
  <c r="C546" i="2"/>
  <c r="C547" i="2"/>
  <c r="C548" i="2"/>
  <c r="C549" i="2"/>
  <c r="C550" i="2"/>
  <c r="C551" i="2"/>
  <c r="C552" i="2"/>
  <c r="C554" i="2"/>
  <c r="C555" i="2"/>
  <c r="C556" i="2"/>
  <c r="C557" i="2"/>
  <c r="C558" i="2"/>
  <c r="C559" i="2"/>
  <c r="C560" i="2"/>
  <c r="C562" i="2"/>
  <c r="C563" i="2"/>
  <c r="C564" i="2"/>
  <c r="C565" i="2"/>
  <c r="C566" i="2"/>
  <c r="C567" i="2"/>
  <c r="C570" i="2"/>
  <c r="C571" i="2"/>
  <c r="C572" i="2"/>
  <c r="C573" i="2"/>
  <c r="C575" i="2"/>
  <c r="C576" i="2"/>
  <c r="C577" i="2"/>
  <c r="C578" i="2"/>
  <c r="C580" i="2"/>
  <c r="C581" i="2"/>
  <c r="C582" i="2"/>
  <c r="C583" i="2"/>
  <c r="C585" i="2"/>
  <c r="C586" i="2"/>
  <c r="C587" i="2"/>
  <c r="C588" i="2"/>
  <c r="C590" i="2"/>
  <c r="C591" i="2"/>
  <c r="C592" i="2"/>
  <c r="C593" i="2"/>
  <c r="C595" i="2"/>
  <c r="C596" i="2"/>
  <c r="C597" i="2"/>
  <c r="C598" i="2"/>
  <c r="C600" i="2"/>
  <c r="C601" i="2"/>
  <c r="C602" i="2"/>
  <c r="C603" i="2"/>
  <c r="C605" i="2"/>
  <c r="C606" i="2"/>
  <c r="C607" i="2"/>
  <c r="C608" i="2"/>
  <c r="C610" i="2"/>
  <c r="C611" i="2"/>
  <c r="C612" i="2"/>
  <c r="C613" i="2"/>
  <c r="C39" i="10" l="1"/>
  <c r="B18" i="10"/>
  <c r="B16" i="10"/>
  <c r="B19" i="10" s="1"/>
  <c r="B41" i="9"/>
  <c r="B43" i="9" s="1"/>
  <c r="G29" i="9"/>
  <c r="F23" i="9"/>
  <c r="F22" i="9"/>
  <c r="B25" i="9" s="1"/>
  <c r="F21" i="9"/>
  <c r="B26" i="9" s="1"/>
  <c r="B14" i="9"/>
  <c r="F11" i="9"/>
  <c r="F10" i="9"/>
  <c r="F9" i="9"/>
  <c r="F8" i="9"/>
  <c r="B15" i="9" s="1"/>
  <c r="F7" i="9"/>
  <c r="F6" i="9"/>
  <c r="F5" i="9"/>
  <c r="B17" i="9" s="1"/>
  <c r="F4" i="9"/>
  <c r="B16" i="9" s="1"/>
  <c r="B194" i="8" l="1"/>
  <c r="B196" i="8" s="1"/>
  <c r="B197" i="8" s="1"/>
  <c r="B186" i="8"/>
  <c r="B188" i="8" s="1"/>
  <c r="B181" i="8"/>
  <c r="B176" i="8"/>
  <c r="B171" i="8"/>
  <c r="B172" i="8" s="1"/>
  <c r="B167" i="8"/>
  <c r="G156" i="8"/>
  <c r="G155" i="8"/>
  <c r="B163" i="8" s="1"/>
  <c r="G154" i="8"/>
  <c r="G153" i="8"/>
  <c r="B162" i="8" s="1"/>
  <c r="G152" i="8"/>
  <c r="B161" i="8" s="1"/>
  <c r="G151" i="8"/>
  <c r="G150" i="8"/>
  <c r="G149" i="8"/>
  <c r="G148" i="8"/>
  <c r="G147" i="8"/>
  <c r="G146" i="8"/>
  <c r="G145" i="8"/>
  <c r="B160" i="8" s="1"/>
  <c r="G144" i="8"/>
  <c r="G143" i="8"/>
  <c r="G142" i="8"/>
  <c r="G141" i="8"/>
  <c r="G140" i="8"/>
  <c r="G139" i="8"/>
  <c r="A130" i="8"/>
  <c r="A127" i="8"/>
  <c r="A128" i="8" s="1"/>
  <c r="A131" i="8" s="1"/>
  <c r="A118" i="8"/>
  <c r="A117" i="8"/>
  <c r="A120" i="8" s="1"/>
  <c r="A121" i="8" s="1"/>
  <c r="A116" i="8"/>
  <c r="A101" i="8"/>
  <c r="A102" i="8" s="1"/>
  <c r="A105" i="8" s="1"/>
  <c r="A106" i="8" s="1"/>
  <c r="A93" i="8"/>
  <c r="A94" i="8" s="1"/>
  <c r="A96" i="8" s="1"/>
  <c r="A91" i="8"/>
  <c r="B88" i="8"/>
  <c r="B45" i="3"/>
  <c r="B44" i="3"/>
  <c r="B40" i="3"/>
  <c r="F153" i="4" s="1"/>
  <c r="B39" i="3"/>
  <c r="B38" i="3"/>
  <c r="F149" i="4" s="1"/>
  <c r="B37" i="3"/>
  <c r="F148" i="4" s="1"/>
  <c r="B36" i="3"/>
  <c r="F147" i="4" s="1"/>
  <c r="B35" i="3"/>
  <c r="F145" i="4" s="1"/>
  <c r="B33" i="3"/>
  <c r="F141" i="4" s="1"/>
  <c r="B29" i="3"/>
  <c r="B28" i="3"/>
  <c r="F119" i="4" s="1"/>
  <c r="B24" i="3"/>
  <c r="F91" i="4" s="1"/>
  <c r="B23" i="3"/>
  <c r="B22" i="3"/>
  <c r="B21" i="3"/>
  <c r="F85" i="4" s="1"/>
  <c r="B18" i="3"/>
  <c r="B17" i="3"/>
  <c r="B16" i="3"/>
  <c r="B15" i="3"/>
  <c r="B14" i="3"/>
  <c r="B13" i="3"/>
  <c r="F54" i="4" s="1"/>
  <c r="B12" i="3"/>
  <c r="F51" i="4" s="1"/>
  <c r="B11" i="3"/>
  <c r="B10" i="3"/>
  <c r="B9" i="3"/>
  <c r="F44" i="4" s="1"/>
  <c r="B8" i="3"/>
  <c r="B7" i="3"/>
  <c r="B6" i="3"/>
  <c r="F31" i="4" s="1"/>
  <c r="B5" i="3"/>
  <c r="B4" i="3"/>
  <c r="F7" i="4" s="1"/>
  <c r="B3" i="3"/>
  <c r="B19" i="1" a="1"/>
  <c r="B19" i="1" s="1"/>
  <c r="B18" i="1" a="1"/>
  <c r="B18" i="1" s="1"/>
  <c r="B17" i="1"/>
  <c r="F93" i="4" l="1"/>
  <c r="F92" i="4"/>
  <c r="F90" i="4"/>
  <c r="F94" i="4"/>
  <c r="F89" i="4"/>
  <c r="F88" i="4"/>
  <c r="F87" i="4"/>
  <c r="F86" i="4"/>
  <c r="F23" i="4"/>
  <c r="F22" i="4"/>
  <c r="F21" i="4"/>
  <c r="F20" i="4"/>
  <c r="F25" i="4"/>
  <c r="F125" i="4"/>
  <c r="F80" i="4"/>
  <c r="F77" i="4"/>
  <c r="F76" i="4"/>
  <c r="F82" i="4"/>
  <c r="F116" i="4"/>
  <c r="B159" i="8"/>
  <c r="F79" i="4"/>
  <c r="F78" i="4"/>
  <c r="F121" i="4"/>
  <c r="F120" i="4"/>
  <c r="A122" i="8"/>
  <c r="A111" i="8" s="1"/>
  <c r="F48" i="4"/>
  <c r="F47" i="4"/>
  <c r="F46" i="4"/>
  <c r="F49" i="4"/>
  <c r="F84" i="4"/>
  <c r="F83" i="4"/>
  <c r="F107" i="4"/>
  <c r="F106" i="4"/>
  <c r="F131" i="4"/>
  <c r="F105" i="4"/>
  <c r="F33" i="4"/>
  <c r="F24" i="4"/>
  <c r="F16" i="4"/>
  <c r="F8" i="4"/>
  <c r="F104" i="4"/>
  <c r="F32" i="4"/>
  <c r="F15" i="4"/>
  <c r="F6" i="4"/>
  <c r="F95" i="4"/>
  <c r="F30" i="4"/>
  <c r="F14" i="4"/>
  <c r="F5" i="4"/>
  <c r="F38" i="4"/>
  <c r="F29" i="4"/>
  <c r="F13" i="4"/>
  <c r="F4" i="4"/>
  <c r="F109" i="4"/>
  <c r="F37" i="4"/>
  <c r="F28" i="4"/>
  <c r="F12" i="4"/>
  <c r="F3" i="4"/>
  <c r="F108" i="4"/>
  <c r="F36" i="4"/>
  <c r="F19" i="4"/>
  <c r="F11" i="4"/>
  <c r="F2" i="4"/>
  <c r="F26" i="4"/>
  <c r="F18" i="4"/>
  <c r="F17" i="4"/>
  <c r="F130" i="4"/>
  <c r="F27" i="4"/>
  <c r="F35" i="4"/>
  <c r="F10" i="4"/>
  <c r="F34" i="4"/>
  <c r="F9" i="4"/>
  <c r="F72" i="4"/>
  <c r="F71" i="4"/>
  <c r="F70" i="4"/>
  <c r="F69" i="4"/>
  <c r="F67" i="4"/>
  <c r="F75" i="4"/>
  <c r="F66" i="4"/>
  <c r="F74" i="4"/>
  <c r="F73" i="4"/>
  <c r="F150" i="4"/>
  <c r="F152" i="4"/>
  <c r="F151" i="4"/>
  <c r="F81" i="4"/>
  <c r="F138" i="4"/>
  <c r="F43" i="4"/>
  <c r="F58" i="4"/>
  <c r="F50" i="4"/>
  <c r="F41" i="4"/>
  <c r="F57" i="4"/>
  <c r="F56" i="4"/>
  <c r="F61" i="4"/>
  <c r="F68" i="4"/>
  <c r="F129" i="4"/>
  <c r="F65" i="4"/>
  <c r="F64" i="4"/>
  <c r="F63" i="4"/>
  <c r="F53" i="4"/>
  <c r="F59" i="4"/>
  <c r="F128" i="4"/>
  <c r="F135" i="4"/>
  <c r="F45" i="4"/>
  <c r="F52" i="4"/>
  <c r="F42" i="4"/>
  <c r="F55" i="4"/>
  <c r="F134" i="4"/>
  <c r="F62" i="4"/>
  <c r="F60" i="4"/>
  <c r="A103" i="8"/>
  <c r="A107" i="8" s="1"/>
  <c r="B187" i="8"/>
  <c r="B189" i="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568" authorId="0" shapeId="0" xr:uid="{00000000-0006-0000-0100-000001000000}">
      <text>
        <r>
          <rPr>
            <sz val="11"/>
            <color theme="1"/>
            <rFont val="Arial"/>
            <family val="2"/>
          </rPr>
          <t>======
ID#AAAAKPPznVc
tc={7BF93571-9CF6-447B-99CD-002E059926B2}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I569" authorId="0" shapeId="0" xr:uid="{00000000-0006-0000-0100-000002000000}">
      <text>
        <r>
          <rPr>
            <sz val="11"/>
            <color theme="1"/>
            <rFont val="Arial"/>
            <family val="2"/>
          </rPr>
          <t>======
ID#AAAAKTUjDXo
rathmann rathmann    (2020-09-23 16:51:04)
As políticas a partir daqui, salvo engano, foram adicionadas na versão 3.0. como estamos rodando o modelo em versão anterior, colocarei NO em todas.</t>
        </r>
      </text>
    </comment>
    <comment ref="J569" authorId="0" shapeId="0" xr:uid="{00000000-0006-0000-0100-000003000000}">
      <text>
        <r>
          <rPr>
            <sz val="11"/>
            <color rgb="FF000000"/>
            <rFont val="Arial"/>
            <family val="2"/>
          </rPr>
          <t xml:space="preserve">======
</t>
        </r>
        <r>
          <rPr>
            <sz val="11"/>
            <color rgb="FF000000"/>
            <rFont val="Arial"/>
            <family val="2"/>
          </rPr>
          <t xml:space="preserve">ID#AAAAKPPznYA
</t>
        </r>
        <r>
          <rPr>
            <sz val="11"/>
            <color rgb="FF000000"/>
            <rFont val="Arial"/>
            <family val="2"/>
          </rPr>
          <t xml:space="preserve">tc={F422E5CA-C931-4256-86E1-6E7BAE2C6877}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69" authorId="0" shapeId="0" xr:uid="{00000000-0006-0000-0100-000004000000}">
      <text>
        <r>
          <rPr>
            <sz val="11"/>
            <color theme="1"/>
            <rFont val="Arial"/>
            <family val="2"/>
          </rPr>
          <t>======
ID#AAAAKPPznZw
tc={2CEE4147-476E-41D3-9667-31E871C5FC46}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0" authorId="0" shapeId="0" xr:uid="{00000000-0006-0000-0100-000005000000}">
      <text>
        <r>
          <rPr>
            <sz val="11"/>
            <color theme="1"/>
            <rFont val="Arial"/>
            <family val="2"/>
          </rPr>
          <t>======
ID#AAAAKPPznYY
tc={B077F48B-4F26-42E4-B905-0F2E53AC6DC9}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0" authorId="0" shapeId="0" xr:uid="{00000000-0006-0000-0100-000006000000}">
      <text>
        <r>
          <rPr>
            <sz val="11"/>
            <color theme="1"/>
            <rFont val="Arial"/>
            <family val="2"/>
          </rPr>
          <t>======
ID#AAAAKPPzna0
tc={71461166-D7C8-41E7-9D4A-0CC6592EB59F}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1" authorId="0" shapeId="0" xr:uid="{00000000-0006-0000-0100-000007000000}">
      <text>
        <r>
          <rPr>
            <sz val="11"/>
            <color theme="1"/>
            <rFont val="Arial"/>
            <family val="2"/>
          </rPr>
          <t>======
ID#AAAAKPPznbM
tc={1C459CFD-223D-4A7D-8010-9CCFEFB72962}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1" authorId="0" shapeId="0" xr:uid="{00000000-0006-0000-0100-000008000000}">
      <text>
        <r>
          <rPr>
            <sz val="11"/>
            <color theme="1"/>
            <rFont val="Arial"/>
            <family val="2"/>
          </rPr>
          <t>======
ID#AAAAKPPznXU
tc={E9C95AC7-9A96-496E-BF8A-5B6C149FEB3A}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2" authorId="0" shapeId="0" xr:uid="{00000000-0006-0000-0100-000009000000}">
      <text>
        <r>
          <rPr>
            <sz val="11"/>
            <color rgb="FF000000"/>
            <rFont val="Arial"/>
            <family val="2"/>
          </rPr>
          <t xml:space="preserve">======
</t>
        </r>
        <r>
          <rPr>
            <sz val="11"/>
            <color rgb="FF000000"/>
            <rFont val="Arial"/>
            <family val="2"/>
          </rPr>
          <t xml:space="preserve">ID#AAAAKPPznT0
</t>
        </r>
        <r>
          <rPr>
            <sz val="11"/>
            <color rgb="FF000000"/>
            <rFont val="Arial"/>
            <family val="2"/>
          </rPr>
          <t xml:space="preserve">tc={737FD5C7-4764-4EEA-A45B-054B2A8D9D1C}    (2020-09-11 20:12:30)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72" authorId="0" shapeId="0" xr:uid="{00000000-0006-0000-0100-00000A000000}">
      <text>
        <r>
          <rPr>
            <sz val="11"/>
            <color theme="1"/>
            <rFont val="Arial"/>
            <family val="2"/>
          </rPr>
          <t>======
ID#AAAAKPPznXQ
tc={F1917283-2985-4F2C-AE67-CA41A5F4797F}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3" authorId="0" shapeId="0" xr:uid="{00000000-0006-0000-0100-00000B000000}">
      <text>
        <r>
          <rPr>
            <sz val="11"/>
            <color theme="1"/>
            <rFont val="Arial"/>
            <family val="2"/>
          </rPr>
          <t>======
ID#AAAAKPPznWo
tc={9551B0E7-27D9-4D32-8D84-EDA6DFE4420B}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3" authorId="0" shapeId="0" xr:uid="{00000000-0006-0000-0100-00000C000000}">
      <text>
        <r>
          <rPr>
            <sz val="11"/>
            <color theme="1"/>
            <rFont val="Arial"/>
            <family val="2"/>
          </rPr>
          <t>======
ID#AAAAKPPznXA
tc={C39D5714-FEDF-46CD-9D3B-19BE108A9F9B}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4" authorId="0" shapeId="0" xr:uid="{00000000-0006-0000-0100-00000D000000}">
      <text>
        <r>
          <rPr>
            <sz val="11"/>
            <color theme="1"/>
            <rFont val="Arial"/>
            <family val="2"/>
          </rPr>
          <t>======
ID#AAAAKPPznXE
tc={BC3B4505-40FF-4290-B29E-E5CCCB556BB5}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4" authorId="0" shapeId="0" xr:uid="{00000000-0006-0000-0100-00000E000000}">
      <text>
        <r>
          <rPr>
            <sz val="11"/>
            <color theme="1"/>
            <rFont val="Arial"/>
            <family val="2"/>
          </rPr>
          <t>======
ID#AAAAKPPznUA
tc={A3FC8C64-416D-4F0B-8386-ABAF984F86DA}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5" authorId="0" shapeId="0" xr:uid="{00000000-0006-0000-0100-00000F000000}">
      <text>
        <r>
          <rPr>
            <sz val="11"/>
            <color theme="1"/>
            <rFont val="Arial"/>
            <family val="2"/>
          </rPr>
          <t>======
ID#AAAAKPPznZ4
tc={B9902E6F-2C5E-4631-B6E7-A56DCA7CE4A1}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5" authorId="0" shapeId="0" xr:uid="{00000000-0006-0000-0100-000010000000}">
      <text>
        <r>
          <rPr>
            <sz val="11"/>
            <color theme="1"/>
            <rFont val="Arial"/>
            <family val="2"/>
          </rPr>
          <t>======
ID#AAAAKPPznZ0
tc={09B5D463-F935-4D34-91F4-1DCFC6E945D4}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6" authorId="0" shapeId="0" xr:uid="{00000000-0006-0000-0100-000011000000}">
      <text>
        <r>
          <rPr>
            <sz val="11"/>
            <color theme="1"/>
            <rFont val="Arial"/>
            <family val="2"/>
          </rPr>
          <t>======
ID#AAAAKPPznXI
tc={10F88E55-A161-4BBA-AA94-A0F950B65361}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6" authorId="0" shapeId="0" xr:uid="{00000000-0006-0000-0100-000012000000}">
      <text>
        <r>
          <rPr>
            <sz val="11"/>
            <color theme="1"/>
            <rFont val="Arial"/>
            <family val="2"/>
          </rPr>
          <t>======
ID#AAAAKPPznX4
tc={FA7BF598-FFE5-433B-8950-36BB1D5BBD44}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7" authorId="0" shapeId="0" xr:uid="{00000000-0006-0000-0100-000013000000}">
      <text>
        <r>
          <rPr>
            <sz val="11"/>
            <color theme="1"/>
            <rFont val="Arial"/>
            <family val="2"/>
          </rPr>
          <t>======
ID#AAAAKPPznZA
tc={B1434192-CFB6-4003-A8EE-C584FE32C61B}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7" authorId="0" shapeId="0" xr:uid="{00000000-0006-0000-0100-000014000000}">
      <text>
        <r>
          <rPr>
            <sz val="11"/>
            <color theme="1"/>
            <rFont val="Arial"/>
            <family val="2"/>
          </rPr>
          <t>======
ID#AAAAKPPznYI
tc={BEE59090-0E75-4C9A-9716-706ED28884A9}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8" authorId="0" shapeId="0" xr:uid="{00000000-0006-0000-0100-000015000000}">
      <text>
        <r>
          <rPr>
            <sz val="11"/>
            <color theme="1"/>
            <rFont val="Arial"/>
            <family val="2"/>
          </rPr>
          <t>======
ID#AAAAKPPzna8
tc={56DCBF8F-53FF-4E9E-809D-77DC9AA51E2C}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8" authorId="0" shapeId="0" xr:uid="{00000000-0006-0000-0100-000016000000}">
      <text>
        <r>
          <rPr>
            <sz val="11"/>
            <color theme="1"/>
            <rFont val="Arial"/>
            <family val="2"/>
          </rPr>
          <t>======
ID#AAAAKPPznZc
tc={188F23EC-7D47-4D81-AD97-7FD3CA5DABA8}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79" authorId="0" shapeId="0" xr:uid="{00000000-0006-0000-0100-000017000000}">
      <text>
        <r>
          <rPr>
            <sz val="11"/>
            <color theme="1"/>
            <rFont val="Arial"/>
            <family val="2"/>
          </rPr>
          <t>======
ID#AAAAKPPznXc
tc={981DAC5D-3F40-4F1A-A1D6-18A0BFE874F7}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79" authorId="0" shapeId="0" xr:uid="{00000000-0006-0000-0100-000018000000}">
      <text>
        <r>
          <rPr>
            <sz val="11"/>
            <color theme="1"/>
            <rFont val="Arial"/>
            <family val="2"/>
          </rPr>
          <t>======
ID#AAAAKPPznag
tc={04A50393-EF01-4399-B1A8-582FA0B56234}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0" authorId="0" shapeId="0" xr:uid="{00000000-0006-0000-0100-000019000000}">
      <text>
        <r>
          <rPr>
            <sz val="11"/>
            <color theme="1"/>
            <rFont val="Arial"/>
            <family val="2"/>
          </rPr>
          <t>======
ID#AAAAKPPznW0
tc={740A9F22-8048-475A-81FC-4226142D3942}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0" authorId="0" shapeId="0" xr:uid="{00000000-0006-0000-0100-00001A000000}">
      <text>
        <r>
          <rPr>
            <sz val="11"/>
            <color theme="1"/>
            <rFont val="Arial"/>
            <family val="2"/>
          </rPr>
          <t>======
ID#AAAAKPPznaE
tc={6B2352B6-B17E-46B3-AA26-DE42BF6F1FDC}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1" authorId="0" shapeId="0" xr:uid="{00000000-0006-0000-0100-00001B000000}">
      <text>
        <r>
          <rPr>
            <sz val="11"/>
            <color theme="1"/>
            <rFont val="Arial"/>
            <family val="2"/>
          </rPr>
          <t>======
ID#AAAAKPPznWg
tc={8789F1B7-B8B5-48B5-8649-7554E0A34DF1}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1" authorId="0" shapeId="0" xr:uid="{00000000-0006-0000-0100-00001C000000}">
      <text>
        <r>
          <rPr>
            <sz val="11"/>
            <color theme="1"/>
            <rFont val="Arial"/>
            <family val="2"/>
          </rPr>
          <t>======
ID#AAAAKPPznaQ
tc={A46C8E69-1E85-48D1-9AE3-657371229F09}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2" authorId="0" shapeId="0" xr:uid="{00000000-0006-0000-0100-00001D000000}">
      <text>
        <r>
          <rPr>
            <sz val="11"/>
            <color theme="1"/>
            <rFont val="Arial"/>
            <family val="2"/>
          </rPr>
          <t>======
ID#AAAAKPPznWs
tc={8AC83195-2394-40C3-B13F-88587643256F}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2" authorId="0" shapeId="0" xr:uid="{00000000-0006-0000-0100-00001E000000}">
      <text>
        <r>
          <rPr>
            <sz val="11"/>
            <color theme="1"/>
            <rFont val="Arial"/>
            <family val="2"/>
          </rPr>
          <t>======
ID#AAAAKPPznZQ
tc={8337A296-E3E9-43D8-983D-826665839B52}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3" authorId="0" shapeId="0" xr:uid="{00000000-0006-0000-0100-00001F000000}">
      <text>
        <r>
          <rPr>
            <sz val="11"/>
            <color theme="1"/>
            <rFont val="Arial"/>
            <family val="2"/>
          </rPr>
          <t>======
ID#AAAAKPPznZI
tc={37C2AC24-037F-4BE8-B71F-070CF5F70ED2}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3" authorId="0" shapeId="0" xr:uid="{00000000-0006-0000-0100-000020000000}">
      <text>
        <r>
          <rPr>
            <sz val="11"/>
            <color theme="1"/>
            <rFont val="Arial"/>
            <family val="2"/>
          </rPr>
          <t>======
ID#AAAAKPPznVg
tc={CDC6AFD4-D8C2-4379-8CDE-121DD181ED28}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4" authorId="0" shapeId="0" xr:uid="{00000000-0006-0000-0100-000021000000}">
      <text>
        <r>
          <rPr>
            <sz val="11"/>
            <color theme="1"/>
            <rFont val="Arial"/>
            <family val="2"/>
          </rPr>
          <t>======
ID#AAAAKPPznbc
tc={A97D972D-B5F1-4EC9-B717-15D0366EBA61}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4" authorId="0" shapeId="0" xr:uid="{00000000-0006-0000-0100-000022000000}">
      <text>
        <r>
          <rPr>
            <sz val="11"/>
            <color theme="1"/>
            <rFont val="Arial"/>
            <family val="2"/>
          </rPr>
          <t>======
ID#AAAAKPPznVo
tc={FEBBCD43-78C1-4531-B6D6-66F7D3F643CD}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5" authorId="0" shapeId="0" xr:uid="{00000000-0006-0000-0100-000023000000}">
      <text>
        <r>
          <rPr>
            <sz val="11"/>
            <color theme="1"/>
            <rFont val="Arial"/>
            <family val="2"/>
          </rPr>
          <t>======
ID#AAAAKPPznZo
tc={046CD791-5C2E-458B-B90C-46956936B739}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5" authorId="0" shapeId="0" xr:uid="{00000000-0006-0000-0100-000024000000}">
      <text>
        <r>
          <rPr>
            <sz val="11"/>
            <color theme="1"/>
            <rFont val="Arial"/>
            <family val="2"/>
          </rPr>
          <t>======
ID#AAAAKPPznU8
tc={AB28146A-1F29-4C63-A7DB-51C3041DEC1B}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6" authorId="0" shapeId="0" xr:uid="{00000000-0006-0000-0100-000025000000}">
      <text>
        <r>
          <rPr>
            <sz val="11"/>
            <color theme="1"/>
            <rFont val="Arial"/>
            <family val="2"/>
          </rPr>
          <t>======
ID#AAAAKPPznbQ
tc={90D220F6-A989-4C47-9D4A-6E068CE05AC6}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6" authorId="0" shapeId="0" xr:uid="{00000000-0006-0000-0100-000026000000}">
      <text>
        <r>
          <rPr>
            <sz val="11"/>
            <color theme="1"/>
            <rFont val="Arial"/>
            <family val="2"/>
          </rPr>
          <t>======
ID#AAAAKPPznbY
tc={1985C7F2-0C4C-490A-9AB5-5D3B7EDFFCFE}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7" authorId="0" shapeId="0" xr:uid="{00000000-0006-0000-0100-000027000000}">
      <text>
        <r>
          <rPr>
            <sz val="11"/>
            <color theme="1"/>
            <rFont val="Arial"/>
            <family val="2"/>
          </rPr>
          <t>======
ID#AAAAKPPznYM
tc={EA1687CC-BC43-4F28-BA1C-D884E284D462}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7" authorId="0" shapeId="0" xr:uid="{00000000-0006-0000-0100-000028000000}">
      <text>
        <r>
          <rPr>
            <sz val="11"/>
            <color theme="1"/>
            <rFont val="Arial"/>
            <family val="2"/>
          </rPr>
          <t>======
ID#AAAAKPPznVw
tc={EDB3DAEF-7602-4AF6-83D4-4BED395E6A90}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8" authorId="0" shapeId="0" xr:uid="{00000000-0006-0000-0100-000029000000}">
      <text>
        <r>
          <rPr>
            <sz val="11"/>
            <color theme="1"/>
            <rFont val="Arial"/>
            <family val="2"/>
          </rPr>
          <t>======
ID#AAAAKPPznaY
tc={D8ACA209-2C3A-4507-8F9B-851457E08E53}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8" authorId="0" shapeId="0" xr:uid="{00000000-0006-0000-0100-00002A000000}">
      <text>
        <r>
          <rPr>
            <sz val="11"/>
            <color theme="1"/>
            <rFont val="Arial"/>
            <family val="2"/>
          </rPr>
          <t>======
ID#AAAAKPPznXo
tc={DB9502A5-3A63-40D9-A532-AE9F8BE434FE}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89" authorId="0" shapeId="0" xr:uid="{00000000-0006-0000-0100-00002B000000}">
      <text>
        <r>
          <rPr>
            <sz val="11"/>
            <color theme="1"/>
            <rFont val="Arial"/>
            <family val="2"/>
          </rPr>
          <t>======
ID#AAAAKPPznV4
tc={14B43F01-99D0-4ABE-A3C5-81DB10AB3486}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89" authorId="0" shapeId="0" xr:uid="{00000000-0006-0000-0100-00002C000000}">
      <text>
        <r>
          <rPr>
            <sz val="11"/>
            <color theme="1"/>
            <rFont val="Arial"/>
            <family val="2"/>
          </rPr>
          <t>======
ID#AAAAKPPznX8
tc={2EA5596E-421E-4B47-A832-953F0CC9D6A0}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0" authorId="0" shapeId="0" xr:uid="{00000000-0006-0000-0100-00002D000000}">
      <text>
        <r>
          <rPr>
            <sz val="11"/>
            <color rgb="FF000000"/>
            <rFont val="Arial"/>
            <family val="2"/>
          </rPr>
          <t xml:space="preserve">======
</t>
        </r>
        <r>
          <rPr>
            <sz val="11"/>
            <color rgb="FF000000"/>
            <rFont val="Arial"/>
            <family val="2"/>
          </rPr>
          <t xml:space="preserve">ID#AAAAKPPznYU
</t>
        </r>
        <r>
          <rPr>
            <sz val="11"/>
            <color rgb="FF000000"/>
            <rFont val="Arial"/>
            <family val="2"/>
          </rPr>
          <t xml:space="preserve">tc={CE683A2D-6888-4C76-B510-EA33413BFB45}    (2020-09-11 20:12:31)
</t>
        </r>
        <r>
          <rPr>
            <sz val="11"/>
            <color rgb="FF000000"/>
            <rFont val="Arial"/>
            <family val="2"/>
          </rPr>
          <t xml:space="preserve">[Comentário encadeado]
</t>
        </r>
        <r>
          <rPr>
            <sz val="11"/>
            <color rgb="FF000000"/>
            <rFont val="Arial"/>
            <family val="2"/>
          </rPr>
          <t xml:space="preserve">
</t>
        </r>
        <r>
          <rPr>
            <sz val="11"/>
            <color rgb="FF000000"/>
            <rFont val="Arial"/>
            <family val="2"/>
          </rPr>
          <t xml:space="preserve">Sua versão do Excel permite que você leia este comentário encadeado, no entanto, as edições serão removidas se o arquivo for aberto em uma versão mais recente do Excel. Saiba mais: https://go.microsoft.com/fwlink/?linkid=870924
</t>
        </r>
        <r>
          <rPr>
            <sz val="11"/>
            <color rgb="FF000000"/>
            <rFont val="Arial"/>
            <family val="2"/>
          </rPr>
          <t xml:space="preserve">
</t>
        </r>
        <r>
          <rPr>
            <sz val="11"/>
            <color rgb="FF000000"/>
            <rFont val="Arial"/>
            <family val="2"/>
          </rPr>
          <t xml:space="preserve">Comentário:
</t>
        </r>
        <r>
          <rPr>
            <sz val="11"/>
            <color rgb="FF000000"/>
            <rFont val="Arial"/>
            <family val="2"/>
          </rPr>
          <t xml:space="preserve">    Leave this cell blank.</t>
        </r>
      </text>
    </comment>
    <comment ref="K590" authorId="0" shapeId="0" xr:uid="{00000000-0006-0000-0100-00002E000000}">
      <text>
        <r>
          <rPr>
            <sz val="11"/>
            <color theme="1"/>
            <rFont val="Arial"/>
            <family val="2"/>
          </rPr>
          <t>======
ID#AAAAKPPznYc
tc={7EEF004C-AF2C-4490-A577-A9762EDDE47E}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1" authorId="0" shapeId="0" xr:uid="{00000000-0006-0000-0100-00002F000000}">
      <text>
        <r>
          <rPr>
            <sz val="11"/>
            <color theme="1"/>
            <rFont val="Arial"/>
            <family val="2"/>
          </rPr>
          <t>======
ID#AAAAKPPznUQ
tc={3585020B-D3D6-436B-BF2C-497DB8D83D16}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1" authorId="0" shapeId="0" xr:uid="{00000000-0006-0000-0100-000030000000}">
      <text>
        <r>
          <rPr>
            <sz val="11"/>
            <color theme="1"/>
            <rFont val="Arial"/>
            <family val="2"/>
          </rPr>
          <t>======
ID#AAAAKPPznUo
tc={594B372F-1FFE-4E8D-963A-8881234266D4}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2" authorId="0" shapeId="0" xr:uid="{00000000-0006-0000-0100-000031000000}">
      <text>
        <r>
          <rPr>
            <sz val="11"/>
            <color theme="1"/>
            <rFont val="Arial"/>
            <family val="2"/>
          </rPr>
          <t>======
ID#AAAAKPPznZg
tc={6840C87F-E029-494E-9155-61BA98E1A07F}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2" authorId="0" shapeId="0" xr:uid="{00000000-0006-0000-0100-000032000000}">
      <text>
        <r>
          <rPr>
            <sz val="11"/>
            <color theme="1"/>
            <rFont val="Arial"/>
            <family val="2"/>
          </rPr>
          <t>======
ID#AAAAKPPznZ8
tc={A3651502-8AF3-4AC3-A6F5-1BD2DC7AC307}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3" authorId="0" shapeId="0" xr:uid="{00000000-0006-0000-0100-000033000000}">
      <text>
        <r>
          <rPr>
            <sz val="11"/>
            <color theme="1"/>
            <rFont val="Arial"/>
            <family val="2"/>
          </rPr>
          <t>======
ID#AAAAKPPznWk
tc={E5D1DCB7-E949-4001-9257-130168942053}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3" authorId="0" shapeId="0" xr:uid="{00000000-0006-0000-0100-000034000000}">
      <text>
        <r>
          <rPr>
            <sz val="11"/>
            <color theme="1"/>
            <rFont val="Arial"/>
            <family val="2"/>
          </rPr>
          <t>======
ID#AAAAKPPznWU
tc={78AC45CC-8F67-4DFD-A6E9-CC92F16AB1DE}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4" authorId="0" shapeId="0" xr:uid="{00000000-0006-0000-0100-000035000000}">
      <text>
        <r>
          <rPr>
            <sz val="11"/>
            <color theme="1"/>
            <rFont val="Arial"/>
            <family val="2"/>
          </rPr>
          <t>======
ID#AAAAKPPznaA
tc={7A5BCBF0-4FEF-42B0-A49D-758E57BC0DE9}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4" authorId="0" shapeId="0" xr:uid="{00000000-0006-0000-0100-000036000000}">
      <text>
        <r>
          <rPr>
            <sz val="11"/>
            <color theme="1"/>
            <rFont val="Arial"/>
            <family val="2"/>
          </rPr>
          <t>======
ID#AAAAKPPznbA
tc={3F83884D-0E1C-4289-B241-346E1ECF8EFD}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5" authorId="0" shapeId="0" xr:uid="{00000000-0006-0000-0100-000037000000}">
      <text>
        <r>
          <rPr>
            <sz val="11"/>
            <color theme="1"/>
            <rFont val="Arial"/>
            <family val="2"/>
          </rPr>
          <t>======
ID#AAAAKPPznWA
tc={B6821D36-52DB-4BFB-8AB2-C94A025C59F2}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5" authorId="0" shapeId="0" xr:uid="{00000000-0006-0000-0100-000038000000}">
      <text>
        <r>
          <rPr>
            <sz val="11"/>
            <color theme="1"/>
            <rFont val="Arial"/>
            <family val="2"/>
          </rPr>
          <t>======
ID#AAAAKPPznY4
tc={36CA01CD-C114-457B-9171-80988E2723BC}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6" authorId="0" shapeId="0" xr:uid="{00000000-0006-0000-0100-000039000000}">
      <text>
        <r>
          <rPr>
            <sz val="11"/>
            <color theme="1"/>
            <rFont val="Arial"/>
            <family val="2"/>
          </rPr>
          <t>======
ID#AAAAKPPznaU
tc={209FB231-ACB7-4EE7-A2E0-00ACDFBDE0F9}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6" authorId="0" shapeId="0" xr:uid="{00000000-0006-0000-0100-00003A000000}">
      <text>
        <r>
          <rPr>
            <sz val="11"/>
            <color theme="1"/>
            <rFont val="Arial"/>
            <family val="2"/>
          </rPr>
          <t>======
ID#AAAAKPPznVQ
tc={46EC66D6-8597-4ED1-A4D3-E7C1D75EFA25}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7" authorId="0" shapeId="0" xr:uid="{00000000-0006-0000-0100-00003B000000}">
      <text>
        <r>
          <rPr>
            <sz val="11"/>
            <color theme="1"/>
            <rFont val="Arial"/>
            <family val="2"/>
          </rPr>
          <t>======
ID#AAAAKPPznWQ
tc={3AE4E1CD-B26C-4AC5-B603-361348A8A3F4}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7" authorId="0" shapeId="0" xr:uid="{00000000-0006-0000-0100-00003C000000}">
      <text>
        <r>
          <rPr>
            <sz val="11"/>
            <color theme="1"/>
            <rFont val="Arial"/>
            <family val="2"/>
          </rPr>
          <t>======
ID#AAAAKPPznXg
tc={610AD055-A49F-4BB6-A2AB-BAAFA6F5C8D4}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8" authorId="0" shapeId="0" xr:uid="{00000000-0006-0000-0100-00003D000000}">
      <text>
        <r>
          <rPr>
            <sz val="11"/>
            <color theme="1"/>
            <rFont val="Arial"/>
            <family val="2"/>
          </rPr>
          <t>======
ID#AAAAKPPznZY
tc={76A15DE0-75DF-4750-9275-CB1902F171EB}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8" authorId="0" shapeId="0" xr:uid="{00000000-0006-0000-0100-00003E000000}">
      <text>
        <r>
          <rPr>
            <sz val="11"/>
            <color theme="1"/>
            <rFont val="Arial"/>
            <family val="2"/>
          </rPr>
          <t>======
ID#AAAAKPPznZE
tc={9282E66D-1A44-4EA9-8CD2-264B2D5CEF45}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599" authorId="0" shapeId="0" xr:uid="{00000000-0006-0000-0100-00003F000000}">
      <text>
        <r>
          <rPr>
            <sz val="11"/>
            <color theme="1"/>
            <rFont val="Arial"/>
            <family val="2"/>
          </rPr>
          <t>======
ID#AAAAKPPznbk
tc={A70FDA6A-2E07-4A71-A1C5-7B518C5F85AE}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599" authorId="0" shapeId="0" xr:uid="{00000000-0006-0000-0100-000040000000}">
      <text>
        <r>
          <rPr>
            <sz val="11"/>
            <color theme="1"/>
            <rFont val="Arial"/>
            <family val="2"/>
          </rPr>
          <t>======
ID#AAAAKPPznVA
tc={2FC31C93-892F-4526-8A05-80778FC5F1B8}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0" authorId="0" shapeId="0" xr:uid="{00000000-0006-0000-0100-000041000000}">
      <text>
        <r>
          <rPr>
            <sz val="11"/>
            <color theme="1"/>
            <rFont val="Arial"/>
            <family val="2"/>
          </rPr>
          <t>======
ID#AAAAKPPznY0
tc={A41EA453-E3EA-46E9-9CEC-DBF4392E3C4E}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0" authorId="0" shapeId="0" xr:uid="{00000000-0006-0000-0100-000042000000}">
      <text>
        <r>
          <rPr>
            <sz val="11"/>
            <color theme="1"/>
            <rFont val="Arial"/>
            <family val="2"/>
          </rPr>
          <t>======
ID#AAAAKPPznbU
tc={9CD16D75-D1CD-4742-90A4-21F60E770D29}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1" authorId="0" shapeId="0" xr:uid="{00000000-0006-0000-0100-000043000000}">
      <text>
        <r>
          <rPr>
            <sz val="11"/>
            <color theme="1"/>
            <rFont val="Arial"/>
            <family val="2"/>
          </rPr>
          <t>======
ID#AAAAKPPznUs
tc={C62A54C5-B11C-45EE-B380-45165DD330F3}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1" authorId="0" shapeId="0" xr:uid="{00000000-0006-0000-0100-000044000000}">
      <text>
        <r>
          <rPr>
            <sz val="11"/>
            <color theme="1"/>
            <rFont val="Arial"/>
            <family val="2"/>
          </rPr>
          <t>======
ID#AAAAKPPznUE
tc={0599CBF4-12E2-451E-B3AD-B5DCE55463B2}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2" authorId="0" shapeId="0" xr:uid="{00000000-0006-0000-0100-000045000000}">
      <text>
        <r>
          <rPr>
            <sz val="11"/>
            <color theme="1"/>
            <rFont val="Arial"/>
            <family val="2"/>
          </rPr>
          <t>======
ID#AAAAKPPznVM
tc={B6A5B64F-15F3-4730-BBAB-FB39A29B4485}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2" authorId="0" shapeId="0" xr:uid="{00000000-0006-0000-0100-000046000000}">
      <text>
        <r>
          <rPr>
            <sz val="11"/>
            <color theme="1"/>
            <rFont val="Arial"/>
            <family val="2"/>
          </rPr>
          <t>======
ID#AAAAKPPznWc
tc={092A9166-8281-4C7B-B68E-D60DFDED00B5}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3" authorId="0" shapeId="0" xr:uid="{00000000-0006-0000-0100-000047000000}">
      <text>
        <r>
          <rPr>
            <sz val="11"/>
            <color theme="1"/>
            <rFont val="Arial"/>
            <family val="2"/>
          </rPr>
          <t>======
ID#AAAAKPPznao
tc={265814B5-B3CE-4D25-B657-D2D67C976AB9}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3" authorId="0" shapeId="0" xr:uid="{00000000-0006-0000-0100-000048000000}">
      <text>
        <r>
          <rPr>
            <sz val="11"/>
            <color theme="1"/>
            <rFont val="Arial"/>
            <family val="2"/>
          </rPr>
          <t>======
ID#AAAAKPPznas
tc={D89428C6-D486-4EBA-99E7-A238F9A55549}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4" authorId="0" shapeId="0" xr:uid="{00000000-0006-0000-0100-000049000000}">
      <text>
        <r>
          <rPr>
            <sz val="11"/>
            <color theme="1"/>
            <rFont val="Arial"/>
            <family val="2"/>
          </rPr>
          <t>======
ID#AAAAKPPznXM
tc={91806FA9-AE1C-4BCB-9AEE-F9146D826367}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4" authorId="0" shapeId="0" xr:uid="{00000000-0006-0000-0100-00004A000000}">
      <text>
        <r>
          <rPr>
            <sz val="11"/>
            <color theme="1"/>
            <rFont val="Arial"/>
            <family val="2"/>
          </rPr>
          <t>======
ID#AAAAKPPznac
tc={DF2AC5A2-715C-427D-B327-3947AEC66514}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5" authorId="0" shapeId="0" xr:uid="{00000000-0006-0000-0100-00004B000000}">
      <text>
        <r>
          <rPr>
            <sz val="11"/>
            <color theme="1"/>
            <rFont val="Arial"/>
            <family val="2"/>
          </rPr>
          <t>======
ID#AAAAKPPznVs
tc={FDFD6DE5-CBAE-4ECE-93D8-516C4E52329A}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5" authorId="0" shapeId="0" xr:uid="{00000000-0006-0000-0100-00004C000000}">
      <text>
        <r>
          <rPr>
            <sz val="11"/>
            <color theme="1"/>
            <rFont val="Arial"/>
            <family val="2"/>
          </rPr>
          <t>======
ID#AAAAKPPznUc
tc={F3732209-46A5-4F07-A033-75975BB48548}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6" authorId="0" shapeId="0" xr:uid="{00000000-0006-0000-0100-00004D000000}">
      <text>
        <r>
          <rPr>
            <sz val="11"/>
            <color theme="1"/>
            <rFont val="Arial"/>
            <family val="2"/>
          </rPr>
          <t>======
ID#AAAAKPPznW8
tc={3D49B80C-3F49-4AFD-BC0C-CFE0FD4F3FB0}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6" authorId="0" shapeId="0" xr:uid="{00000000-0006-0000-0100-00004E000000}">
      <text>
        <r>
          <rPr>
            <sz val="11"/>
            <color theme="1"/>
            <rFont val="Arial"/>
            <family val="2"/>
          </rPr>
          <t>======
ID#AAAAKPPznZM
tc={5E9F5C10-5BF4-4751-AE47-3EB3AF324B84}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7" authorId="0" shapeId="0" xr:uid="{00000000-0006-0000-0100-00004F000000}">
      <text>
        <r>
          <rPr>
            <sz val="11"/>
            <color theme="1"/>
            <rFont val="Arial"/>
            <family val="2"/>
          </rPr>
          <t>======
ID#AAAAKPPznUw
tc={3F110F2D-CE70-480A-9729-BD0CA26CAF34}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7" authorId="0" shapeId="0" xr:uid="{00000000-0006-0000-0100-000050000000}">
      <text>
        <r>
          <rPr>
            <sz val="11"/>
            <color theme="1"/>
            <rFont val="Arial"/>
            <family val="2"/>
          </rPr>
          <t>======
ID#AAAAKPPznXs
tc={4C6A4A10-E135-4E74-8CB0-A73CE0274DD8}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8" authorId="0" shapeId="0" xr:uid="{00000000-0006-0000-0100-000051000000}">
      <text>
        <r>
          <rPr>
            <sz val="11"/>
            <color theme="1"/>
            <rFont val="Arial"/>
            <family val="2"/>
          </rPr>
          <t>======
ID#AAAAKPPznW4
tc={D7D0D4DF-549C-489F-BAF1-B684FE56DBF1}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8" authorId="0" shapeId="0" xr:uid="{00000000-0006-0000-0100-000052000000}">
      <text>
        <r>
          <rPr>
            <sz val="11"/>
            <color theme="1"/>
            <rFont val="Arial"/>
            <family val="2"/>
          </rPr>
          <t>======
ID#AAAAKPPznXY
tc={79544501-4AB1-4C4C-813B-DA8BB5660535}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09" authorId="0" shapeId="0" xr:uid="{00000000-0006-0000-0100-000053000000}">
      <text>
        <r>
          <rPr>
            <sz val="11"/>
            <color theme="1"/>
            <rFont val="Arial"/>
            <family val="2"/>
          </rPr>
          <t>======
ID#AAAAKPPznXw
tc={659B7298-A1CB-4502-86A3-7B1310627F3A}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09" authorId="0" shapeId="0" xr:uid="{00000000-0006-0000-0100-000054000000}">
      <text>
        <r>
          <rPr>
            <sz val="11"/>
            <color theme="1"/>
            <rFont val="Arial"/>
            <family val="2"/>
          </rPr>
          <t>======
ID#AAAAKPPznVE
tc={A771EF3B-FCAC-47BE-8842-603F748087CC}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0" authorId="0" shapeId="0" xr:uid="{00000000-0006-0000-0100-000055000000}">
      <text>
        <r>
          <rPr>
            <sz val="11"/>
            <color theme="1"/>
            <rFont val="Arial"/>
            <family val="2"/>
          </rPr>
          <t>======
ID#AAAAKPPznY8
tc={053508FC-7798-4F0B-834A-E37FC492FBAF}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0" authorId="0" shapeId="0" xr:uid="{00000000-0006-0000-0100-000056000000}">
      <text>
        <r>
          <rPr>
            <sz val="11"/>
            <color theme="1"/>
            <rFont val="Arial"/>
            <family val="2"/>
          </rPr>
          <t>======
ID#AAAAKPPznUU
tc={E67F52E6-5EB8-4D98-BAF7-CBAB2FFC5ECC}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1" authorId="0" shapeId="0" xr:uid="{00000000-0006-0000-0100-000057000000}">
      <text>
        <r>
          <rPr>
            <sz val="11"/>
            <color theme="1"/>
            <rFont val="Arial"/>
            <family val="2"/>
          </rPr>
          <t>======
ID#AAAAKPPznWE
tc={90C2A815-B630-4159-978A-E2AA3347A0C3}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1" authorId="0" shapeId="0" xr:uid="{00000000-0006-0000-0100-000058000000}">
      <text>
        <r>
          <rPr>
            <sz val="11"/>
            <color theme="1"/>
            <rFont val="Arial"/>
            <family val="2"/>
          </rPr>
          <t>======
ID#AAAAKPPznV0
tc={4FCFB67A-9CDD-4D5E-9D78-28B98DD4922D}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2" authorId="0" shapeId="0" xr:uid="{00000000-0006-0000-0100-000059000000}">
      <text>
        <r>
          <rPr>
            <sz val="11"/>
            <color theme="1"/>
            <rFont val="Arial"/>
            <family val="2"/>
          </rPr>
          <t>======
ID#AAAAKPPznZs
tc={C4B19A60-30FE-4DCF-B971-F7F679596A70}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2" authorId="0" shapeId="0" xr:uid="{00000000-0006-0000-0100-00005A000000}">
      <text>
        <r>
          <rPr>
            <sz val="11"/>
            <color theme="1"/>
            <rFont val="Arial"/>
            <family val="2"/>
          </rPr>
          <t>======
ID#AAAAKPPznbI
tc={2B8CD427-72CF-4D59-B477-F993F7D89422}    (2020-09-11 20:12:31)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J613" authorId="0" shapeId="0" xr:uid="{00000000-0006-0000-0100-00005B000000}">
      <text>
        <r>
          <rPr>
            <sz val="11"/>
            <color theme="1"/>
            <rFont val="Arial"/>
            <family val="2"/>
          </rPr>
          <t>======
ID#AAAAKPPznUk
tc={2E2768FE-C8F8-4B43-AC1C-A56470B14F7A}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 ref="K613" authorId="0" shapeId="0" xr:uid="{00000000-0006-0000-0100-00005C000000}">
      <text>
        <r>
          <rPr>
            <sz val="11"/>
            <color theme="1"/>
            <rFont val="Arial"/>
            <family val="2"/>
          </rPr>
          <t>======
ID#AAAAKPPznT4
tc={14118072-F759-4955-9832-BCCE09926769}    (2020-09-11 20:12:30)
[Comentário encadeado]
Sua versão do Excel permite que você leia este comentário encadeado, no entanto, as edições serão removidas se o arquivo for aberto em uma versão mais recente do Excel. Saiba mais: https://go.microsoft.com/fwlink/?linkid=870924
Comentário:
    Leave this cell blank.</t>
        </r>
      </text>
    </comment>
  </commentList>
  <extLst>
    <ext xmlns:r="http://schemas.openxmlformats.org/officeDocument/2006/relationships" uri="GoogleSheetsCustomDataVersion1">
      <go:sheetsCustomData xmlns:go="http://customooxmlschemas.google.com/" r:id="rId1" roundtripDataSignature="AMtx7mjtm/iD/kmIB8icwzdxyIMJxt1Em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261" authorId="0" shapeId="0" xr:uid="{00000000-0006-0000-0600-000001000000}">
      <text>
        <r>
          <rPr>
            <sz val="11"/>
            <color theme="1"/>
            <rFont val="Arial"/>
            <family val="2"/>
          </rPr>
          <t>======
ID#AAAAKPPznYg
    (2020-09-11 20:12:31)
Evaporative Emissions are accounted for in on-road transportation emissions</t>
        </r>
      </text>
    </comment>
    <comment ref="G261" authorId="0" shapeId="0" xr:uid="{00000000-0006-0000-0600-000002000000}">
      <text>
        <r>
          <rPr>
            <sz val="11"/>
            <color theme="1"/>
            <rFont val="Arial"/>
            <family val="2"/>
          </rPr>
          <t>======
ID#AAAAKPPznZk
    (2020-09-11 20:12:31)
Evaporative Emissions are accounted for in on-road transportation emissions</t>
        </r>
      </text>
    </comment>
    <comment ref="B262" authorId="0" shapeId="0" xr:uid="{00000000-0006-0000-0600-000003000000}">
      <text>
        <r>
          <rPr>
            <sz val="11"/>
            <color theme="1"/>
            <rFont val="Arial"/>
            <family val="2"/>
          </rPr>
          <t>======
ID#AAAAKPPznbg
    (2020-09-11 20:12:31)
Evaporative Emissions are accounted for in on-road transportation emissions</t>
        </r>
      </text>
    </comment>
    <comment ref="G262" authorId="0" shapeId="0" xr:uid="{00000000-0006-0000-0600-000004000000}">
      <text>
        <r>
          <rPr>
            <sz val="11"/>
            <color theme="1"/>
            <rFont val="Arial"/>
            <family val="2"/>
          </rPr>
          <t>======
ID#AAAAKPPznaI
    (2020-09-11 20:12:31)
Evaporative Emissions are accounted for in on-road transportation emissions</t>
        </r>
      </text>
    </comment>
    <comment ref="B263" authorId="0" shapeId="0" xr:uid="{00000000-0006-0000-0600-000005000000}">
      <text>
        <r>
          <rPr>
            <sz val="11"/>
            <color theme="1"/>
            <rFont val="Arial"/>
            <family val="2"/>
          </rPr>
          <t>======
ID#AAAAKPPznUM
    (2020-09-11 20:12:30)
Evaporative Emissions are accounted for in on-road transportation emissions</t>
        </r>
      </text>
    </comment>
    <comment ref="G263" authorId="0" shapeId="0" xr:uid="{00000000-0006-0000-0600-000006000000}">
      <text>
        <r>
          <rPr>
            <sz val="11"/>
            <color theme="1"/>
            <rFont val="Arial"/>
            <family val="2"/>
          </rPr>
          <t>======
ID#AAAAKPPznYs
    (2020-09-11 20:12:31)
Evaporative Emissions are accounted for in on-road transportation emissions</t>
        </r>
      </text>
    </comment>
    <comment ref="B264" authorId="0" shapeId="0" xr:uid="{00000000-0006-0000-0600-000007000000}">
      <text>
        <r>
          <rPr>
            <sz val="11"/>
            <color theme="1"/>
            <rFont val="Arial"/>
            <family val="2"/>
          </rPr>
          <t>======
ID#AAAAKPPznUI
    (2020-09-11 20:12:30)
Evaporative Emissions are accounted for in on-road transportation emissions</t>
        </r>
      </text>
    </comment>
    <comment ref="G264" authorId="0" shapeId="0" xr:uid="{00000000-0006-0000-0600-000008000000}">
      <text>
        <r>
          <rPr>
            <sz val="11"/>
            <color theme="1"/>
            <rFont val="Arial"/>
            <family val="2"/>
          </rPr>
          <t>======
ID#AAAAKPPznYE
    (2020-09-11 20:12:31)
Evaporative Emissions are accounted for in on-road transportation emissions</t>
        </r>
      </text>
    </comment>
    <comment ref="B265" authorId="0" shapeId="0" xr:uid="{00000000-0006-0000-0600-000009000000}">
      <text>
        <r>
          <rPr>
            <sz val="11"/>
            <color theme="1"/>
            <rFont val="Arial"/>
            <family val="2"/>
          </rPr>
          <t>======
ID#AAAAKPPznT8
    (2020-09-11 20:12:30)
Evaporative Emissions are accounted for in on-road transportation emissions</t>
        </r>
      </text>
    </comment>
    <comment ref="G265" authorId="0" shapeId="0" xr:uid="{00000000-0006-0000-0600-00000A000000}">
      <text>
        <r>
          <rPr>
            <sz val="11"/>
            <color theme="1"/>
            <rFont val="Arial"/>
            <family val="2"/>
          </rPr>
          <t>======
ID#AAAAKPPznVY
    (2020-09-11 20:12:30)
Evaporative Emissions are accounted for in on-road transportation emissions</t>
        </r>
      </text>
    </comment>
    <comment ref="B266" authorId="0" shapeId="0" xr:uid="{00000000-0006-0000-0600-00000B000000}">
      <text>
        <r>
          <rPr>
            <sz val="11"/>
            <color theme="1"/>
            <rFont val="Arial"/>
            <family val="2"/>
          </rPr>
          <t>======
ID#AAAAKPPznYw
    (2020-09-11 20:12:31)
Evaporative Emissions are accounted for in on-road transportation emissions</t>
        </r>
      </text>
    </comment>
    <comment ref="G266" authorId="0" shapeId="0" xr:uid="{00000000-0006-0000-0600-00000C000000}">
      <text>
        <r>
          <rPr>
            <sz val="11"/>
            <color theme="1"/>
            <rFont val="Arial"/>
            <family val="2"/>
          </rPr>
          <t>======
ID#AAAAKPPznYo
    (2020-09-11 20:12:31)
Evaporative Emissions are accounted for in on-road transportation emissions</t>
        </r>
      </text>
    </comment>
    <comment ref="B267" authorId="0" shapeId="0" xr:uid="{00000000-0006-0000-0600-00000D000000}">
      <text>
        <r>
          <rPr>
            <sz val="11"/>
            <color theme="1"/>
            <rFont val="Arial"/>
            <family val="2"/>
          </rPr>
          <t>======
ID#AAAAKPPznVU
    (2020-09-11 20:12:30)
Evaporative Emissions are accounted for in on-road transportation emissions</t>
        </r>
      </text>
    </comment>
    <comment ref="G267" authorId="0" shapeId="0" xr:uid="{00000000-0006-0000-0600-00000E000000}">
      <text>
        <r>
          <rPr>
            <sz val="11"/>
            <color theme="1"/>
            <rFont val="Arial"/>
            <family val="2"/>
          </rPr>
          <t>======
ID#AAAAKPPznU0
    (2020-09-11 20:12:30)
Evaporative Emissions are accounted for in on-road transportation emissions</t>
        </r>
      </text>
    </comment>
    <comment ref="H267" authorId="0" shapeId="0" xr:uid="{00000000-0006-0000-0600-00000F000000}">
      <text>
        <r>
          <rPr>
            <sz val="11"/>
            <color theme="1"/>
            <rFont val="Arial"/>
            <family val="2"/>
          </rPr>
          <t>======
ID#AAAAKPPznX0
    (2020-09-11 20:12:31)
Evaporative Emissions are accounted for in on-road transportation emissions</t>
        </r>
      </text>
    </comment>
    <comment ref="I267" authorId="0" shapeId="0" xr:uid="{00000000-0006-0000-0600-000010000000}">
      <text>
        <r>
          <rPr>
            <sz val="11"/>
            <color theme="1"/>
            <rFont val="Arial"/>
            <family val="2"/>
          </rPr>
          <t>======
ID#AAAAKPPznaM
    (2020-09-11 20:12:31)
Evaporative Emissions are accounted for in on-road transportation emissions</t>
        </r>
      </text>
    </comment>
  </commentList>
  <extLst>
    <ext xmlns:r="http://schemas.openxmlformats.org/officeDocument/2006/relationships" uri="GoogleSheetsCustomDataVersion1">
      <go:sheetsCustomData xmlns:go="http://customooxmlschemas.google.com/" r:id="rId1" roundtripDataSignature="AMtx7mg1trlz9LuszC+DRIu9KVE5Km1+wA=="/>
    </ext>
  </extLst>
</comments>
</file>

<file path=xl/sharedStrings.xml><?xml version="1.0" encoding="utf-8"?>
<sst xmlns="http://schemas.openxmlformats.org/spreadsheetml/2006/main" count="14179" uniqueCount="2186">
  <si>
    <t>Web App Data</t>
  </si>
  <si>
    <t>This spreadsheet contains data that is used to populate the web application interface</t>
  </si>
  <si>
    <t>for the Energy Policy Simulator.  The data in other tabs in this spreadsheet are used</t>
  </si>
  <si>
    <t>to establish the policy levers, lever bounds, descriptive text for pop-over</t>
  </si>
  <si>
    <t>panels, output graphs, and reference scenarios available in the web app.</t>
  </si>
  <si>
    <t>A live version of the web application interface powered by a copy of this model</t>
  </si>
  <si>
    <t>can be found at:</t>
  </si>
  <si>
    <t>https://www.energypolicy.solutions</t>
  </si>
  <si>
    <t>You are unlikely to need to use or change the contents of this spreadsheet, unless</t>
  </si>
  <si>
    <t>you are adapting the Energy Policy Simulator to a new country and desire</t>
  </si>
  <si>
    <t>a web application interface customized for your country-specific model version.</t>
  </si>
  <si>
    <t>Checks for Policy ID Number Validity</t>
  </si>
  <si>
    <t>Max policy ID number in use</t>
  </si>
  <si>
    <t>Lowest duplicate ID number</t>
  </si>
  <si>
    <t>Row of first enabled policy missing a valid ID number</t>
  </si>
  <si>
    <t>Notes on Meaning of Blank Cells on the Policy Levers Tab</t>
  </si>
  <si>
    <r>
      <t>Leave the "</t>
    </r>
    <r>
      <rPr>
        <b/>
        <sz val="11"/>
        <color rgb="FF740000"/>
        <rFont val="Calibri"/>
        <family val="2"/>
      </rPr>
      <t>Policy Schedule Subscript</t>
    </r>
    <r>
      <rPr>
        <sz val="11"/>
        <color theme="1"/>
        <rFont val="Calibri"/>
        <family val="2"/>
      </rPr>
      <t>" cell blank to deny the ability to edit the implementation</t>
    </r>
  </si>
  <si>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</si>
  <si>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</si>
  <si>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</si>
  <si>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</si>
  <si>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r>
      <t>Leave the "</t>
    </r>
    <r>
      <rPr>
        <b/>
        <sz val="11"/>
        <color rgb="FF740000"/>
        <rFont val="Calibri"/>
        <family val="2"/>
      </rPr>
      <t>Policy Group</t>
    </r>
    <r>
      <rPr>
        <sz val="11"/>
        <color theme="1"/>
        <rFont val="Calibri"/>
        <family val="2"/>
      </rPr>
      <t>" cell blank to exclude a lever from wedge diagrams and abatement cost curves.</t>
    </r>
  </si>
  <si>
    <t>This should always be done for "Control Settings" (which affect both the BAU and policy cases),</t>
  </si>
  <si>
    <t>and should generally never be done for actual policy levers.</t>
  </si>
  <si>
    <r>
      <t>Leave the "</t>
    </r>
    <r>
      <rPr>
        <b/>
        <sz val="11"/>
        <color rgb="FF740000"/>
        <rFont val="Calibri"/>
        <family val="2"/>
      </rPr>
      <t>URL for "How the model handles this policy" links</t>
    </r>
    <r>
      <rPr>
        <sz val="11"/>
        <color theme="1"/>
        <rFont val="Calibri"/>
        <family val="2"/>
      </rPr>
      <t>" cell blank to exclude this link from</t>
    </r>
  </si>
  <si>
    <t>the policy's pop-over pane.  You should generally do this whenever there is no on-topic place</t>
  </si>
  <si>
    <t>in the documentation to which to send a user.</t>
  </si>
  <si>
    <r>
      <t>Leave the "</t>
    </r>
    <r>
      <rPr>
        <b/>
        <sz val="11"/>
        <color rgb="FF740000"/>
        <rFont val="Calibri"/>
        <family val="2"/>
      </rPr>
      <t>URL for "How to design this policy well" links</t>
    </r>
    <r>
      <rPr>
        <sz val="11"/>
        <color theme="1"/>
        <rFont val="Calibri"/>
        <family val="2"/>
      </rPr>
      <t>" cell blank to exclude this link from</t>
    </r>
  </si>
  <si>
    <t>the policy's pop-over pane.  You should generally do this whenever no documentation page</t>
  </si>
  <si>
    <t>for that policy exists.</t>
  </si>
  <si>
    <t>Notes on Unit Formatting on Policy Levers Tab</t>
  </si>
  <si>
    <t>If you want a policy lever to be formatted as a percentage in the web interface, the percent</t>
  </si>
  <si>
    <t>symbol (%) must appear somewhere in the "Units" field for that policy.</t>
  </si>
  <si>
    <t>For percentages, the web interface will choose the number of decimal places to show for</t>
  </si>
  <si>
    <r>
      <t>policy settings based on the "</t>
    </r>
    <r>
      <rPr>
        <b/>
        <sz val="11"/>
        <color rgb="FF740000"/>
        <rFont val="Calibri"/>
        <family val="2"/>
      </rPr>
      <t>Slider Step Size</t>
    </r>
    <r>
      <rPr>
        <sz val="11"/>
        <color theme="1"/>
        <rFont val="Calibri"/>
        <family val="2"/>
      </rPr>
      <t>."  Up to 2 decimal places (e.g. showing values as</t>
    </r>
  </si>
  <si>
    <t>small as 0.01%) are supported.  If the slider step size is 1% or larger, you must use an integer</t>
  </si>
  <si>
    <r>
      <t xml:space="preserve">step size (e.g. 1.5% is </t>
    </r>
    <r>
      <rPr>
        <b/>
        <sz val="11"/>
        <color theme="1"/>
        <rFont val="Calibri"/>
        <family val="2"/>
      </rPr>
      <t>not</t>
    </r>
    <r>
      <rPr>
        <sz val="11"/>
        <color theme="1"/>
        <rFont val="Calibri"/>
        <family val="2"/>
      </rPr>
      <t xml:space="preserve"> a valid step size, but 1%, 2%, 0.5% and 0.05% are all valid).</t>
    </r>
  </si>
  <si>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</si>
  <si>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</si>
  <si>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</si>
  <si>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</si>
  <si>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</si>
  <si>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</si>
  <si>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</si>
  <si>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</si>
  <si>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</si>
  <si>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</si>
  <si>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</si>
  <si>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</si>
  <si>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</si>
  <si>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</si>
  <si>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</si>
  <si>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</si>
  <si>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</si>
  <si>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</si>
  <si>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</si>
  <si>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</si>
  <si>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</si>
  <si>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</si>
  <si>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</si>
  <si>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</si>
  <si>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</si>
  <si>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</si>
  <si>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</si>
  <si>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</si>
  <si>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</si>
  <si>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</si>
  <si>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transportation-sector-main.html#conv-pol-stds</t>
  </si>
  <si>
    <t>conventional-pollutant-standards.html</t>
  </si>
  <si>
    <t>CO</t>
  </si>
  <si>
    <t>NOx</t>
  </si>
  <si>
    <t>PM10</t>
  </si>
  <si>
    <t>PM25</t>
  </si>
  <si>
    <t>PM2.5</t>
  </si>
  <si>
    <t>SOx</t>
  </si>
  <si>
    <t>BC</t>
  </si>
  <si>
    <t>No</t>
  </si>
  <si>
    <t>OC</t>
  </si>
  <si>
    <t>CH4</t>
  </si>
  <si>
    <t>N2O</t>
  </si>
  <si>
    <t>HDVs</t>
  </si>
  <si>
    <t>aircraft</t>
  </si>
  <si>
    <t>rail</t>
  </si>
  <si>
    <t>ships</t>
  </si>
  <si>
    <t>motorbikes</t>
  </si>
  <si>
    <t>Electric Vehicle Charger Deployment</t>
  </si>
  <si>
    <t>EV Charger Deployment</t>
  </si>
  <si>
    <t>trans EV charger deployment</t>
  </si>
  <si>
    <t>chargers / 100k pop</t>
  </si>
  <si>
    <t>ev-charger-deployment.html</t>
  </si>
  <si>
    <t>Electric Vehicle Range &amp; Charging Time</t>
  </si>
  <si>
    <t>Reduce EV Range Anxiety and Charging Time</t>
  </si>
  <si>
    <t>EV Range &amp; Charging Time</t>
  </si>
  <si>
    <t>trans reduce EV range anxiety and charging time</t>
  </si>
  <si>
    <t>% reduction in concern</t>
  </si>
  <si>
    <t>reduce-range-anxiety-charging-time.html</t>
  </si>
  <si>
    <t>Electric Vehicle Sales Mandate</t>
  </si>
  <si>
    <t>Additional Minimum Required EV Sales Percentage</t>
  </si>
  <si>
    <t>passenger</t>
  </si>
  <si>
    <t>Passenger</t>
  </si>
  <si>
    <t>EV Sales Mandate</t>
  </si>
  <si>
    <t>trans EV minimum</t>
  </si>
  <si>
    <t>% of new vehicles sold</t>
  </si>
  <si>
    <t>transportation-sector-main.html#ev-mandate</t>
  </si>
  <si>
    <t>ev-mandate.html</t>
  </si>
  <si>
    <t>freight</t>
  </si>
  <si>
    <t>Freight</t>
  </si>
  <si>
    <t>Aircraft</t>
  </si>
  <si>
    <t>Rail</t>
  </si>
  <si>
    <t>Ships</t>
  </si>
  <si>
    <t>Motorbikes</t>
  </si>
  <si>
    <t>Electric Vehicle Subsidy</t>
  </si>
  <si>
    <t>Additional EV Subsidy Percentage</t>
  </si>
  <si>
    <t>EV Subsidy</t>
  </si>
  <si>
    <t>trans EV subsidy</t>
  </si>
  <si>
    <t>% of vehicle cost</t>
  </si>
  <si>
    <t>transportation-sector-main.html#ev-subsidy</t>
  </si>
  <si>
    <t>ev-subsidy.html</t>
  </si>
  <si>
    <t>Feebate</t>
  </si>
  <si>
    <t>LDVs Feebate Rate</t>
  </si>
  <si>
    <t>trans LDVs feebate</t>
  </si>
  <si>
    <t>% of global best practice rate</t>
  </si>
  <si>
    <t>transportation-sector-main.html#feebate</t>
  </si>
  <si>
    <t>feebate.html</t>
  </si>
  <si>
    <t>Fuel Economy Standard</t>
  </si>
  <si>
    <t>Percentage Additional Improvement of Fuel Economy Std</t>
  </si>
  <si>
    <t>Vehicle Fuel Economy Standards</t>
  </si>
  <si>
    <t>trans fuel economy standards</t>
  </si>
  <si>
    <t>transportation-sector-main.html#fuel-econ-std</t>
  </si>
  <si>
    <t>fuel-economy-standard.html</t>
  </si>
  <si>
    <t>Calculated from model data; see the relevant variable(s) in the InputData folder for source information.</t>
  </si>
  <si>
    <t>Hydrogen Vehicle Sales Mandate</t>
  </si>
  <si>
    <t>Minimum Required Hydrogen Vehicle Sales Percentage</t>
  </si>
  <si>
    <t>Hydrogen Veh Sales Mandate</t>
  </si>
  <si>
    <t>trans hydrogen vehicle minimum</t>
  </si>
  <si>
    <t>hydrogen-vehicle-mandate.html</t>
  </si>
  <si>
    <t>https://wamu.org/story/19/03/18/japan-is-betting-big-on-the-future-of-hydrogen-cars/</t>
  </si>
  <si>
    <t>Low Carbon Fuel Standard</t>
  </si>
  <si>
    <t>Additional LCFS Percentage</t>
  </si>
  <si>
    <t>trans LCFS</t>
  </si>
  <si>
    <t>% reduction in carbon emissions</t>
  </si>
  <si>
    <t>transportation-sector-main.html#lcfs</t>
  </si>
  <si>
    <t>low-carbon-fuel-standard.html</t>
  </si>
  <si>
    <t>Transportation Demand Management</t>
  </si>
  <si>
    <t>Fraction of TDM Package Implemented</t>
  </si>
  <si>
    <t>Passengers</t>
  </si>
  <si>
    <t>trans TDM</t>
  </si>
  <si>
    <t>% of TDM package implemented</t>
  </si>
  <si>
    <t>transportation-sector-main.html#tdm</t>
  </si>
  <si>
    <t>transportation-demand-management.html</t>
  </si>
  <si>
    <t>International Energy Agency, 2009, "Transport, Energy and CO2: Moving toward Sustainability", http://www.iea.org/publications/freepublications/publication/transport2009.pdf</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</si>
  <si>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</si>
  <si>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</si>
  <si>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</si>
  <si>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</si>
  <si>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</si>
  <si>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</si>
  <si>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</si>
  <si>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</si>
  <si>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</si>
  <si>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</si>
  <si>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</si>
  <si>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</si>
  <si>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</si>
  <si>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</si>
  <si>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</si>
  <si>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</si>
  <si>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</si>
  <si>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</si>
  <si>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</si>
  <si>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rural residential</t>
  </si>
  <si>
    <t>Rural Residential</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</si>
  <si>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</si>
  <si>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</si>
  <si>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</si>
  <si>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</si>
  <si>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</si>
  <si>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</si>
  <si>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</si>
  <si>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</si>
  <si>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</si>
  <si>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</si>
  <si>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</si>
  <si>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</si>
  <si>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</si>
  <si>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</si>
  <si>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</si>
  <si>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</si>
  <si>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</si>
  <si>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</si>
  <si>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</si>
  <si>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</si>
  <si>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</si>
  <si>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</si>
  <si>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</si>
  <si>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</si>
  <si>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</si>
  <si>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</si>
  <si>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Distributed Solar Subsidy</t>
  </si>
  <si>
    <t>Perc Subsidy for Distributed Solar PV Capacity</t>
  </si>
  <si>
    <t>bldgs distributed solar subsidy</t>
  </si>
  <si>
    <t>% of PV system cost</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</si>
  <si>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</si>
  <si>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</si>
  <si>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</si>
  <si>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</si>
  <si>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</si>
  <si>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</si>
  <si>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buildings-sector-main.html#device-labeling</t>
  </si>
  <si>
    <t>improved-labeling.html</t>
  </si>
  <si>
    <t>Retrofit Existing Buildings</t>
  </si>
  <si>
    <t>Share of Preexisting Buildings Subject to Retrofitting</t>
  </si>
  <si>
    <t>Increased Retrofitting</t>
  </si>
  <si>
    <t>bldgs retrofitting</t>
  </si>
  <si>
    <t>% of existing buildings</t>
  </si>
  <si>
    <t>buildings-sector-main.html#retrofitting</t>
  </si>
  <si>
    <t>increased-retrofitting.html</t>
  </si>
  <si>
    <t>Rebate for Efficient Products</t>
  </si>
  <si>
    <t>Boolean Rebate Program for Efficient Components</t>
  </si>
  <si>
    <t>bldgs rebate</t>
  </si>
  <si>
    <t>buildings-sector-main.html#rebate</t>
  </si>
  <si>
    <t>rebate-for-efficient-products.html</t>
  </si>
  <si>
    <t/>
  </si>
  <si>
    <t>Electricity Supply</t>
  </si>
  <si>
    <t>Ban New Power Plants</t>
  </si>
  <si>
    <t>Boolean Ban New Power Plants</t>
  </si>
  <si>
    <t>hard coal es</t>
  </si>
  <si>
    <t>Hard Coal</t>
  </si>
  <si>
    <t>elec ban new power plants</t>
  </si>
  <si>
    <t>electricity-sector-main.html#ban</t>
  </si>
  <si>
    <t>ban-new-capacity.html</t>
  </si>
  <si>
    <t>natural gas nonpeaker es</t>
  </si>
  <si>
    <t>Natural Gas Nonpeaker</t>
  </si>
  <si>
    <t>nuclear es</t>
  </si>
  <si>
    <t>Nuclear</t>
  </si>
  <si>
    <t>hydro es</t>
  </si>
  <si>
    <t>Hydro</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</si>
  <si>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</si>
  <si>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</si>
  <si>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</si>
  <si>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</si>
  <si>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</si>
  <si>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</si>
  <si>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</si>
  <si>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</si>
  <si>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</si>
  <si>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</si>
  <si>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</si>
  <si>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</si>
  <si>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</si>
  <si>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</si>
  <si>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</si>
  <si>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</si>
  <si>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offshore wind es</t>
  </si>
  <si>
    <t>Offshore Wind</t>
  </si>
  <si>
    <t>crude oil es</t>
  </si>
  <si>
    <t>Crude Oil</t>
  </si>
  <si>
    <t>heavy or residual fuel oil es</t>
  </si>
  <si>
    <t>Heavy or Residual Fuel Oil</t>
  </si>
  <si>
    <t>municipal solid waste es</t>
  </si>
  <si>
    <t>Municipal Solid Waste</t>
  </si>
  <si>
    <t>Carbon-free Electricity Standard</t>
  </si>
  <si>
    <t>Renewable Portfolio Std Percentage</t>
  </si>
  <si>
    <t>elec renewable portfolio standards</t>
  </si>
  <si>
    <t>% of electricity generation</t>
  </si>
  <si>
    <t>electricity-sector-main.html#ces</t>
  </si>
  <si>
    <t>clean-energy-standard.html</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</si>
  <si>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</si>
  <si>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</si>
  <si>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</si>
  <si>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</si>
  <si>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</si>
  <si>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</si>
  <si>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</si>
  <si>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</si>
  <si>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</si>
  <si>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</si>
  <si>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</si>
  <si>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</si>
  <si>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</si>
  <si>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</si>
  <si>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</si>
  <si>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</si>
  <si>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</si>
  <si>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</si>
  <si>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</si>
  <si>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</si>
  <si>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</si>
  <si>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</si>
  <si>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</si>
  <si>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</si>
  <si>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</si>
  <si>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</si>
  <si>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</si>
  <si>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</si>
  <si>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Grid-Scale Electricity Storage</t>
  </si>
  <si>
    <t>Additional Battery Storage Annual Growth Percentage</t>
  </si>
  <si>
    <t>elec storage growth</t>
  </si>
  <si>
    <t>% annual growth</t>
  </si>
  <si>
    <t>electricity-sector-main.html#storage</t>
  </si>
  <si>
    <t>grid-scale-electricity-storage.html</t>
  </si>
  <si>
    <t>Increase Transmission</t>
  </si>
  <si>
    <t>Percentage Increase in Transmission Capacity vs BAU</t>
  </si>
  <si>
    <t>elec transmission growth</t>
  </si>
  <si>
    <t>% increase in transmission capacity</t>
  </si>
  <si>
    <t>electricity-sector-main.html#transmission</t>
  </si>
  <si>
    <t>increase-transmission.html</t>
  </si>
  <si>
    <t>National Renewable Energy Laboratory, 2014, Renewable Electricity Futures (Vol. 1),
http://www.nrel.gov/docs/fy12osti/52409-1.pdf, Page xli, Figure ES-8, 80% RE scenario.</t>
  </si>
  <si>
    <t>Non BAU Mandated Capacity Construction</t>
  </si>
  <si>
    <t>Boolean Use Non BAU Mandated Capacity Construction Schedule</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</si>
  <si>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</si>
  <si>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</si>
  <si>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</si>
  <si>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</si>
  <si>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</si>
  <si>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</si>
  <si>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</si>
  <si>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</si>
  <si>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</si>
  <si>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</si>
  <si>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</si>
  <si>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</si>
  <si>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</si>
  <si>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</si>
  <si>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</si>
  <si>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</si>
  <si>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</si>
  <si>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New</t>
  </si>
  <si>
    <t>Reduce Soft Costs</t>
  </si>
  <si>
    <t>Percent Reduction in Soft Costs of Capacity Construction</t>
  </si>
  <si>
    <t>elec reduce soft costs</t>
  </si>
  <si>
    <t>% reduction in soft costs</t>
  </si>
  <si>
    <t>endogenous-learning.html#red-soft-costs</t>
  </si>
  <si>
    <t>reduce-soft-costs.html</t>
  </si>
  <si>
    <t>Reduce Transmission &amp; Distribution Losses</t>
  </si>
  <si>
    <t>Percentage TnD Losses Avoided</t>
  </si>
  <si>
    <t>Reduce T&amp;D Losses</t>
  </si>
  <si>
    <t>elec avoid TND loss</t>
  </si>
  <si>
    <t>% of losses avoided</t>
  </si>
  <si>
    <t>electricity-sector-main.html#red-tnd-losses</t>
  </si>
  <si>
    <t>reduce-tnd-losses.html</t>
  </si>
  <si>
    <t>Subsidy for Capacity Construction</t>
  </si>
  <si>
    <t>Perc Subsidy for Elec Capacity Construction</t>
  </si>
  <si>
    <t>elec capacity construction subsidy</t>
  </si>
  <si>
    <t>% of construction cost</t>
  </si>
  <si>
    <t>electricity-sector-main.html#subsidies</t>
  </si>
  <si>
    <t>natural gas es</t>
  </si>
  <si>
    <t>Natural Gas</t>
  </si>
  <si>
    <t>Subsidy for Electricity Production</t>
  </si>
  <si>
    <t>Subsidy for Elec Production by Fuel</t>
  </si>
  <si>
    <t>elec generation subsidy</t>
  </si>
  <si>
    <t>no</t>
  </si>
  <si>
    <t>Industry</t>
  </si>
  <si>
    <t>Cement Clinker Substitution</t>
  </si>
  <si>
    <t>Fraction of Cement Measures Achieved</t>
  </si>
  <si>
    <t>indst cement measures</t>
  </si>
  <si>
    <t>industry-ag-main.html#clinker</t>
  </si>
  <si>
    <t>cement-clinker-substitution.html</t>
  </si>
  <si>
    <t>Cogeneration and Waste Heat Recovery</t>
  </si>
  <si>
    <t>Fraction of Potential Cogeneration and Waste Heat Recovery Adopted</t>
  </si>
  <si>
    <t>indst CHP</t>
  </si>
  <si>
    <t>industry-ag-main.html#cogen</t>
  </si>
  <si>
    <t>cogeneration-and-waste-heat-recovery.html</t>
  </si>
  <si>
    <t>Early Retirement of Industrial Facilities</t>
  </si>
  <si>
    <t>Fraction of Energy Savings from Early Facility Retirement Achieved</t>
  </si>
  <si>
    <t>indst early retirement</t>
  </si>
  <si>
    <t>industry-ag-main.html#early-ret</t>
  </si>
  <si>
    <t>early-retirement-of-industrial-facilities.html</t>
  </si>
  <si>
    <t>Industry Energy Efficiency Standards</t>
  </si>
  <si>
    <t>Percentage Improvement in Eqpt Efficiency Standards above BAU</t>
  </si>
  <si>
    <t>cement and other carbonates</t>
  </si>
  <si>
    <t>Cement Industry</t>
  </si>
  <si>
    <t>indst efficiency standards</t>
  </si>
  <si>
    <t>industry-ag-main.html#eff-stds</t>
  </si>
  <si>
    <t>industry-energy-efficiency-standards.html</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</si>
  <si>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</si>
  <si>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</si>
  <si>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</si>
  <si>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</si>
  <si>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</si>
  <si>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</si>
  <si>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</si>
  <si>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</si>
  <si>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</si>
  <si>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</si>
  <si>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</si>
  <si>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</si>
  <si>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</si>
  <si>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</si>
  <si>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Improved System Design</t>
  </si>
  <si>
    <t>Fraction of Installation and System Integration Issues Remedied</t>
  </si>
  <si>
    <t>indst system integration</t>
  </si>
  <si>
    <t>industry-ag-main.html#system-integ</t>
  </si>
  <si>
    <t>improved-system-design.html</t>
  </si>
  <si>
    <t>Electrification + Hydrogen</t>
  </si>
  <si>
    <t>Fraction of Industrial Fuel Use Shifted to Other Fuels</t>
  </si>
  <si>
    <t>electricity if</t>
  </si>
  <si>
    <t>Electricity Use</t>
  </si>
  <si>
    <t>indst fuel type shifting</t>
  </si>
  <si>
    <t>% of fuel shifted</t>
  </si>
  <si>
    <t>industry-ag-main.html#fuel-switching</t>
  </si>
  <si>
    <t>industry-elec-and-hydrogen.html</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</si>
  <si>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</si>
  <si>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</si>
  <si>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</si>
  <si>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</si>
  <si>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</si>
  <si>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</si>
  <si>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</si>
  <si>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</si>
  <si>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</si>
  <si>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</si>
  <si>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</si>
  <si>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</si>
  <si>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</si>
  <si>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</si>
  <si>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</si>
  <si>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</si>
  <si>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</si>
  <si>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</si>
  <si>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F-Gas Substitution</t>
  </si>
  <si>
    <t>Fraction of F Gas Substitution Achieved</t>
  </si>
  <si>
    <t>F-gas Measures</t>
  </si>
  <si>
    <t>indst f gas substitution</t>
  </si>
  <si>
    <t>industry-ag-main.html#avoid-f-gases</t>
  </si>
  <si>
    <t>avoid-f-gases.html</t>
  </si>
  <si>
    <t>F-Gas Destruction</t>
  </si>
  <si>
    <t>Fraction of F Gas Destruction Achieved</t>
  </si>
  <si>
    <t>indst f gas destruction</t>
  </si>
  <si>
    <t>F-Gas Recovery</t>
  </si>
  <si>
    <t>Fraction of F Gas Recovery Achieved</t>
  </si>
  <si>
    <t>indst f gas recovery</t>
  </si>
  <si>
    <t>F-Gas Eqpt. Maintenance &amp; Retrofits</t>
  </si>
  <si>
    <t>Fraction of F Gas Inspct Maint Retrofit Achieved</t>
  </si>
  <si>
    <t>indst f gas inspct maint retrofit</t>
  </si>
  <si>
    <t>Material Efficiency, Longevity, &amp; Re-Use</t>
  </si>
  <si>
    <t>Percent Reduction in Nonenergy Nonagriculture Industry Product Demand</t>
  </si>
  <si>
    <t>indst reduce nonenergy product demand</t>
  </si>
  <si>
    <t>% demand reduction</t>
  </si>
  <si>
    <t>material-efficiency-longevity-reuse.html</t>
  </si>
  <si>
    <t>Allwood and Cullen, "Sustainable Materials Without the Hot Air: Making Buildings, Vehicles and Products Efficiently and with Less New Material"</t>
  </si>
  <si>
    <t>Methane Capture</t>
  </si>
  <si>
    <t>Fraction of Methane Capture Opportunities Achieved</t>
  </si>
  <si>
    <t>Methane Capture and Destruction</t>
  </si>
  <si>
    <t>indst methane capture</t>
  </si>
  <si>
    <t>industry-ag-main.html#methane-capture</t>
  </si>
  <si>
    <t>methane-capture.html</t>
  </si>
  <si>
    <t>Methane Destruction</t>
  </si>
  <si>
    <t>Fraction of Methane Destruction Opportunities Achieved</t>
  </si>
  <si>
    <t>indst methane destruction</t>
  </si>
  <si>
    <t>industry-ag-main.html#methane-destr</t>
  </si>
  <si>
    <t>methane-destruction.html</t>
  </si>
  <si>
    <t>Reduce Fossil Fuel Exports</t>
  </si>
  <si>
    <t>Percent Reduction in Fossil Fuel Exports</t>
  </si>
  <si>
    <t>hard coal</t>
  </si>
  <si>
    <t>indst reduce fossil fuel exports</t>
  </si>
  <si>
    <t>% reduction in exports</t>
  </si>
  <si>
    <t>reduce-fuel-exports.html</t>
  </si>
  <si>
    <t>natural gas</t>
  </si>
  <si>
    <t>petroleum gasoline</t>
  </si>
  <si>
    <t>Petroleum Gasoline</t>
  </si>
  <si>
    <t>petroleum diesel</t>
  </si>
  <si>
    <t>Petroleum Diesel</t>
  </si>
  <si>
    <t>jet fuel or kerosene</t>
  </si>
  <si>
    <t>Jet Fuel/Kerosene</t>
  </si>
  <si>
    <t>lignite</t>
  </si>
  <si>
    <t>crude oil</t>
  </si>
  <si>
    <t>heavy or residual fuel oil</t>
  </si>
  <si>
    <t>Heavy/Residual Fuel Oil</t>
  </si>
  <si>
    <t>LPG propane or butane</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</si>
  <si>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</si>
  <si>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</si>
  <si>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</si>
  <si>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</si>
  <si>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</si>
  <si>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</si>
  <si>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</si>
  <si>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</si>
  <si>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</si>
  <si>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</si>
  <si>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</si>
  <si>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</si>
  <si>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</si>
  <si>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</si>
  <si>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</si>
  <si>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</si>
  <si>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</si>
  <si>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</si>
  <si>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</si>
  <si>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</si>
  <si>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lulucf.html#set-asides</t>
  </si>
  <si>
    <t>forest-set-asides.html</t>
  </si>
  <si>
    <t>Cropland and Rice Measures</t>
  </si>
  <si>
    <t>Fraction of Cropland and Rice Measures Achieved</t>
  </si>
  <si>
    <t>indst cropland and rice measures</t>
  </si>
  <si>
    <t>industry-ag-main.html#cropland</t>
  </si>
  <si>
    <t>cropland-management.html</t>
  </si>
  <si>
    <t>Improved Forest Management</t>
  </si>
  <si>
    <t>Fraction of Improved Forest Management Achieved</t>
  </si>
  <si>
    <t>land forest management</t>
  </si>
  <si>
    <t>lulucf.html#forest-mgmt</t>
  </si>
  <si>
    <t>improved-forest-management.html</t>
  </si>
  <si>
    <t>Livestock Measures</t>
  </si>
  <si>
    <t>Fraction of Livestock Measures Achieved</t>
  </si>
  <si>
    <t>indst livestock measures</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</si>
  <si>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</si>
  <si>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</si>
  <si>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</si>
  <si>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</si>
  <si>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</si>
  <si>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</si>
  <si>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</si>
  <si>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</si>
  <si>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</si>
  <si>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</si>
  <si>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</si>
  <si>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</si>
  <si>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</si>
  <si>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</si>
  <si>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</si>
  <si>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</si>
  <si>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</si>
  <si>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</si>
  <si>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</si>
  <si>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</si>
  <si>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</si>
  <si>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</si>
  <si>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</si>
  <si>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</si>
  <si>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</si>
  <si>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</si>
  <si>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</si>
  <si>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</si>
  <si>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</si>
  <si>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</si>
  <si>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</si>
  <si>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</si>
  <si>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switch-hydrogen-production-pathway.html</t>
  </si>
  <si>
    <t>Cross-Sector</t>
  </si>
  <si>
    <t>Carbon Capture and Sequestration</t>
  </si>
  <si>
    <t>Fraction of Potential Additional CCS Achieved</t>
  </si>
  <si>
    <t>electricity sector</t>
  </si>
  <si>
    <t>Electricity Sector</t>
  </si>
  <si>
    <t>cross CCS</t>
  </si>
  <si>
    <t>% of CO2 captured</t>
  </si>
  <si>
    <t>ccs.html#ccs</t>
  </si>
  <si>
    <t>carbon-capture-and-sequestration.html</t>
  </si>
  <si>
    <t>industry sector</t>
  </si>
  <si>
    <t>Industry Sector</t>
  </si>
  <si>
    <t>Carbon Tax</t>
  </si>
  <si>
    <t>Additional Carbon Tax Rate</t>
  </si>
  <si>
    <t>transportation sector</t>
  </si>
  <si>
    <t>Transportation Sector</t>
  </si>
  <si>
    <t>cross carbon tax</t>
  </si>
  <si>
    <t>fuels.html#carbon-tax</t>
  </si>
  <si>
    <t>carbon-tax.html</t>
  </si>
  <si>
    <t>residential buildings sector</t>
  </si>
  <si>
    <t>Residential Bldg Sector</t>
  </si>
  <si>
    <t>commercial buildings sector</t>
  </si>
  <si>
    <t>Commercial Bldg Sector</t>
  </si>
  <si>
    <t>district heat and hydrogen sector</t>
  </si>
  <si>
    <t>District Heat &amp; Hydrogen Sector</t>
  </si>
  <si>
    <t>Carbon Tax Applies to Process Emissions</t>
  </si>
  <si>
    <t>Toggle Whether Carbon Tax Affects Process Emissions</t>
  </si>
  <si>
    <t>Carbon Tax on Process Emissions</t>
  </si>
  <si>
    <t>cross toggle whether carbon tax affects process emissions</t>
  </si>
  <si>
    <t>End Existing Subsidies</t>
  </si>
  <si>
    <t>Percent Reduction in BAU Subsidies</t>
  </si>
  <si>
    <t>electricity</t>
  </si>
  <si>
    <t>Electricity</t>
  </si>
  <si>
    <t>cross reduce BAU subsidies</t>
  </si>
  <si>
    <t>nuclear</t>
  </si>
  <si>
    <t>hydro</t>
  </si>
  <si>
    <t>wind</t>
  </si>
  <si>
    <t>solar</t>
  </si>
  <si>
    <t>Solar</t>
  </si>
  <si>
    <t>biomass</t>
  </si>
  <si>
    <t>biofuel gasoline</t>
  </si>
  <si>
    <t>Biofuel Gasoline</t>
  </si>
  <si>
    <t>biofuel diesel</t>
  </si>
  <si>
    <t>Biofuel Diesel</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</si>
  <si>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</si>
  <si>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</si>
  <si>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</si>
  <si>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</si>
  <si>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</si>
  <si>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</si>
  <si>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</si>
  <si>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</si>
  <si>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</si>
  <si>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</si>
  <si>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Fixed Energy Prices</t>
  </si>
  <si>
    <t>Toggle Whether Policies Affect Energy Prices</t>
  </si>
  <si>
    <t>cross toggle whether policies affect energy prices</t>
  </si>
  <si>
    <t>Fuel Price Deregulation</t>
  </si>
  <si>
    <t>cross fuel price deregulation</t>
  </si>
  <si>
    <t>% of price deregulated</t>
  </si>
  <si>
    <t>fuels.html#fuel-price-deregulation</t>
  </si>
  <si>
    <t>Fuel Taxes</t>
  </si>
  <si>
    <t>Additional Fuel Tax Rate by Fuel</t>
  </si>
  <si>
    <t>cross fuel tax</t>
  </si>
  <si>
    <t>% of BAU price</t>
  </si>
  <si>
    <t>fuels.html#fuel-taxes</t>
  </si>
  <si>
    <t>fuel-taxes.html</t>
  </si>
  <si>
    <t>Research and Development</t>
  </si>
  <si>
    <t>Capital Cost Reduction</t>
  </si>
  <si>
    <t>RnD Building Capital Cost Perc Reduction</t>
  </si>
  <si>
    <t>Buildings: Heating</t>
  </si>
  <si>
    <t>R&amp;D Capital Cost Reductions</t>
  </si>
  <si>
    <t>RnD building capital cost reduction</t>
  </si>
  <si>
    <t>% reduction in cost</t>
  </si>
  <si>
    <t>architectural-design.html#rnd</t>
  </si>
  <si>
    <t>research-and-development.html</t>
  </si>
  <si>
    <t>Buildings: Cooling and Ventilation</t>
  </si>
  <si>
    <t>Buildings: Envelope</t>
  </si>
  <si>
    <t>Buildings: Lighting</t>
  </si>
  <si>
    <t>Buildings: Appliances</t>
  </si>
  <si>
    <t>Buildings: Other Components</t>
  </si>
  <si>
    <t>RnD CCS Capital Cost Perc Reduction</t>
  </si>
  <si>
    <t>RnD CCS capital cost reduction</t>
  </si>
  <si>
    <t>RnD Electricity Capital Cost Perc Reduction</t>
  </si>
  <si>
    <t>Electricity: Hard Coal</t>
  </si>
  <si>
    <t>RnD electricity capital cost reduction</t>
  </si>
  <si>
    <t>Electricity: Natural Gas Nonpeaker</t>
  </si>
  <si>
    <t>Electricity: Nuclear</t>
  </si>
  <si>
    <t>Electricity: Hydro</t>
  </si>
  <si>
    <t>Electricity: Onshore Wind</t>
  </si>
  <si>
    <t>Electricity: Solar PV</t>
  </si>
  <si>
    <t>Electricity: Solar Thermal</t>
  </si>
  <si>
    <t>Electricity: Biomass</t>
  </si>
  <si>
    <t>Electricity: Natural Gas Peaker</t>
  </si>
  <si>
    <t>Electricity: Lignite</t>
  </si>
  <si>
    <t>Electricity: Offshore Wind</t>
  </si>
  <si>
    <t>RnD Industry Capital Cost Perc Reduction</t>
  </si>
  <si>
    <t>Industry: Cement</t>
  </si>
  <si>
    <t>RnD industry capital cost reduction</t>
  </si>
  <si>
    <t>Industry: Natural Gas and Petroleum</t>
  </si>
  <si>
    <t>Industry: Iron and Steel</t>
  </si>
  <si>
    <t>Industry: Chemicals</t>
  </si>
  <si>
    <t>Industry: Mining</t>
  </si>
  <si>
    <t>Industry: Water &amp; Waste</t>
  </si>
  <si>
    <t>Industry: Agriculture</t>
  </si>
  <si>
    <t>Industry: Other Industries</t>
  </si>
  <si>
    <t>RnD Transportation Capital Cost Perc Reduction</t>
  </si>
  <si>
    <t>battery electric vehicle</t>
  </si>
  <si>
    <t>Vehicles: Battery Electric</t>
  </si>
  <si>
    <t>RnD transportation capital cost reduction</t>
  </si>
  <si>
    <t>natural gas vehicle</t>
  </si>
  <si>
    <t>Vehicles: Natural Gas</t>
  </si>
  <si>
    <t>gasoline vehicle</t>
  </si>
  <si>
    <t>Vehicles: Gasoline Engine</t>
  </si>
  <si>
    <t>diesel vehicle</t>
  </si>
  <si>
    <t>Vehicles: Diesel Engine</t>
  </si>
  <si>
    <t>plugin hybrid vehicle</t>
  </si>
  <si>
    <t>Vehicles: Plug-in Hybrid</t>
  </si>
  <si>
    <t>LPG vehicle</t>
  </si>
  <si>
    <t>Vehicles: LPG</t>
  </si>
  <si>
    <t>hydrogen vehicle</t>
  </si>
  <si>
    <t>Vehicles: Hydrogen</t>
  </si>
  <si>
    <t>Direct Air Capture</t>
  </si>
  <si>
    <t>Fraction of Direct Air Capture Potential Achieved</t>
  </si>
  <si>
    <t>geoeng direct air capture</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</si>
  <si>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</si>
  <si>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</si>
  <si>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</si>
  <si>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</si>
  <si>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</si>
  <si>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</si>
  <si>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</si>
  <si>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</si>
  <si>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RnD CCS Fuel Use Perc Reduction</t>
  </si>
  <si>
    <t>RnD CCS fuel use reduction</t>
  </si>
  <si>
    <t>RnD Electricity Fuel Use Perc Reduction</t>
  </si>
  <si>
    <t>RnD electricity fuel use reduction</t>
  </si>
  <si>
    <t>RnD Industry Fuel Use Perc Reduction</t>
  </si>
  <si>
    <t>RnD industry fuel use reduction</t>
  </si>
  <si>
    <t>RnD Transportation Fuel Use Perc Reduction</t>
  </si>
  <si>
    <t>RnD transportation fuel use reduction</t>
  </si>
  <si>
    <t>Control Settings</t>
  </si>
  <si>
    <t>COVID-19 Recession</t>
  </si>
  <si>
    <t>GDPGR Alternative Base Case GDP Growth Rate</t>
  </si>
  <si>
    <t>settings exogenous GDP adjustment</t>
  </si>
  <si>
    <t>GDP growth rate (%)</t>
  </si>
  <si>
    <t>see ctrl-settings/GDPGR</t>
  </si>
  <si>
    <t>Government Revenue Accounting</t>
  </si>
  <si>
    <t>Carbon Tax Revenue</t>
  </si>
  <si>
    <t>GRA for Carbon Tax Revenue</t>
  </si>
  <si>
    <t>regular spending</t>
  </si>
  <si>
    <t>Regular Spending</t>
  </si>
  <si>
    <t>weight</t>
  </si>
  <si>
    <t>io-model.html</t>
  </si>
  <si>
    <t>deficit spending</t>
  </si>
  <si>
    <t>Deficit Spending</t>
  </si>
  <si>
    <t>household taxes</t>
  </si>
  <si>
    <t>Household Taxes</t>
  </si>
  <si>
    <t>payroll taxes</t>
  </si>
  <si>
    <t>Payroll Taxes</t>
  </si>
  <si>
    <t>corporate taxes</t>
  </si>
  <si>
    <t>Corporate Income Taxes</t>
  </si>
  <si>
    <t>Fuel Tax Revenue</t>
  </si>
  <si>
    <t>GRA for Fuel Tax Revenue</t>
  </si>
  <si>
    <t>GRA for EV Subsidy</t>
  </si>
  <si>
    <t>Electricity Generation Subsidy</t>
  </si>
  <si>
    <t>GRA for Electricity Generation Subsidies</t>
  </si>
  <si>
    <t>Electricity Capacity Construction Subsidy</t>
  </si>
  <si>
    <t>GRA for Electricity Capacity Construction Subsidies</t>
  </si>
  <si>
    <t>GRA for Distributed Solar Subsidy</t>
  </si>
  <si>
    <t>Fuel Subsidy</t>
  </si>
  <si>
    <t>GRA for Fuel Subsidies</t>
  </si>
  <si>
    <t>National Debt Interest</t>
  </si>
  <si>
    <t>GRA for National Debt Interest</t>
  </si>
  <si>
    <t>Remaining Government Cash Flows</t>
  </si>
  <si>
    <t>GRA for Remaining Government Cash Flow Changes</t>
  </si>
  <si>
    <t>Graph Units</t>
  </si>
  <si>
    <t>Default Unit</t>
  </si>
  <si>
    <t>New Unit</t>
  </si>
  <si>
    <t>million metric tons / year</t>
  </si>
  <si>
    <t>thousand metric tons / year</t>
  </si>
  <si>
    <t>jobs</t>
  </si>
  <si>
    <t>incidents / year</t>
  </si>
  <si>
    <t>% change</t>
  </si>
  <si>
    <t>lives / year</t>
  </si>
  <si>
    <t>terawatt-hours (TWh) / year</t>
  </si>
  <si>
    <t>gigawatts (GW) / year</t>
  </si>
  <si>
    <t>cubic km / yr</t>
  </si>
  <si>
    <t>trillion passenger-miles / year</t>
  </si>
  <si>
    <t>trillion passenger-km / year</t>
  </si>
  <si>
    <t>trillion freight ton-miles / year</t>
  </si>
  <si>
    <t>trillion freight ton-km / year</t>
  </si>
  <si>
    <t>million vehicles / year</t>
  </si>
  <si>
    <t>thousand vehicles / year</t>
  </si>
  <si>
    <t>million vehicles</t>
  </si>
  <si>
    <t>thousand vehicles</t>
  </si>
  <si>
    <t>quads / year</t>
  </si>
  <si>
    <t>PJ / year</t>
  </si>
  <si>
    <t>PJ / 2019 dollar</t>
  </si>
  <si>
    <t>millions of short tons / year</t>
  </si>
  <si>
    <t>millions of metric tons / year</t>
  </si>
  <si>
    <t>trillion cubic feet / year</t>
  </si>
  <si>
    <t>million barrels / year</t>
  </si>
  <si>
    <t>million gallons / year</t>
  </si>
  <si>
    <t>million liters / year</t>
  </si>
  <si>
    <t>trillion BTU / year</t>
  </si>
  <si>
    <t>2019 dollars / metric ton</t>
  </si>
  <si>
    <t>2019 dollars / liters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</si>
  <si>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</si>
  <si>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</si>
  <si>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</si>
  <si>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</si>
  <si>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</si>
  <si>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</si>
  <si>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</si>
  <si>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</si>
  <si>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</si>
  <si>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</si>
  <si>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</si>
  <si>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</si>
  <si>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</si>
  <si>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</si>
  <si>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</si>
  <si>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</si>
  <si>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</si>
  <si>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</si>
  <si>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</si>
  <si>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</si>
  <si>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</si>
  <si>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</si>
  <si>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</si>
  <si>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</si>
  <si>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</si>
  <si>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</si>
  <si>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</si>
  <si>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</si>
  <si>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</si>
  <si>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</si>
  <si>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</si>
  <si>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</si>
  <si>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</si>
  <si>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</si>
  <si>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</si>
  <si>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</si>
  <si>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</si>
  <si>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</si>
  <si>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</si>
  <si>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</si>
  <si>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</si>
  <si>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</si>
  <si>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</si>
  <si>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</si>
  <si>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</si>
  <si>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</si>
  <si>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</si>
  <si>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</si>
  <si>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</si>
  <si>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</si>
  <si>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</si>
  <si>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</si>
  <si>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</si>
  <si>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</si>
  <si>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</si>
  <si>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</si>
  <si>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</si>
  <si>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</si>
  <si>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</si>
  <si>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</si>
  <si>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</si>
  <si>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</si>
  <si>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</si>
  <si>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</si>
  <si>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</si>
  <si>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</si>
  <si>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</si>
  <si>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</si>
  <si>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</si>
  <si>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</si>
  <si>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</si>
  <si>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</si>
  <si>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</si>
  <si>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</si>
  <si>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</si>
  <si>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</si>
  <si>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By Fuel Type</t>
  </si>
  <si>
    <t>Output Energy Related CO2 per Unit GDP</t>
  </si>
  <si>
    <t>Effects by Policy: CO2e Wedge Diagrams</t>
  </si>
  <si>
    <t>Total</t>
  </si>
  <si>
    <t>Effects by Policy: CO2e Abatement Cost Curve</t>
  </si>
  <si>
    <t>cost curve</t>
  </si>
  <si>
    <t>Output First Year NPV of CapEx and OpEx through This Year; Output Cumulative Total CO2e Emissions</t>
  </si>
  <si>
    <t>Financial: Policy Package Cost/Savings</t>
  </si>
  <si>
    <t>Fuel + O&amp;M, Capital Equipment, Carbon Tax on Process Emissions, Tax Rebate (Net), Total</t>
  </si>
  <si>
    <t>c01b00, 087bf1, f1bb18, 00b050, 000000</t>
  </si>
  <si>
    <t>^ Total Only</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</si>
  <si>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</si>
  <si>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</si>
  <si>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</si>
  <si>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</si>
  <si>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</si>
  <si>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</si>
  <si>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</si>
  <si>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</si>
  <si>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</si>
  <si>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</si>
  <si>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</si>
  <si>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</si>
  <si>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</si>
  <si>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</si>
  <si>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</si>
  <si>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</si>
  <si>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</si>
  <si>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</si>
  <si>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</si>
  <si>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</si>
  <si>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</si>
  <si>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</si>
  <si>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</si>
  <si>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</si>
  <si>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</si>
  <si>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</si>
  <si>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</si>
  <si>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</si>
  <si>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</si>
  <si>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</si>
  <si>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</si>
  <si>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</si>
  <si>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</si>
  <si>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</si>
  <si>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</si>
  <si>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</si>
  <si>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</si>
  <si>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</si>
  <si>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</si>
  <si>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</si>
  <si>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</si>
  <si>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</si>
  <si>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</si>
  <si>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</si>
  <si>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</si>
  <si>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</si>
  <si>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</si>
  <si>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</si>
  <si>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</si>
  <si>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</si>
  <si>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</si>
  <si>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</si>
  <si>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</si>
  <si>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</si>
  <si>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</si>
  <si>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</si>
  <si>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</si>
  <si>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</si>
  <si>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</si>
  <si>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</si>
  <si>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</si>
  <si>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</si>
  <si>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</si>
  <si>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</si>
  <si>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</si>
  <si>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</si>
  <si>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</si>
  <si>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</si>
  <si>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</si>
  <si>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</si>
  <si>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</si>
  <si>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</si>
  <si>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</si>
  <si>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</si>
  <si>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</si>
  <si>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</si>
  <si>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</si>
  <si>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</si>
  <si>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</si>
  <si>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</si>
  <si>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</si>
  <si>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</si>
  <si>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</si>
  <si>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</si>
  <si>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</si>
  <si>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</si>
  <si>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</si>
  <si>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</si>
  <si>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</si>
  <si>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</si>
  <si>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</si>
  <si>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</si>
  <si>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</si>
  <si>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</si>
  <si>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</si>
  <si>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</si>
  <si>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</si>
  <si>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</si>
  <si>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</si>
  <si>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</si>
  <si>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</si>
  <si>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</si>
  <si>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</si>
  <si>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</si>
  <si>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</si>
  <si>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Electricity: Levelized Costs, Curtailment and Water Use</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</si>
  <si>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</si>
  <si>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</si>
  <si>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</si>
  <si>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</si>
  <si>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</si>
  <si>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</si>
  <si>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</si>
  <si>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</si>
  <si>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</si>
  <si>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</si>
  <si>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</si>
  <si>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</si>
  <si>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</si>
  <si>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</si>
  <si>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</si>
  <si>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</si>
  <si>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</si>
  <si>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</si>
  <si>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</si>
  <si>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</si>
  <si>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</si>
  <si>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</si>
  <si>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</si>
  <si>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</si>
  <si>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</si>
  <si>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</si>
  <si>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Sales: Light Freight Trucks</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</si>
  <si>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</si>
  <si>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Sales: Med &amp; Heavy Freight Trucks</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</si>
  <si>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</si>
  <si>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</si>
  <si>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</si>
  <si>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</si>
  <si>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</si>
  <si>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</si>
  <si>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</si>
  <si>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</si>
  <si>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</si>
  <si>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Fleet Composition: Light Freight Trucks</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</si>
  <si>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</si>
  <si>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Fleet Composition: Med &amp; Heavy Freight Trucks</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</si>
  <si>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</si>
  <si>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</si>
  <si>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</si>
  <si>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</si>
  <si>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</si>
  <si>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</si>
  <si>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Motorbikes, Freight Ships, Recreational Boats, Freight Rail, Passenger Rail, Freight Aircraft, Buses, Light Freight Trucks, Passenger Aircraft, Med &amp; Heavy Trucks, Cars and SUVs</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</si>
  <si>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</si>
  <si>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</si>
  <si>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</si>
  <si>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</si>
  <si>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</si>
  <si>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</si>
  <si>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</si>
  <si>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</si>
  <si>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</si>
  <si>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</si>
  <si>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</si>
  <si>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</si>
  <si>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</si>
  <si>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Freight Aircraft, Light Freight Trucks, Freight Ships, Freight Rail, Med &amp; Heavy Trucks</t>
  </si>
  <si>
    <t>087bf1, f593e0, 004185, 00b050, 000000</t>
  </si>
  <si>
    <t>Industry: Fuel Use</t>
  </si>
  <si>
    <t>By Industry (Including Feedstocks)</t>
  </si>
  <si>
    <t>Output Industrial Fuel Use by Industry[cement and other carbonates]; Output Industrial Fuel Use by Industry[coal mining]; Output Industrial Fuel Use by Industry[iron and steel]; Output Industrial Fuel Use by Industry[chemicals]; Output Industrial Fuel Use by Industry[natural gas and petroleum systems]; Output Industrial Fuel Use by Industry[other industries]</t>
  </si>
  <si>
    <t>Cement and Other Carbonates, Mining, Iron and Steel, Chemicals, Natural Gas and Petroleum Systems, Other Industries</t>
  </si>
  <si>
    <t>00b050, 969696, 087bf1, f1bb18, c01b00, 000000</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</si>
  <si>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</si>
  <si>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</si>
  <si>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</si>
  <si>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</si>
  <si>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</si>
  <si>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Output Industrial Fuel Use for Energy Purposes by Industry[cement and other carbonates]; Output Industrial Fuel Use for Energy Purposes by Industry[coal mining]; Output Industrial Fuel Use for Energy Purposes by Industry[iron and steel]; Output Industrial Fuel Use for Energy Purposes by Industry[chemicals]; Output Industrial Fuel Use for Energy Purposes by Industry[natural gas and petroleum systems]; Output Industrial Fuel Use for Energy Purposes by Industry[other industries]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</si>
  <si>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</si>
  <si>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</si>
  <si>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</si>
  <si>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</si>
  <si>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Output Industry Sector CO2e Emissions by Industry[cement and other carbonates]; Output Industry Sector CO2e Emissions by Industry[coal mining]; Output Industry Sector CO2e Emissions by Industry[iron and steel]; Output Industry Sector CO2e Emissions by Industry[chemicals]; Output Industry Sector CO2e Emissions by Industry[natural gas and petroleum systems]; Output Industry Sector CO2e Emissions by Industry[other industries]</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</si>
  <si>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</si>
  <si>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</si>
  <si>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</si>
  <si>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Output Process Emissions in CO2e by Industry[cement and other carbonates]; Output Process Emissions in CO2e by Industry[coal mining]; Output Process Emissions in CO2e by Industry[iron and steel]; Output Process Emissions in CO2e by Industry[chemicals]; Output Process Emissions in CO2e by Industry[natural gas and petroleum systems]; Output Process Emissions in CO2e by Industry[other industries]</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</si>
  <si>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</si>
  <si>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</si>
  <si>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</si>
  <si>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Output Industry Sector Energy Related CO2e Emissions by Industry[cement and other carbonates]; Output Industry Sector Energy Related CO2e Emissions by Industry[coal mining]; Output Industry Sector Energy Related CO2e Emissions by Industry[iron and steel]; Output Industry Sector Energy Related CO2e Emissions by Industry[chemicals]; Output Industry Sector Energy Related CO2e Emissions by Industry[natural gas and petroleum systems]; Output Industry Sector Energy Related CO2e Emissions by Industry[other industries]</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</si>
  <si>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</si>
  <si>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</si>
  <si>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</si>
  <si>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</si>
  <si>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</si>
  <si>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</si>
  <si>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</si>
  <si>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</si>
  <si>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</si>
  <si>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</si>
  <si>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</si>
  <si>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</si>
  <si>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</si>
  <si>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</si>
  <si>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</si>
  <si>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</si>
  <si>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</si>
  <si>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</si>
  <si>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</si>
  <si>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</si>
  <si>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</si>
  <si>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</si>
  <si>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</si>
  <si>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</si>
  <si>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</si>
  <si>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</si>
  <si>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</si>
  <si>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</si>
  <si>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</si>
  <si>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</si>
  <si>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</si>
  <si>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</si>
  <si>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</si>
  <si>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</si>
  <si>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</si>
  <si>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</si>
  <si>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</si>
  <si>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</si>
  <si>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</si>
  <si>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</si>
  <si>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</si>
  <si>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</si>
  <si>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</si>
  <si>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</si>
  <si>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</si>
  <si>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</si>
  <si>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</si>
  <si>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</si>
  <si>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</si>
  <si>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</si>
  <si>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</si>
  <si>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</si>
  <si>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</si>
  <si>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</si>
  <si>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</si>
  <si>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</si>
  <si>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</si>
  <si>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</si>
  <si>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</si>
  <si>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</si>
  <si>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</si>
  <si>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</si>
  <si>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</si>
  <si>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</si>
  <si>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</si>
  <si>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</si>
  <si>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</si>
  <si>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</si>
  <si>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</si>
  <si>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</si>
  <si>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</si>
  <si>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</si>
  <si>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</si>
  <si>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</si>
  <si>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</si>
  <si>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</si>
  <si>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</si>
  <si>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</si>
  <si>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</si>
  <si>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</si>
  <si>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</si>
  <si>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</si>
  <si>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</si>
  <si>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</si>
  <si>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</si>
  <si>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</si>
  <si>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</si>
  <si>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</si>
  <si>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</si>
  <si>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</si>
  <si>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</si>
  <si>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</si>
  <si>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</si>
  <si>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</si>
  <si>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</si>
  <si>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</si>
  <si>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</si>
  <si>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</si>
  <si>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</si>
  <si>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</si>
  <si>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</si>
  <si>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</si>
  <si>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</si>
  <si>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</si>
  <si>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</si>
  <si>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</si>
  <si>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</si>
  <si>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</si>
  <si>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</si>
  <si>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</si>
  <si>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</si>
  <si>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</si>
  <si>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</si>
  <si>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</si>
  <si>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</si>
  <si>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</si>
  <si>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</si>
  <si>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</si>
  <si>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</si>
  <si>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</si>
  <si>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</si>
  <si>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</si>
  <si>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</si>
  <si>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</si>
  <si>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</si>
  <si>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</si>
  <si>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</si>
  <si>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</si>
  <si>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</si>
  <si>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</si>
  <si>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</si>
  <si>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</si>
  <si>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</si>
  <si>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</si>
  <si>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</si>
  <si>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</si>
  <si>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</si>
  <si>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</si>
  <si>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</si>
  <si>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</si>
  <si>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</si>
  <si>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</si>
  <si>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</si>
  <si>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</si>
  <si>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</si>
  <si>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</si>
  <si>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</si>
  <si>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</si>
  <si>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</si>
  <si>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</si>
  <si>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</si>
  <si>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</si>
  <si>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</si>
  <si>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</si>
  <si>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</si>
  <si>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</si>
  <si>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</si>
  <si>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</si>
  <si>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</si>
  <si>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</si>
  <si>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</si>
  <si>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</si>
  <si>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</si>
  <si>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</si>
  <si>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</si>
  <si>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</si>
  <si>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</si>
  <si>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</si>
  <si>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</si>
  <si>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</si>
  <si>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</si>
  <si>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</si>
  <si>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</si>
  <si>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</si>
  <si>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</si>
  <si>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process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</si>
  <si>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</si>
  <si>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</si>
  <si>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</si>
  <si>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</si>
  <si>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</si>
  <si>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</si>
  <si>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</si>
  <si>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</si>
  <si>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</si>
  <si>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</si>
  <si>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</si>
  <si>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</si>
  <si>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</si>
  <si>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</si>
  <si>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</si>
  <si>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</si>
  <si>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</si>
  <si>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</si>
  <si>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</si>
  <si>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</si>
  <si>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</si>
  <si>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</si>
  <si>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</si>
  <si>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</si>
  <si>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</si>
  <si>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</si>
  <si>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</si>
  <si>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</si>
  <si>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</si>
  <si>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</si>
  <si>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</si>
  <si>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</si>
  <si>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</si>
  <si>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</si>
  <si>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</si>
  <si>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</si>
  <si>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</si>
  <si>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</si>
  <si>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</si>
  <si>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</si>
  <si>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</si>
  <si>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</si>
  <si>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</si>
  <si>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</si>
  <si>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</si>
  <si>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</si>
  <si>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</si>
  <si>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</si>
  <si>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</si>
  <si>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</si>
  <si>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Light Freight Trucks</t>
  </si>
  <si>
    <t>Cars &amp; SUVs</t>
  </si>
  <si>
    <t>Industries</t>
  </si>
  <si>
    <t>Cement and Other Carbonates</t>
  </si>
  <si>
    <t>Coal Mining</t>
  </si>
  <si>
    <t>Chemicals</t>
  </si>
  <si>
    <t>Iron and Steel</t>
  </si>
  <si>
    <t>Natural Gas and Petroleum Systems</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</si>
  <si>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</si>
  <si>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</si>
  <si>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</si>
  <si>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</si>
  <si>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</si>
  <si>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</si>
  <si>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</si>
  <si>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</si>
  <si>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</si>
  <si>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</si>
  <si>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</si>
  <si>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</si>
  <si>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</si>
  <si>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</si>
  <si>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</si>
  <si>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</si>
  <si>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</si>
  <si>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</si>
  <si>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</si>
  <si>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Scenario Name for Web App</t>
  </si>
  <si>
    <t>Corresponding .cin File</t>
  </si>
  <si>
    <t>Business as Usual</t>
  </si>
  <si>
    <t>Scenario_BAU.cin</t>
  </si>
  <si>
    <r>
      <t xml:space="preserve">The scenario </t>
    </r>
    <r>
      <rPr>
        <b/>
        <i/>
        <sz val="11"/>
        <color theme="1"/>
        <rFont val="Calibri"/>
        <family val="2"/>
      </rPr>
      <t>in this row</t>
    </r>
    <r>
      <rPr>
        <sz val="11"/>
        <color theme="1"/>
        <rFont val="Calibri"/>
        <family val="2"/>
      </rPr>
      <t xml:space="preserve"> is the scenario that all policy scenarios are based on.  It can be freely renamed, but we refer to it here as "BAU".  Policy scenarios will inherit any settings in the BAU scenario's .cin file unless they specify different settings for those levers in their own .cin files.</t>
    </r>
  </si>
  <si>
    <t>Residential</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</si>
  <si>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</si>
  <si>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</si>
  <si>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</si>
  <si>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</si>
  <si>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</si>
  <si>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</si>
  <si>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</si>
  <si>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</si>
  <si>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</si>
  <si>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</si>
  <si>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</si>
  <si>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</si>
  <si>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</si>
  <si>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</si>
  <si>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</si>
  <si>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</si>
  <si>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</si>
  <si>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</si>
  <si>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</si>
  <si>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</si>
  <si>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</si>
  <si>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</si>
  <si>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</si>
  <si>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</si>
  <si>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</si>
  <si>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</si>
  <si>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</si>
  <si>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</si>
  <si>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</si>
  <si>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</si>
  <si>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</si>
  <si>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</si>
  <si>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</si>
  <si>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</si>
  <si>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</si>
  <si>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</si>
  <si>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</si>
  <si>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</si>
  <si>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</si>
  <si>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</si>
  <si>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</si>
  <si>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</si>
  <si>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</si>
  <si>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</si>
  <si>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</si>
  <si>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</si>
  <si>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</si>
  <si>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</si>
  <si>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</si>
  <si>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</si>
  <si>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</si>
  <si>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</si>
  <si>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</si>
  <si>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</si>
  <si>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</si>
  <si>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</si>
  <si>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</si>
  <si>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</si>
  <si>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t>Exclude</t>
  </si>
  <si>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</si>
  <si>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</si>
  <si>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</si>
  <si>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</si>
  <si>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</si>
  <si>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</si>
  <si>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</si>
  <si>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</si>
  <si>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</si>
  <si>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</si>
  <si>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</si>
  <si>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</si>
  <si>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</si>
  <si>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</si>
  <si>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</si>
  <si>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</si>
  <si>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</si>
  <si>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</si>
  <si>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</si>
  <si>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</si>
  <si>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</si>
  <si>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</si>
  <si>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</si>
  <si>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</si>
  <si>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</si>
  <si>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</si>
  <si>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</si>
  <si>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</si>
  <si>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</si>
  <si>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</si>
  <si>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</si>
  <si>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</si>
  <si>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</si>
  <si>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</si>
  <si>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</si>
  <si>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</si>
  <si>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</si>
  <si>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</si>
  <si>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</si>
  <si>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</si>
  <si>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</si>
  <si>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</si>
  <si>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</si>
  <si>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</si>
  <si>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</si>
  <si>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Modelagem setorial de opções de baixo carbono para o setor de cimento - MCTI, ONU Meio Ambiente, 2017.</t>
  </si>
  <si>
    <t>Modelagem setorial de opções de baixo carbono para o setor de cimento - MCTI, ONU Meio Ambiente, 2017., p. 55, 58</t>
  </si>
  <si>
    <t>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t>
  </si>
  <si>
    <t>Residential energy consumption</t>
  </si>
  <si>
    <t>End-Use</t>
  </si>
  <si>
    <t>BAU</t>
  </si>
  <si>
    <t>Low Carbon Scenario (BC)</t>
  </si>
  <si>
    <t>Unit</t>
  </si>
  <si>
    <t>Reference|figure</t>
  </si>
  <si>
    <t>Max Reduction</t>
  </si>
  <si>
    <t>TWh</t>
  </si>
  <si>
    <t>Cooling - AC</t>
  </si>
  <si>
    <t>GWh</t>
  </si>
  <si>
    <t>Cooling - Fridge</t>
  </si>
  <si>
    <t>Cooling - Freezer</t>
  </si>
  <si>
    <t>Other - Cooking - LPG</t>
  </si>
  <si>
    <t>ktep</t>
  </si>
  <si>
    <t>Other - Cooking - Natural Gas</t>
  </si>
  <si>
    <t>App - shower heater - electric</t>
  </si>
  <si>
    <t>MWh</t>
  </si>
  <si>
    <t>App - shower heater - NG</t>
  </si>
  <si>
    <t>Commercial energy consumption</t>
  </si>
  <si>
    <t>Lighting - Public</t>
  </si>
  <si>
    <t xml:space="preserve">Cooling </t>
  </si>
  <si>
    <t>BC + Innovation  Scenario (BC+I)</t>
  </si>
  <si>
    <t>Envelope - ZEB</t>
  </si>
  <si>
    <t>The penetration of a new stock of high-performance buildings, starting in 2035, causes the BC + I scenario to present, in 2050, in relation to the BC scenario, a reduction in energy.</t>
  </si>
  <si>
    <t>Source:  MCTIC, 2017. Sector modeling of low carbon options for the building sector, page 262.</t>
  </si>
  <si>
    <t xml:space="preserve">*It should be noted, however, that there is the possibility of retrofitting old homes, which may increase the potential for reducing energy consumption outside the homes. </t>
  </si>
  <si>
    <t>However, this would occur at higher costs, which is why this possibility was disregarded in this study.</t>
  </si>
  <si>
    <t>Variables</t>
  </si>
  <si>
    <t>units</t>
  </si>
  <si>
    <t>Reference</t>
  </si>
  <si>
    <t>Low Carbon Scenario (BC) - Rooftop PV Potential (GWp) at 2050</t>
  </si>
  <si>
    <t>Figure 170</t>
  </si>
  <si>
    <t>Hour of sunlight per year</t>
  </si>
  <si>
    <t>Low Carbon Scenario (BC) - Rooftop PV Generation (GWh/yr) at 2050</t>
  </si>
  <si>
    <t>BAU - Total Generation (GWh/yr) at 2050</t>
  </si>
  <si>
    <t>from BCEU</t>
  </si>
  <si>
    <t>National Agency of Petroleum, Natural Gas and Biofuels (ANP)</t>
  </si>
  <si>
    <t>Supply Bulletin in Numbers</t>
  </si>
  <si>
    <t>page 5</t>
  </si>
  <si>
    <t>http://www.anp.gov.br/arquivos/publicacoes/boletins-anp/abastecimento/63/boletim-n63.pdf</t>
  </si>
  <si>
    <t>Number of EV charges</t>
  </si>
  <si>
    <t>https://www.plugshare.com/</t>
  </si>
  <si>
    <t>EV chargers</t>
  </si>
  <si>
    <t>plugshare</t>
  </si>
  <si>
    <t>gas station</t>
  </si>
  <si>
    <t>ANP, 2019</t>
  </si>
  <si>
    <t>pumps per gas station</t>
  </si>
  <si>
    <t>assumption</t>
  </si>
  <si>
    <t>pumps</t>
  </si>
  <si>
    <t>population</t>
  </si>
  <si>
    <t>from P</t>
  </si>
  <si>
    <t>Charger per 100k pop</t>
  </si>
  <si>
    <t>Pumps per 100k pop</t>
  </si>
  <si>
    <t>Julio Cesar, 2020.</t>
  </si>
  <si>
    <t>Inside EV</t>
  </si>
  <si>
    <t>https://insideevs.uol.com.br/news/426568/precos-carros-eletricos-brasil/</t>
  </si>
  <si>
    <t>Vehicle</t>
  </si>
  <si>
    <t>Price</t>
  </si>
  <si>
    <t>Autonomy (km)</t>
  </si>
  <si>
    <t>Audi e-tron</t>
  </si>
  <si>
    <t>BMW i3</t>
  </si>
  <si>
    <t>Chevrolet Bolt</t>
  </si>
  <si>
    <t>JAC iEV330P </t>
  </si>
  <si>
    <t>JAC iEV60  </t>
  </si>
  <si>
    <t>JAC iEV40 </t>
  </si>
  <si>
    <t>JAC iEV20 </t>
  </si>
  <si>
    <t>Jaguar I-Pace  </t>
  </si>
  <si>
    <t>Nissan Leaf </t>
  </si>
  <si>
    <t>Mercedes-Benz EQC</t>
  </si>
  <si>
    <t>Renault Zoe</t>
  </si>
  <si>
    <t>Porsche Taycan 4S</t>
  </si>
  <si>
    <t>Average range</t>
  </si>
  <si>
    <t>HDV, passenger</t>
  </si>
  <si>
    <t>Ministry of Mines and Energy, 2020</t>
  </si>
  <si>
    <t>National Energy Plan 2050</t>
  </si>
  <si>
    <t>slide35</t>
  </si>
  <si>
    <t>http://www.mme.gov.br/c/document_library/get_file?uuid=cc7e37ba-bde1-bb42-3b70-f83d25fcc209&amp;groupId=36208</t>
  </si>
  <si>
    <t>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t>
  </si>
  <si>
    <t>See Table 2 of
PROCEL, 2018. Outcomes PROCEL 2018.
http://www.procelinfo.com.br/resultadosprocel2018/docs/Procel_rel_2018_web.pdf</t>
  </si>
  <si>
    <t>Energy Ministry. PROCONVE: PROCONVE: PROGRAMA DE CONTROLE DE POLUIÇÃO DO AR POR
VEÍCULOS AUTOMOTORES. https://www.mma.gov.br/images/arquivo/80060/Arquivos/PROCONVE_atualizado%20em%2021nov13.pdf</t>
  </si>
  <si>
    <t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t>
  </si>
  <si>
    <t>(For Brazil, we adopted the same value for the US): John German and Dan Meszler, 2010, "Best Practices for Feebate Program Design and Implementation", ICCT, http://www.theicct.org/sites/default/files/publications/ICCT_feebates_may2010.pdf, Table 2</t>
  </si>
  <si>
    <t>(Ministry of Energy - National Emissions Inventory for On-road Vehicles): MMA (2014). 2º Inventário Nacional de Emissões Atmosféricas por Veículos Automotores Rodoviários. Relatório Final. Ministério do Meio Ambiente (MMA), Brasília. Brasil.</t>
  </si>
  <si>
    <t>Ministry of Science, Technology, Innovation and Communication (MCTIC), 2017.  Greenhouse gas mitigation options in key sectors in Brazil. https://www.mctic.gov.br/mctic/export/sites/institucional/ciencia/SEPED/clima/arquivos/projeto_opcoes_mitigacao/publicacoes/Setor-Transportes.pdf - Page 225.</t>
  </si>
  <si>
    <t>Ministry of Energy.RenovaBio: http://www.anp.gov.br/producao-de-biocombustiveis/renovabio</t>
  </si>
  <si>
    <t>Ministry of Science, Technology, Innovation and Communication (MCTIC), 2017.  Greenhouse gas mitigation options in key sectors in Brazil. https://www.mctic.gov.br/mctic/export/sites/institucional/ciencia/SEPED/clima/arquivos/projeto_opcoes_mitigacao/publicacoes/Setor-Transportes.pdf - Page 291.</t>
  </si>
  <si>
    <t>Pretendida Contribuição Nacionalmente Determinada para Consecução do Objetivo da Convenção-Quadro das Nações Unidas sobre Mudança do Clima” (sigla em inglês: iNDC). República Federativa do Brasil:
http://www.itamaraty.gov.br/images/ed_desenvsust/BRASIL-iNDC-portugues.pdf</t>
  </si>
  <si>
    <t>EPE. 2019. NOTA TÉCNICA | Resposta da Demanda: Conceitos, Aspectos Regulatórios e Planejamento Energético. No EPE-DEE-NT-022/2019-r0</t>
  </si>
  <si>
    <t>MCTI. Modelagem setorial de opções de baixo carbono para o setor de termelétricas e termonucleares - Brasília: Ministério da Ciência, Tecnologia, Inovações e Comunicações, ONU Meio Ambiente, 2017.</t>
  </si>
  <si>
    <t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t>
  </si>
  <si>
    <t>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t>
  </si>
  <si>
    <t>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t>
  </si>
  <si>
    <t>IEA, Energy Prices and Taxes for OECD Countries 2019, https://webstore.iea.org/energy-prices-and-taxes-for-oecd-countries-2019</t>
  </si>
  <si>
    <t>MCTIC, 2017, "Modelagem integrada e impactos econômicos de opções setoriais de baixo carbono". - Brasília: Ministério da Ciência, Tecnologia, Inovações e Comunicações, ONU Meio Ambiente, 2017".  (For source for adjustment to 2018 dollars, see cpi.xlsx in InputData.)</t>
  </si>
  <si>
    <t>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t>
  </si>
  <si>
    <t>Brazilian Ministry of Science, Technology, Innovation and Communication (MCTIC)</t>
  </si>
  <si>
    <t>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t>
  </si>
  <si>
    <t>Output Components Energy Use by Building Type[commercial]; Output Components Energy Use by Building Type[urban residential]</t>
  </si>
  <si>
    <t>Commercial, Residential</t>
  </si>
  <si>
    <t>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</si>
  <si>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Water &amp; Waste, Agriculture, Buildings, Transportation, Industry</t>
  </si>
  <si>
    <t xml:space="preserve"> f593e0, 04ffaf, 087bf1, c01b00, 969696</t>
  </si>
  <si>
    <t>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</si>
  <si>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Biomass Biofuels &amp; MSW (net), Refined Petroleum Fuels, Crude Oil, Natural Gas, Hard Coal and Lignite</t>
  </si>
  <si>
    <t>00b050, 000000, 740000, c01b00, 969696</t>
  </si>
  <si>
    <t>reduction wedge</t>
  </si>
  <si>
    <t>NPV through 2050 (revenue-neutral taxes)</t>
  </si>
  <si>
    <t>Output First Year NPV of CapEx and OpEx through This Year with Revenue Neutral Taxes and Subsidies; Output Cumulative Total CO2e Emissions</t>
  </si>
  <si>
    <t>NPV through 2050 (no revenue use assumption)</t>
  </si>
  <si>
    <t>Change in CapEx + OpEx (revenue-neutral taxes)</t>
  </si>
  <si>
    <t>Output Total Change in Fuel and OM Expenditures; Output Total Change in Capital Expenditures; Output Carbon Tax on Process Emissions; Output Rebate of Taxes Less Subsidies; Output Total Change in CapEx and OpEx with Revenue Neutral Taxes and Subsidies</t>
  </si>
  <si>
    <t>Output Total Change in CapEx and OpEx with Revenue Neutral Taxes and Subsidies</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</si>
  <si>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</si>
  <si>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</si>
  <si>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Avoided Deaths Wedge Diagram</t>
  </si>
  <si>
    <t>increase wedge</t>
  </si>
  <si>
    <t>Output Human Lives Saved from Reduced Particulate Pollution</t>
  </si>
  <si>
    <t>g CO2e / 2019 USD</t>
  </si>
  <si>
    <t>g CO2 / 2019 USD</t>
  </si>
  <si>
    <t>2019 USD / ton CO2e abated, Annual average abatement potential (MtCO2e)</t>
  </si>
  <si>
    <t>billion 2019 USD / year</t>
  </si>
  <si>
    <t>2019 USD / employee-year</t>
  </si>
  <si>
    <t>2019 USD / megawatt-hour (MWh)</t>
  </si>
  <si>
    <t>thousand BTU / 2019 USD</t>
  </si>
  <si>
    <t>2019 USD / short ton</t>
  </si>
  <si>
    <t>2019 USD / thousand cubic feet</t>
  </si>
  <si>
    <t>2019 USD / gallon</t>
  </si>
  <si>
    <t>2019 USD / barrel</t>
  </si>
  <si>
    <t>2019 USD / kg</t>
  </si>
  <si>
    <t>2019 USD / kilowatt-hour (kWh)</t>
  </si>
  <si>
    <t>cost of eqpt. to capture 1 metric ton CO2e/yr (2019 USD)</t>
  </si>
  <si>
    <t>million 2019 USD / megawatt (MW)</t>
  </si>
  <si>
    <t>cost of eqpt. to produce 1 kg H2/yr (2019 USD)</t>
  </si>
  <si>
    <t>The Brazilian NDC established to reduce greenhouse gas emissions by 37% below 2005 levels in 2025, and by 43% below 2005 levels in 2030 (https://www4.unfccc.int/sites/ndcstaging/PublishedDocuments/Brazil%20First/Brazil%20First%20NDC%20(Updated%20submission).pdf). Applying these values to the emission of 2837 million metric tons in 2005 (GWP-100 AR5 2014), recorded in Third National Communication from Brazil to the United Nations Framework Convention on Climate Change (TNC), we have the targets of 1,790 and 1,620 million metric tons (https://sirene.mctic.gov.br/portal/export/sites/sirene/backend/galeria/arquivos/2018/10/11/TCN_Volume_3.pdf). In turn, applying the NDC targets to the most recent emission reference in the country, which is the Fourth National Communication of Brazil to the United Nations Framework Convention on Climate Change (FCN), that updates the emission verified in 2005 to 2562 million metric tons (https://sirene.mctic.gov.br/portal/export/sites/sirene/backend/galeria/arquivos/2020/12/2020_12_22_4CN_v5_PORT_publicada.pdf), there are targets of 1610 and 1460 in 2025 and 2030, respectively.</t>
  </si>
  <si>
    <t>2025 NDC (TNC)</t>
  </si>
  <si>
    <t>According to emissions verified in 2005 at Third National Communication (TNC).</t>
  </si>
  <si>
    <t>2030 NDC (TNC)</t>
  </si>
  <si>
    <t>Target 3 Title</t>
  </si>
  <si>
    <t>Target 3 Year</t>
  </si>
  <si>
    <t>Target 3 Min Value</t>
  </si>
  <si>
    <t>Target 3 Max Value</t>
  </si>
  <si>
    <t>Target 3 Description</t>
  </si>
  <si>
    <t>Target 4 Title</t>
  </si>
  <si>
    <t>Target 4 Year</t>
  </si>
  <si>
    <t>Target 4 Min Value</t>
  </si>
  <si>
    <t>Target 4 Max Value</t>
  </si>
  <si>
    <t>Target 4 Description</t>
  </si>
  <si>
    <t>2025 NDC (FNC)</t>
  </si>
  <si>
    <t>2030 NDC (FNC)</t>
  </si>
  <si>
    <t>2018 dollars / ton CO2e abated, Annual average abatement potential (MtCO2e)</t>
  </si>
  <si>
    <t>R&amp;D No-Regret Policies</t>
  </si>
  <si>
    <t>R&amp;D.cin</t>
  </si>
  <si>
    <t>According to verified 2005 emissions in the Fourth National Communication (FNC).</t>
  </si>
  <si>
    <t>This tab contains information about each policy that does not vary by subscripted element of that policy.</t>
  </si>
  <si>
    <t>It matches policies to the listing in the "PolicyLevers" tab using the "Vensim Variable Name" column.</t>
  </si>
  <si>
    <t>Mode Shifting</t>
  </si>
  <si>
    <t>Percent of Travel Demand Shifted to Other Modes or Eliminated</t>
  </si>
  <si>
    <t>Electricity Sector Fraction of Potential Additional CCS Achieved</t>
  </si>
  <si>
    <t>Non BAU Capacity Retirement Schedule</t>
  </si>
  <si>
    <t>Boolean Use Non BAU Capacity Retirement Schedule</t>
  </si>
  <si>
    <t>Industry Sector Fraction of Potential Additional CCS Achieved</t>
  </si>
  <si>
    <t>Exempt Process Emissions from C Tax</t>
  </si>
  <si>
    <t>Variable Energy Prices</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</si>
  <si>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</si>
  <si>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</si>
  <si>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</si>
  <si>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</si>
  <si>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</si>
  <si>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</si>
  <si>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</si>
  <si>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</si>
  <si>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</si>
  <si>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</si>
  <si>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</si>
  <si>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</si>
  <si>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</si>
  <si>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</si>
  <si>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</si>
  <si>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</si>
  <si>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</si>
  <si>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</si>
  <si>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</si>
  <si>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</si>
  <si>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</si>
  <si>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</si>
  <si>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</si>
  <si>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</si>
  <si>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In the BAU case, in the United States, the share of electricity among fuels used for heating in urban, residential buildings will fall from 12% to 11% through 2050.</t>
  </si>
  <si>
    <t xml:space="preserve"> In the BAU case, in the United States, the share of electricity among fuels used by other components in urban, residential buildings will rise from 87% to 88% through 2050.</t>
  </si>
  <si>
    <t xml:space="preserve"> In the BAU case, in the United States, the share of electricity among fuels used for heating in rural, residential buildings will fall from 12% to 11% through 2050.</t>
  </si>
  <si>
    <t xml:space="preserve"> In the BAU case, in the United States, the share of electricity among fuels used for heating in commercial buildings will fall from 4% to 3% through 2050.</t>
  </si>
  <si>
    <t xml:space="preserve"> In the BAU case, in the United States, the share of electricity among fuels used by other components in commercial buildings will fall from 68% to 65% through 2050.</t>
  </si>
  <si>
    <t xml:space="preserve">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</si>
  <si>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</si>
  <si>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</si>
  <si>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</si>
  <si>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</si>
  <si>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</si>
  <si>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</si>
  <si>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</si>
  <si>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</si>
  <si>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</si>
  <si>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If this policy is fully implemented, fuel use is reduced for most industries between 2% and 9% in 2050.</t>
  </si>
  <si>
    <t xml:space="preserve"> If this policy is fully implemented, fuel use is reduced by 3.6% for all industries in 2050.</t>
  </si>
  <si>
    <t xml:space="preserve">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</si>
  <si>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 xml:space="preserve">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</si>
  <si>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 xml:space="preserve"> A 100% setting of this lever reduces timber harvesting by 2% of the BAU amount per year, reaching a roughly 70% reduction in timber harvesting by 2050.</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</si>
  <si>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</si>
  <si>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</si>
  <si>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</si>
  <si>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 xml:space="preserve"> levied on greenhouse gas emissions from non-energy industrial and agricultural processes, but these emissions sources can be included by enabling the policy lever "Carbon Tax Applies to Process Emissions." // </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</si>
  <si>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</si>
  <si>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</si>
  <si>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</si>
  <si>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</si>
  <si>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</si>
  <si>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</si>
  <si>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</si>
  <si>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</si>
  <si>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</si>
  <si>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</si>
  <si>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</si>
  <si>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</si>
  <si>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</si>
  <si>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</si>
  <si>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</si>
  <si>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</si>
  <si>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</si>
  <si>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</si>
  <si>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</si>
  <si>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</si>
  <si>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</si>
  <si>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</si>
  <si>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</si>
  <si>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</si>
  <si>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</si>
  <si>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</si>
  <si>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</si>
  <si>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</si>
  <si>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</si>
  <si>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</si>
  <si>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</si>
  <si>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</si>
  <si>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</si>
  <si>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</si>
  <si>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</si>
  <si>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</si>
  <si>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</si>
  <si>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</si>
  <si>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</si>
  <si>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</si>
  <si>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 xml:space="preserve"> The business-as-uusal case includes all planned capacity additions (provided by the U.S. Energy Information Administration). This policy blocks all planned additions of the selected type(s) that have not already received regulatory approval.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</si>
  <si>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</si>
  <si>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</si>
  <si>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</si>
  <si>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</si>
  <si>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</si>
  <si>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</si>
  <si>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</si>
  <si>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This policy specifies the fraction of CO2 emissions from industry that is captured and stored, above the amount predicted in the business-as-usual scenario.//</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</si>
  <si>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</si>
  <si>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</si>
  <si>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</si>
  <si>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 </t>
  </si>
  <si>
    <t xml:space="preserve"> This policy reduces fuel consumption in the industry sector by improving the way components are put together and the way material or energy flows between them. // </t>
  </si>
  <si>
    <t xml:space="preserve"> This policy reduces greenhouse gas emissions from the selected industry by switching the fuels used by facilities to electricity and/or hydrogen. Only fuel consumed for energy, not fuel used as a chemical feedstock, is affected by this policy.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</si>
  <si>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</si>
  <si>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</si>
  <si>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</si>
  <si>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</si>
  <si>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</si>
  <si>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</si>
  <si>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</si>
  <si>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</si>
  <si>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</si>
  <si>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</si>
  <si>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</si>
  <si>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</si>
  <si>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</si>
  <si>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</si>
  <si>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</si>
  <si>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</si>
  <si>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</si>
  <si>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</si>
  <si>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</si>
  <si>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</si>
  <si>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</si>
  <si>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</si>
  <si>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</si>
  <si>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</si>
  <si>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</si>
  <si>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</si>
  <si>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</si>
  <si>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Number of EV chargers: https://www.plugshare.com/                                             Number of gas stations: ANP, Supply in numbers, http://www.anp.gov.br/arquivos/publicacoes/boletins-anp/abastecimento/63/boletim-n63.pdf                                                            Pumps per station: https://247wallst.com/economy/2014/05/22/why-are-there-115000-or-150000-gas-stations-in-america/</t>
  </si>
  <si>
    <t>Ranges: https://insideevs.uol.com.br/news/426568/precos-carros-eletricos-brasil/                                              Charging Times: https://www.chargepoint.com/files/Quick_Guide_to_Fast_Charging.pdf</t>
  </si>
  <si>
    <t xml:space="preserve"> In Brazil, since 1988 to 2014, the limits in regulation for VOC emitted by LDVs, declined from 2.1 g/km to 0.05 g/km, a reduction of 98%.</t>
  </si>
  <si>
    <t xml:space="preserve"> In Brazil, since 1988 to 2014, the limits in regulation for CO emitted by LDVs, declined from 24 g/km to 1.3 g/km, a reduction of 95%.</t>
  </si>
  <si>
    <t xml:space="preserve"> In Brazil, since 1988 to 2014, the limits in regulation for NOx emitted by LDVs, declined from 2 g/km to 0.08 g/km, a reduction of 96%.</t>
  </si>
  <si>
    <t xml:space="preserve"> In Brazil, since 1989 to 2012, the limits in regulation for PM emitted by HDVs, declined from 0.6 g/kWh to 0.02 g/kWh, a reduction of 97%.</t>
  </si>
  <si>
    <t xml:space="preserve"> In Brazil, since 2000 to 2013, the limits in regulation for sulfur content in diesel fuel for HDVs declined from 10,000 ppm to two specifications: 10 ppm and 500 ppm for metropolitan region and country side, respectively, a reduction of at least 95%.</t>
  </si>
  <si>
    <t xml:space="preserve"> In the United States, since 1997, the 24-hour national ambient air quality standard (NAAQS) for PM2.5, the most harmful type of particulate for human health, declined from 65 µg/m^3 to 35 µg/m^3, a reduction of 46%.</t>
  </si>
  <si>
    <t xml:space="preserve"> In Brazil, since 1989 to 2012, the limits in regulation for VOC emitted by HDVs, declined from 3.6 g/kWh to 0.46 g/kWh, a reduction of 87%.</t>
  </si>
  <si>
    <t xml:space="preserve"> In Brazil, since 1989 to 2012, the limits in regulation for CO emitted by HDVs, declined from 14 g/kWh to 1.5 g/kWh, a reduction of 89%.</t>
  </si>
  <si>
    <t xml:space="preserve"> In Brazil, since 1989 to 2012, the limits in regulation for NOx emitted by HDVs, declined from 18 g/kWh to 2 g/kWh, a reduction of 89%.</t>
  </si>
  <si>
    <t xml:space="preserve"> In Brazil, since 2000 to 2013, the limits in regulation for sulfur content in diesel fuel declined from 10,000 ppm to two specifications: 10 ppm and 500 ppm for metropolitan region and country side, respectively, a reduction of at least 95%.</t>
  </si>
  <si>
    <t xml:space="preserve">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t>
  </si>
  <si>
    <t xml:space="preserve"> Brazil model year 2019 all-electric (not hybrid) vehicles had ranges from 285 to 471 km (median 374 km), and the typical charging time was 0.5 hours (with a DC Fast charger) or 3.5 hours (with a Level 2 charger).</t>
  </si>
  <si>
    <t xml:space="preserve"> In Brazil, currently, there is no incentive policy that establishes sales limits for EV.</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</si>
  <si>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</si>
  <si>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t>
  </si>
  <si>
    <t xml:space="preserve"> Today, in the Brazil, slightly all energy used for passenger rail consists of electricity, largely for urban metro and commuter rail systems. </t>
  </si>
  <si>
    <t xml:space="preserve">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t>
  </si>
  <si>
    <t xml:space="preserve"> In Brazil, currently, all boats used to transport passengers in the Amazon region and in Rio de Janeiro are not electric. Currently, there are no incentive policies for fleet change.</t>
  </si>
  <si>
    <t xml:space="preserve"> In Brazil, currently, all ships are not electrified. Currently, there are no incentive policies for fleet change.</t>
  </si>
  <si>
    <t xml:space="preserve"> In Brazil motorbikes are commonly used for urban transportation and commuting, however electric motorbikes are not yet a significant share in total fleet.</t>
  </si>
  <si>
    <t xml:space="preserve"> In Brazil, currently, there is no federal subsidy for the purchase of EV. Due to the success of biofuels in energy supply, there is no indication from the government of incentives for electric vehicles.</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</si>
  <si>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t>
  </si>
  <si>
    <t xml:space="preserve"> Fuel Economy for flex-fuel vehicles in Brazil improved from 10.30 km/L for gasoline and 6.9 km/L for ethanol in 2003 to 12.20 km/L for gasoline and 8.5 km/L for ethanol in 2013, increases of 18% and 23%, respectively.</t>
  </si>
  <si>
    <t xml:space="preserve"> No U.S. state has a hydrogen vehicle sales mandate (though hydrogen vehicles are included as a compliance option under zero-emissions vehicle mandates).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</si>
  <si>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Ministry of Energy, through RenovaBio (National Biofuels Policy), established a 10% reduction in the carbon intensity of the fuel matrix in Brazil by 2028 with incentives to use biofuels.</t>
  </si>
  <si>
    <t xml:space="preserve"> In the BAU case, in the Brazil, the share of electricity among fuels used by appliances in urban, residential buildings will decrease from  96% to 93% through 2050 due to increase in natural gas to shower purpose.</t>
  </si>
  <si>
    <t xml:space="preserve"> In the BAU case, in the Brazil, the share of electricity among fuels used by other components in urban is rough 0% through 2050 due to the low share of electric cookers.</t>
  </si>
  <si>
    <t xml:space="preserve"> In the BAU case, in the United States, the share of electricity among fuels used by appliances in rural, residential buildings will remain constant at roughly 50% through 2050.</t>
  </si>
  <si>
    <t xml:space="preserve"> In the BAU case, in the Brazil, the share of electricity among fuels used by appliances in commercial buildings will rise from 16% to 20% through 2050.</t>
  </si>
  <si>
    <t xml:space="preserve"> In "Sector modeling of low carbon options for the building sector" (2017), the MCTIC considered a 63% reduction in cooling-building energy use (low carbon scenario) relative to BAU from 2010 to 2050.</t>
  </si>
  <si>
    <t xml:space="preserve"> In  "Sector modeling of low carbon options for the building sector" (2017), the MCTIC considered a 4% reduction in whole-building energy use (low carbon scenario) relative to BAU from 2010 to 2050.</t>
  </si>
  <si>
    <t xml:space="preserve"> In  "Sector modeling of low carbon options for the building sector" (2017), the MCTIC  considered a 32% reduction in lighting-building energy use (low carbon scenario) relative to BAU from 2010 to 2050.</t>
  </si>
  <si>
    <t xml:space="preserve"> In  "Sector modeling of low carbon options for the building sector" (2017), the MCTIC considered a 11% reduction in appliance-building energy use (low carbon scenario) relative to BAU from 2010 to 2050.</t>
  </si>
  <si>
    <t xml:space="preserve"> In  "Sector modeling of low carbon options for the building sector" (2017), the MCTIC  considered a 37% reduction in other components-building energy use (low carbon scenario) relative to BAU from 2010 to 2050.</t>
  </si>
  <si>
    <t xml:space="preserve"> In  "Sector modeling of low carbon options for the building sector" (2017), the MCTIC  considered a 79% reduction in cooling-building energy use (low carbon scenario) relative to BAU from 2010 to 2050.</t>
  </si>
  <si>
    <t xml:space="preserve"> In  "Sector modeling of low carbon options for the building sector" (2017), the MCTIC  considered a 48% reduction in lighting-building energy use (low carbon scenario) relative to BAU from 2010 to 2050.</t>
  </si>
  <si>
    <t xml:space="preserve"> In  "Sector modeling of low carbon options for the building sector" (2017), the MCTIC considered that, at 2050, the maximum share of PV generation in the building sector (low carbon scenario) is about 34% related to BAU scenario.</t>
  </si>
  <si>
    <t xml:space="preserve"> The federal Business Energy Investment Tax Credit (ITC) (whose effects are accounted for in the BAU case in this simulator) offers a 30% rebate through 2019, with lower values thereafter.</t>
  </si>
  <si>
    <t xml:space="preserve">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t>
  </si>
  <si>
    <t xml:space="preserve"> From 2010-2014, electricity exports declined by 30%.</t>
  </si>
  <si>
    <t xml:space="preserve"> From 2010-2014, electricity imports grew by 48%.</t>
  </si>
  <si>
    <t xml:space="preserve"> A 100% setting provides for an additional demand response capacity in 2050.</t>
  </si>
  <si>
    <t xml:space="preserve">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t>
  </si>
  <si>
    <t xml:space="preserve"> Brazil has two nuclear PWR plants in operation and one plant in the development and construction stage, totalling 3.34 GW of power. The results of the MOP study did not indicate an increase in installed capacity after the construction of the last plant was completed.</t>
  </si>
  <si>
    <t xml:space="preserve">Brazil has a good storage capacity by hydroelectric dams with multi-annual regulation reservoirs. Batteries cost are still not competitive by 2050. However, a drop in costs beyond the expected may change the projections for this technology. </t>
  </si>
  <si>
    <t xml:space="preserve"> MOP study indicates the possible increase of km of line transmission approximately 70% by 2050, compared with the estimation in 2020 for the REF scenario.</t>
  </si>
  <si>
    <t xml:space="preserve"> Preexisting natural gas nonpeakers have an average capacity factor of 55%.  As part of the reduction in downtime proposed in this project nonpeaking natural gas plants could be reach a 60.5% capacity factor (ramping up to that value over a number of years).  </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</si>
  <si>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</si>
  <si>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t>
  </si>
  <si>
    <t xml:space="preserve"> Costs of permitting and financing can be reduced by streamlining permitting processes, but some soft costs (such as labor) may be difficult to reduce via policy.  A value of 50% would be an good soft cost reduction.</t>
  </si>
  <si>
    <t xml:space="preserve">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t>
  </si>
  <si>
    <t xml:space="preserve"> Brazil does not have a capacity construction subsidy for wind.  However, The Development National Bank has an indirect financing program to wind turbine acquisitions (BNDES Finem - Geração de energia).</t>
  </si>
  <si>
    <t xml:space="preserve">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t>
  </si>
  <si>
    <t xml:space="preserve"> Brazil does not have a capacity construction subsidy for photovoltaic system. </t>
  </si>
  <si>
    <t xml:space="preserve"> Brazil does not have a capacity construction subsidy for biomass generation plants. However, The Development National Bank has an financing program for this sector  (Fundo Clima - Subprograma Energias Renováveis). </t>
  </si>
  <si>
    <t xml:space="preserve">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</si>
  <si>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 xml:space="preserve">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</si>
  <si>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</si>
  <si>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 xml:space="preserve">  If this policy is fully implemented, the share of clinker in cement is reduced to 45%.</t>
  </si>
  <si>
    <t xml:space="preserve"> If this policy is fully implemented, fuel use is reduced by 8.1% for all industries in 2050.</t>
  </si>
  <si>
    <t xml:space="preserve"> In 2020, the Brazilian Mines and Energy Ministry announced a ten-year energy efficiency plan aiming at saving 10% of energy use in 2030. MOP project pointed out 20% until 2050.</t>
  </si>
  <si>
    <t xml:space="preserve"> If this policy is fully implemented, F-gas emissions in 2050 are reduced by 66%.</t>
  </si>
  <si>
    <t xml:space="preserve"> If this policy is fully implemented, F-gas emissions in 2050 are reduced by 5%.</t>
  </si>
  <si>
    <t xml:space="preserve"> If this policy is fully implemented, F-gas emissions in 2050 are reduced by 17%.</t>
  </si>
  <si>
    <t xml:space="preserve"> If this policy is fully implemented, F-gas emissions in 2050 are reduced by 2%.</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</si>
  <si>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</si>
  <si>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</si>
  <si>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</si>
  <si>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22% from the natural gas and petroleum industry.</t>
  </si>
  <si>
    <t xml:space="preserve"> If this policy is fully implemented, process emissions in 2050 are reduced by 8% from the mining industry..</t>
  </si>
  <si>
    <t xml:space="preserve"> If this policy is fully implemented, process emissions in 2050 are reduced by 36% from the waste management industry.</t>
  </si>
  <si>
    <t xml:space="preserve"> If this policy is fully implemented, process emissions in 2050 are reduced by 3% from the natural gas and petroleum industry.</t>
  </si>
  <si>
    <t xml:space="preserve"> If this policy is fully implemented, process emissions in 2050 are reduced by 32% from the mining industry.</t>
  </si>
  <si>
    <t xml:space="preserve"> If this policy is fully implemented, process emissions in 2050 are reduced by 14% from the waste management industry.</t>
  </si>
  <si>
    <t xml:space="preserve"> Today, exports represent 15% of U.S. hard coal production.</t>
  </si>
  <si>
    <t xml:space="preserve"> Today, exports represent 11% of U.S. natural gas production.</t>
  </si>
  <si>
    <t xml:space="preserve"> Today, exports represent 6% of Brazil petroleum gasoline production.</t>
  </si>
  <si>
    <t xml:space="preserve"> Today, exports represent 27% of U.S. petroleum diesel production.</t>
  </si>
  <si>
    <t xml:space="preserve"> Today, exports represent 38% of Brazil jet fuel and kerosene production.</t>
  </si>
  <si>
    <t xml:space="preserve"> Today, exports represent 43% of Brazil crude oil production.</t>
  </si>
  <si>
    <t xml:space="preserve"> Today, exports represent 72% of U.S. heavy and residual fuel oil production.</t>
  </si>
  <si>
    <t xml:space="preserve"> Today, exports represent 0% of Brazil LPG, propane, and butane production.</t>
  </si>
  <si>
    <t xml:space="preserve"> If this policy is fully implemented, we will have an additional 12.8 million acres of planted forests between 2020 and 2050 in Brazil.</t>
  </si>
  <si>
    <t xml:space="preserve"> This policy should be set as a one-time value, for the year in which the avoided deforestation is achieved. Using the Customize Implementation Schedule feture below, enter a 1 for the year in which you want the policy to be enacted and a 0 for all other years.</t>
  </si>
  <si>
    <t xml:space="preserve"> If this policy is fully implemented, this policy can restore 40.5 million acres, which represents 76% of the Brazilian legal environmental liability in the sector</t>
  </si>
  <si>
    <t xml:space="preserve"> If this policy is fully implemented, agricultural process emissions in 2050 are reduced by 5%.</t>
  </si>
  <si>
    <t xml:space="preserve"> If this policy is fully implemented, half of the 94 million acres of forest not currently under best management practices will instead be managed with best practices by 2050.</t>
  </si>
  <si>
    <t xml:space="preserve"> According to OECD statistics, the Brazil has a per-capita meat consumption of 78 kg/person/year.  If the Brazil were to achieve a rate similar to that in Europe (70 kg/person/yr) or Japan (36 kg/person/yr), this would be a reduction of 10% (Europe) or 54% (Japan), respectively.</t>
  </si>
  <si>
    <t xml:space="preserve"> Today, in the United States, roughly 95% of hydrogen is produced via steam reforming of natural gas and 5% is produced via electrolysis.  These shares are not projected to change in the BAU case.</t>
  </si>
  <si>
    <t xml:space="preserve">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t>
  </si>
  <si>
    <t xml:space="preserve"> The Brazil government's r for the year 2050 range from $5 to $75 per ton (in inflation-adjusted 2018 dollars), depending on one's choice of discount rate.</t>
  </si>
  <si>
    <t xml:space="preserve"> The U.S. government's revised 2015 Social Cost of Carbon estimates for the year 2050 range from $32 to $115 per ton (in inflation-adjusted 2018 dollars), depending on one's choice of discount rate.</t>
  </si>
  <si>
    <t xml:space="preserve"> A value of 100% eliminates subsidies, increasing the price of natural gas by 0.4% - 0.7% (varying by sector) in 2050.</t>
  </si>
  <si>
    <t xml:space="preserve"> In 2013, the national average sales tax rate was 1,46% and the national tax rate on gasoline was 33% in December, 2013.</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</si>
  <si>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t>
  </si>
  <si>
    <t xml:space="preserve"> The EIA's July 2020 Short-Term Energy Outlook (STEO) expects a 8.2% shrinkage in GDP (versus a counter-factual growth of 2.0% from the January STEO).  This is the default setting.</t>
  </si>
  <si>
    <t xml:space="preserve">This policy specifies the fraction of CO2 emissions from power plants that is captured and stored, above the amount predicted in the business-as-usual scenario. // </t>
  </si>
  <si>
    <t xml:space="preserve">This policy specifies the fraction of CO2 emissions from industry that is captured and stored, above the amount predicted in the business-as-usual scenario. // </t>
  </si>
  <si>
    <t>unique id</t>
  </si>
  <si>
    <t>TransportationConventional Pollutant StandardsPercentage Reduction of Separately Regulated Pollutants</t>
  </si>
  <si>
    <t>TransportationElectric Vehicle Charger DeploymentEV Charger Deployment</t>
  </si>
  <si>
    <t>TransportationElectric Vehicle Range &amp; Charging TimeReduce EV Range Anxiety and Charging Time</t>
  </si>
  <si>
    <t>TransportationElectric Vehicle Sales MandateAdditional Minimum Required EV Sales Percentage</t>
  </si>
  <si>
    <t>TransportationElectric Vehicle SubsidyAdditional EV Subsidy Percentage</t>
  </si>
  <si>
    <t>TransportationFeebateLDVs Feebate Rate</t>
  </si>
  <si>
    <t>TransportationFuel Economy StandardPercentage Additional Improvement of Fuel Economy Std</t>
  </si>
  <si>
    <t>TransportationHydrogen Vehicle Sales MandateMinimum Required Hydrogen Vehicle Sales Percentage</t>
  </si>
  <si>
    <t>TransportationLow Carbon Fuel StandardAdditional LCFS Percentage</t>
  </si>
  <si>
    <t>TransportationTransportation Demand ManagementFraction of TDM Package Implemented</t>
  </si>
  <si>
    <t>Buildings and AppliancesBuilding Component ElectrificationFraction of New Bldg Components Shifted to Other Fuels</t>
  </si>
  <si>
    <t>Buildings and AppliancesBuilding Energy Efficiency StandardsReduction in E Use Allowed by Component Eff Std</t>
  </si>
  <si>
    <t>Buildings and AppliancesContractor TrainingBoolean Improved Contractor Edu and Training</t>
  </si>
  <si>
    <t>Buildings and AppliancesDistributed Solar Carve-OutMin Fraction of Total Elec Demand to be Met by Distributed Solar PV</t>
  </si>
  <si>
    <t>Buildings and AppliancesDistributed Solar SubsidyPerc Subsidy for Distributed Solar PV Capacity</t>
  </si>
  <si>
    <t>Buildings and AppliancesImproved LabelingBoolean Improved Device Labeling</t>
  </si>
  <si>
    <t>Buildings and AppliancesRetrofit Existing BuildingsShare of Preexisting Buildings Subject to Retrofitting</t>
  </si>
  <si>
    <t>Buildings and AppliancesRebate for Efficient ProductsBoolean Rebate Program for Efficient Components</t>
  </si>
  <si>
    <t>Electricity SupplyBan New Power PlantsBoolean Ban New Power Plants</t>
  </si>
  <si>
    <t>Electricity SupplyCarbon-free Electricity StandardRenewable Portfolio Std Percentage</t>
  </si>
  <si>
    <t>Electricity SupplyChange Electricity ExportsPercent Change in Electricity Exports</t>
  </si>
  <si>
    <t>Electricity SupplyChange Electricity ImportsPercent Change in Electricity Imports</t>
  </si>
  <si>
    <t>Electricity SupplyNon BAU Guaranteed DispatchBoolean Use Non BAU Guaranteed Dispatch Settings</t>
  </si>
  <si>
    <t>Electricity SupplyDemand ResponseFraction of Additional Demand Response Potential Achieved</t>
  </si>
  <si>
    <t>Electricity SupplyEarly Retirement of Power PlantsAnnual Additional Capacity Retired due to Early Retirement Policy</t>
  </si>
  <si>
    <t>Electricity SupplyGrid-Scale Electricity StorageAdditional Battery Storage Annual Growth Percentage</t>
  </si>
  <si>
    <t>Electricity SupplyIncrease TransmissionPercentage Increase in Transmission Capacity vs BAU</t>
  </si>
  <si>
    <t>Electricity SupplyNon BAU Mandated Capacity ConstructionBoolean Use Non BAU Mandated Capacity Construction Schedule</t>
  </si>
  <si>
    <t>Electricity SupplyNon BAU RPS Qualifying ResourcesBoolean Use Non BAU RPS Qualifying Resource Definitions</t>
  </si>
  <si>
    <t>Electricity SupplyNuclear Plant Lifetime ExtensionNuclear Capacity Lifetime Extension</t>
  </si>
  <si>
    <t>Electricity SupplyReduce Plant DowntimePercentage Reduction in Plant Downtime</t>
  </si>
  <si>
    <t>Electricity SupplyReduce Soft CostsPercent Reduction in Soft Costs of Capacity Construction</t>
  </si>
  <si>
    <t>Electricity SupplyReduce Transmission &amp; Distribution LossesPercentage TnD Losses Avoided</t>
  </si>
  <si>
    <t>Electricity SupplySubsidy for Capacity ConstructionPerc Subsidy for Elec Capacity Construction</t>
  </si>
  <si>
    <t>Electricity SupplySubsidy for Electricity ProductionSubsidy for Elec Production by Fuel</t>
  </si>
  <si>
    <t>IndustryCement Clinker SubstitutionFraction of Cement Measures Achieved</t>
  </si>
  <si>
    <t>IndustryCogeneration and Waste Heat RecoveryFraction of Potential Cogeneration and Waste Heat Recovery Adopted</t>
  </si>
  <si>
    <t>IndustryEarly Retirement of Industrial FacilitiesFraction of Energy Savings from Early Facility Retirement Achieved</t>
  </si>
  <si>
    <t>IndustryIndustry Energy Efficiency StandardsPercentage Improvement in Eqpt Efficiency Standards above BAU</t>
  </si>
  <si>
    <t>IndustryImproved System DesignFraction of Installation and System Integration Issues Remedied</t>
  </si>
  <si>
    <t>IndustryElectrification + HydrogenFraction of Industrial Fuel Use Shifted to Other Fuels</t>
  </si>
  <si>
    <t>IndustryF-Gas SubstitutionFraction of F Gas Substitution Achieved</t>
  </si>
  <si>
    <t>IndustryF-Gas DestructionFraction of F Gas Destruction Achieved</t>
  </si>
  <si>
    <t>IndustryF-Gas RecoveryFraction of F Gas Recovery Achieved</t>
  </si>
  <si>
    <t>IndustryF-Gas Eqpt. Maintenance &amp; RetrofitsFraction of F Gas Inspct Maint Retrofit Achieved</t>
  </si>
  <si>
    <t>IndustryMaterial Efficiency, Longevity, &amp; Re-UsePercent Reduction in Nonenergy Nonagriculture Industry Product Demand</t>
  </si>
  <si>
    <t>IndustryMethane CaptureFraction of Methane Capture Opportunities Achieved</t>
  </si>
  <si>
    <t>IndustryMethane DestructionFraction of Methane Destruction Opportunities Achieved</t>
  </si>
  <si>
    <t>IndustryReduce Fossil Fuel ExportsPercent Reduction in Fossil Fuel Exports</t>
  </si>
  <si>
    <t>Agriculture, Land Use, and ForestryAfforestation and ReforestationFraction of Afforestation and Reforestation Achieved</t>
  </si>
  <si>
    <t>Agriculture, Land Use, and ForestryAvoid DeforestationFraction of Avoided Deforestation Achieved</t>
  </si>
  <si>
    <t>Agriculture, Land Use, and ForestryForest RestorationFraction of Forest Restoration Achieved</t>
  </si>
  <si>
    <t>Agriculture, Land Use, and ForestryForest Set-AsidesFraction of Forest Set Asides Achieved</t>
  </si>
  <si>
    <t>Agriculture, Land Use, and ForestryCropland and Rice MeasuresFraction of Cropland and Rice Measures Achieved</t>
  </si>
  <si>
    <t>Agriculture, Land Use, and ForestryImproved Forest ManagementFraction of Improved Forest Management Achieved</t>
  </si>
  <si>
    <t>Agriculture, Land Use, and ForestryLivestock MeasuresFraction of Livestock Measures Achieved</t>
  </si>
  <si>
    <t>Agriculture, Land Use, and ForestryPeatland RestorationFraction of Peatland Restoration Achieved</t>
  </si>
  <si>
    <t>Agriculture, Land Use, and ForestryShift to Non-Animal ProductsPercent Animal Products Shifted to Nonanimal Products</t>
  </si>
  <si>
    <t>District Heat and HydrogenUse CHP for District HeatFraction of Non CHP Heat Production Converted to CHP</t>
  </si>
  <si>
    <t>District Heat and HydrogenProduce District Heat with HydrogenFraction of District Heat Fuel Use Shifted to Other Fuels</t>
  </si>
  <si>
    <t>District Heat and HydrogenShift Hydrogen Production to ElectrolysisFraction of Hydrogen Production Pathways Shifted</t>
  </si>
  <si>
    <t>Cross-SectorCarbon Capture and SequestrationFraction of Potential Additional CCS Achieved</t>
  </si>
  <si>
    <t>Cross-SectorCarbon TaxAdditional Carbon Tax Rate</t>
  </si>
  <si>
    <t>Cross-SectorCarbon Tax Applies to Process EmissionsToggle Whether Carbon Tax Affects Process Emissions</t>
  </si>
  <si>
    <t>Cross-SectorEnd Existing SubsidiesPercent Reduction in BAU Subsidies</t>
  </si>
  <si>
    <t>Cross-SectorExempt Non-CO2 Emissions from C TaxToggle Whether Carbon Tax Affects Non CO2 Emissions</t>
  </si>
  <si>
    <t>Cross-SectorFixed Energy PricesToggle Whether Policies Affect Energy Prices</t>
  </si>
  <si>
    <t>Cross-SectorFuel Price DeregulationFuel Price Deregulation</t>
  </si>
  <si>
    <t>Cross-SectorFuel TaxesAdditional Fuel Tax Rate by Fuel</t>
  </si>
  <si>
    <t>Research and DevelopmentCapital Cost ReductionRnD Building Capital Cost Perc Reduction</t>
  </si>
  <si>
    <t>Research and DevelopmentCapital Cost ReductionRnD CCS Capital Cost Perc Reduction</t>
  </si>
  <si>
    <t>Research and DevelopmentCapital Cost ReductionRnD Electricity Capital Cost Perc Reduction</t>
  </si>
  <si>
    <t>Research and DevelopmentCapital Cost ReductionRnD Industry Capital Cost Perc Reduction</t>
  </si>
  <si>
    <t>Research and DevelopmentCapital Cost ReductionRnD Transportation Capital Cost Perc Reduction</t>
  </si>
  <si>
    <t>Research and DevelopmentDirect Air CaptureFraction of Direct Air Capture Potential Achieved</t>
  </si>
  <si>
    <t>Research and DevelopmentFuel Use ReductionRnD Building Fuel Use Perc Reduction</t>
  </si>
  <si>
    <t>Research and DevelopmentFuel Use ReductionRnD CCS Fuel Use Perc Reduction</t>
  </si>
  <si>
    <t>Research and DevelopmentFuel Use ReductionRnD Electricity Fuel Use Perc Reduction</t>
  </si>
  <si>
    <t>Research and DevelopmentFuel Use ReductionRnD Industry Fuel Use Perc Reduction</t>
  </si>
  <si>
    <t>Research and DevelopmentFuel Use ReductionRnD Transportation Fuel Use Perc Reduction</t>
  </si>
  <si>
    <t>Control SettingsCOVID-19 RecessionGDPGR Alternative Base Case GDP Growth Rate</t>
  </si>
  <si>
    <t>Government Revenue AccountingCarbon Tax RevenueGRA for Carbon Tax Revenue</t>
  </si>
  <si>
    <t>Government Revenue AccountingFuel Tax RevenueGRA for Fuel Tax Revenue</t>
  </si>
  <si>
    <t>Government Revenue AccountingEV SubsidyGRA for EV Subsidy</t>
  </si>
  <si>
    <t>Government Revenue AccountingElectricity Generation SubsidyGRA for Electricity Generation Subsidies</t>
  </si>
  <si>
    <t>Government Revenue AccountingElectricity Capacity Construction SubsidyGRA for Electricity Capacity Construction Subsidies</t>
  </si>
  <si>
    <t>Government Revenue AccountingDistributed Solar SubsidyGRA for Distributed Solar Subsidy</t>
  </si>
  <si>
    <t>Government Revenue AccountingFuel SubsidyGRA for Fuel Subsidies</t>
  </si>
  <si>
    <t>Government Revenue AccountingNational Debt InterestGRA for National Debt Interest</t>
  </si>
  <si>
    <t>Government Revenue AccountingRemaining Government Cash FlowsGRA for Remaining Government Cash Flow Changes</t>
  </si>
  <si>
    <t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t>
  </si>
  <si>
    <t xml:space="preserve">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t>
  </si>
  <si>
    <t>Brazil does not offer a subsidy for the expansion of thermonuclear generation.</t>
  </si>
  <si>
    <t>**Description:**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</si>
  <si>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</si>
  <si>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</si>
  <si>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t>
  </si>
  <si>
    <t>Brazil Energy Policy Simulator</t>
  </si>
  <si>
    <t>The free and open-source Energy Policy Simulator allows you to build scenarios to transform the energy system. See impacts on greenhouse gas emissions, financial costs and savings, electricity generation, new vehicle and industrial technologies, and more.</t>
  </si>
  <si>
    <t>Rio de Janeiro at night</t>
  </si>
  <si>
    <t>Brazil</t>
  </si>
  <si>
    <t>Energy Policy Solutions</t>
  </si>
  <si>
    <t>Change region</t>
  </si>
  <si>
    <t>Learn more</t>
  </si>
  <si>
    <t>Sign in</t>
  </si>
  <si>
    <t>What Are the Best Policies to Solve Climate Change?</t>
  </si>
  <si>
    <t>Designing energy policy correctly is tough work. Well-designed energy policies reduce pollution, cut consumer costs, and minimize dependence on foreign energy supplies. Done wrong, they can do the reverse, and increase pollution, lock in dirty technologies, or waste money.</t>
  </si>
  <si>
    <t>Which energy policies can lower greenhouse gas emissions in Brazil, and what will it cost? Discover the effects of various energy policies, build your favorite policy package, and share it with friends using the Energy Policy Simulator. Try it using the button below:</t>
  </si>
  <si>
    <t>Enter Simulator</t>
  </si>
  <si>
    <t>Energy Innovation</t>
  </si>
  <si>
    <t>WRI Brazil</t>
  </si>
  <si>
    <t>Center for Energy and Environmental Economics</t>
  </si>
  <si>
    <t>© 2015–21 Energy Innovation. All rights reserved.</t>
  </si>
  <si>
    <t>EPS logo</t>
  </si>
  <si>
    <t>Unsupported Browser or Device</t>
  </si>
  <si>
    <t>The Energy Policy Simulator only runs on desktop, laptop, and tablet computers, not phones. Also, it is not compatible with Internet Explorer. Please use one of the following, supported configurations:</t>
  </si>
  <si>
    <t>Windows</t>
  </si>
  <si>
    <t>Chrome</t>
  </si>
  <si>
    <t>Firefox</t>
  </si>
  <si>
    <t>and</t>
  </si>
  <si>
    <t>Microsoft Edge</t>
  </si>
  <si>
    <t>macOS</t>
  </si>
  <si>
    <t>Safari</t>
  </si>
  <si>
    <t>iOS tablet</t>
  </si>
  <si>
    <t>Android tablet</t>
  </si>
  <si>
    <t>iOS or Android phone</t>
  </si>
  <si>
    <t>not currently supported; please use a tablet or desktop browser</t>
  </si>
  <si>
    <t>Energy Policy Simulator Resources</t>
  </si>
  <si>
    <t>North America</t>
  </si>
  <si>
    <t>Latin America</t>
  </si>
  <si>
    <t>Asia</t>
  </si>
  <si>
    <t>Europe</t>
  </si>
  <si>
    <t>European Union</t>
  </si>
  <si>
    <t>Middle East</t>
  </si>
  <si>
    <t>Canada</t>
  </si>
  <si>
    <t>Alberta</t>
  </si>
  <si>
    <t>China</t>
  </si>
  <si>
    <t>Hong Kong</t>
  </si>
  <si>
    <t>Zhejiang</t>
  </si>
  <si>
    <t>Indonesia</t>
  </si>
  <si>
    <t>India</t>
  </si>
  <si>
    <t>Mexico</t>
  </si>
  <si>
    <t>Poland</t>
  </si>
  <si>
    <t>Saudi Arabia</t>
  </si>
  <si>
    <t>United States</t>
  </si>
  <si>
    <t>Alabama</t>
  </si>
  <si>
    <t>Arizona</t>
  </si>
  <si>
    <t>Arkansas</t>
  </si>
  <si>
    <t>California</t>
  </si>
  <si>
    <t>Colorado</t>
  </si>
  <si>
    <t>Connecticut</t>
  </si>
  <si>
    <t>Delaware</t>
  </si>
  <si>
    <t>Florida</t>
  </si>
  <si>
    <t>Georgia</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</si>
  <si>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</si>
  <si>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</si>
  <si>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</si>
  <si>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</si>
  <si>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</si>
  <si>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</si>
  <si>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</si>
  <si>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</si>
  <si>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</si>
  <si>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</si>
  <si>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</si>
  <si>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</si>
  <si>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</si>
  <si>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</si>
  <si>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</si>
  <si>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</si>
  <si>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</si>
  <si>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</si>
  <si>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</si>
  <si>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</si>
  <si>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</si>
  <si>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</si>
  <si>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</si>
  <si>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</si>
  <si>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</si>
  <si>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</si>
  <si>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</si>
  <si>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</si>
  <si>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</si>
  <si>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</si>
  <si>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</si>
  <si>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</si>
  <si>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</si>
  <si>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</si>
  <si>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</si>
  <si>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</si>
  <si>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</si>
  <si>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</si>
  <si>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</si>
  <si>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Pause over each button to see what it does.</t>
  </si>
  <si>
    <t>Select reference scenarios and policy scenarios you have saved.</t>
  </si>
  <si>
    <t>Drill down into policy levers for each sector.</t>
  </si>
  <si>
    <t>Select graphs that show the effect of your policies.</t>
  </si>
  <si>
    <t>{title} is a built-in scenario that cannot be deleted.</t>
  </si>
  <si>
    <t>{title} is a built-in scenario that cannot be renamed.</t>
  </si>
  <si>
    <t>%</t>
  </si>
  <si>
    <t>(unsaved changes)</t>
  </si>
  <si>
    <t>**Description:** Each year, the specified percentage of the selected building type(s) that existed at the start of the model run will be retrofit with more efficient heating, cooling, and envelope components. // **Guidance for setting values: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</si>
  <si>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
  </si>
  <si>
    <t>**Description:** This policy avoids the release of CO2 from forests by reducing timber harvesting. // **Guidance for setting values: **</t>
  </si>
  <si>
    <t>**Description:**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</si>
  <si>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t>
  </si>
  <si>
    <t>**Description:** This policy causes a percentage of the district heat to be generated by burning hydrogen instead of the fuels used in the BAU case. // **Guidance for setting values: **</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</si>
  <si>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t>
  </si>
  <si>
    <t>**Description:**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</si>
  <si>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</si>
  <si>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</si>
  <si>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</si>
  <si>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</si>
  <si>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</si>
  <si>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</si>
  <si>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</si>
  <si>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</si>
  <si>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</si>
  <si>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</si>
  <si>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</si>
  <si>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t>
  </si>
  <si>
    <t>**Description:** This policy increases CO2 sequestration by forests through improved forest management practices.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</si>
  <si>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t>
  </si>
  <si>
    <t>**Description:**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</si>
  <si>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increases the sequestration of CO2 by planting forests.  Planted forests are assumed to be managed with best practices and are not used for timber harvesting. // **Guidance for setting values: ** If this policy is fully implemented, we will have an additional 12.8 million acres of planted forests between 2020 and 2050 in Brazil.</t>
  </si>
  <si>
    <t>**Description:**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t>
  </si>
  <si>
    <t>**Description:** This policy prevents new capacity of the selected type(s) from being built or deployed.//</t>
  </si>
  <si>
    <t>**Description:** This policy prevents the carbon tax from being levied on process emissions (non-energy greenhouse gas emissions from industrial and agricultural operations).</t>
  </si>
  <si>
    <t>**Description:**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t>
  </si>
  <si>
    <t>**Description:**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t>
  </si>
  <si>
    <t>**Description:**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t>
  </si>
  <si>
    <t>**Description:** This policy reduces emissions of high-GWP, fluorinated gases (F-gases) from the industry sector by substituting less-harmful chemicals. // **Guidance for setting values: ** If this policy is fully implemented, F-gas emissions in 2050 are reduced by 66%.</t>
  </si>
  <si>
    <t>**Description:** This policy reduces fuel consumption in the industry sector by improving the way components are put together and the way material or energy flows between them. // **Guidance for setting values: **</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</si>
  <si>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t>
  </si>
  <si>
    <t>**Description:**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t>
  </si>
  <si>
    <t>**Description:**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t>
  </si>
  <si>
    <t>**Description:**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t>
  </si>
  <si>
    <t>**Description:**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t>
  </si>
  <si>
    <t>**Description:** This policy reduces the subsidies paid for the production of the selected energy source(s) in the BAU case. // **Guidance for setting values: **</t>
  </si>
  <si>
    <t xml:space="preserve">**Description:** This policy represents a modest rebate paid to customers who purchase energy-efficient building equipment of the selected type(s).  Typical rebate amounts represented by this policy are $50-100 for a clothes washer and $25-50 for a dishwasher or refrigerator.//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</si>
  <si>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t>
  </si>
  <si>
    <t>**Description:** This policy restores degraded forest, increasing the rate of carbon sequestration of the forest.//**Guidance for setting values: ** If this policy is fully implemented, this policy can restore 40.5 million acres, which represents 76% of the Brazilian legal environmental liability in the sector</t>
  </si>
  <si>
    <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t>
  </si>
  <si>
    <t>**Description:**0</t>
  </si>
  <si>
    <t>**Description:**0**Guidance for setting values: **</t>
  </si>
  <si>
    <t>**Description:**This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t>
  </si>
  <si>
    <t>**Description:**This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t>
  </si>
  <si>
    <t>**Description:**This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t>
  </si>
  <si>
    <t>**Description:**This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t>
  </si>
  <si>
    <t>Abatement</t>
  </si>
  <si>
    <t>About Energy Policy Solutions</t>
  </si>
  <si>
    <t>Are you sure you want to delete "{title}"?</t>
  </si>
  <si>
    <t>Are you sure you want to replace "{scenarioName}" with this scenario?</t>
  </si>
  <si>
    <t>Are you sure you want to revert all policies in "{title}" to their last saved values?</t>
  </si>
  <si>
    <t>Are you sure?</t>
  </si>
  <si>
    <t>Cancel</t>
  </si>
  <si>
    <t>Cancel Account</t>
  </si>
  <si>
    <t>Cancel my account</t>
  </si>
  <si>
    <t>Change My Password</t>
  </si>
  <si>
    <t>Change your password</t>
  </si>
  <si>
    <t>Check out my scenario in the {regionName} Energy Policy Simulator:</t>
  </si>
  <si>
    <t>Comparisons</t>
  </si>
  <si>
    <t>Confirm new password</t>
  </si>
  <si>
    <t>Copy to clipboard</t>
  </si>
  <si>
    <t>Cost/ton</t>
  </si>
  <si>
    <t>Current password</t>
  </si>
  <si>
    <t>Currently waiting confirmation for:</t>
  </si>
  <si>
    <t>Customize implementation schedule</t>
  </si>
  <si>
    <t>Delete</t>
  </si>
  <si>
    <t>Delete the scenario</t>
  </si>
  <si>
    <t>Discard changes in "{title}"?</t>
  </si>
  <si>
    <t>Done</t>
  </si>
  <si>
    <t>Don’t have an account yet? Sign up here.</t>
  </si>
  <si>
    <t>Download graph data and policy settings</t>
  </si>
  <si>
    <t>Edit</t>
  </si>
  <si>
    <t>Email</t>
  </si>
  <si>
    <t>Email addresses separated by commas</t>
  </si>
  <si>
    <t>Energy Policy Solutions is a project of Energy Innovation to inform policymakers and others about which energy policies matter the most to reduce emissions. The Energy Policy Simulator is an online tool that analyzes the costs and emissions impacts of a broad suite of policies, allowing decision makers to weigh alternatives and make smart choices about how to manage a transition in the energy economy.</t>
  </si>
  <si>
    <t>Energy Policy Solutions: I %{verb} total CO2e emissions %{co2e_reduction}% by %{end_year}</t>
  </si>
  <si>
    <t>EnergyTwitter,Climate</t>
  </si>
  <si>
    <t>Enter a percentage from 0% to 100%.</t>
  </si>
  <si>
    <t>Enter a unique year from {first} to {last}.</t>
  </si>
  <si>
    <t>Facebook</t>
  </si>
  <si>
    <t>Finish</t>
  </si>
  <si>
    <t>First name</t>
  </si>
  <si>
    <t>Forgot password?</t>
  </si>
  <si>
    <t>Forgot your password?</t>
  </si>
  <si>
    <t>From:</t>
  </si>
  <si>
    <t>How the model handles this policy</t>
  </si>
  <si>
    <t>How to customize the implementation schedule</t>
  </si>
  <si>
    <t>How to design this policy well</t>
  </si>
  <si>
    <t>Implementation %</t>
  </si>
  <si>
    <t>Last name</t>
  </si>
  <si>
    <t>Learn about this policy</t>
  </si>
  <si>
    <t>Leave these fields blank if you don’t want to change your password.</t>
  </si>
  <si>
    <t>Link copied</t>
  </si>
  <si>
    <t>LinkedIn</t>
  </si>
  <si>
    <t>MtCO2e</t>
  </si>
  <si>
    <t>Multiple values</t>
  </si>
  <si>
    <t>My Scenarios</t>
  </si>
  <si>
    <t>My account</t>
  </si>
  <si>
    <t>My comments on this scenario</t>
  </si>
  <si>
    <t>My policy settings</t>
  </si>
  <si>
    <t>New Scenario</t>
  </si>
  <si>
    <t>New password</t>
  </si>
  <si>
    <t>Next</t>
  </si>
  <si>
    <t>Next quick start tip</t>
  </si>
  <si>
    <t>OK</t>
  </si>
  <si>
    <t>OUTPUT GRAPH SELECTOR</t>
  </si>
  <si>
    <t>Off</t>
  </si>
  <si>
    <t>On</t>
  </si>
  <si>
    <t>Optional comments</t>
  </si>
  <si>
    <t>Organization</t>
  </si>
  <si>
    <t>POLICY IMPLEMENTATION SCHEDULE</t>
  </si>
  <si>
    <t>POLICY SCENARIO SELECTOR</t>
  </si>
  <si>
    <t>POLICY SETTINGS</t>
  </si>
  <si>
    <t>Password</t>
  </si>
  <si>
    <t>Password confirmation</t>
  </si>
  <si>
    <t>Policy Group,Annual average abatement potential [MtCO2e],Cost effectiveness [$/tCO2e]</t>
  </si>
  <si>
    <t>Policy groups providing less than</t>
  </si>
  <si>
    <t>Policy,Value</t>
  </si>
  <si>
    <t>Quick Start</t>
  </si>
  <si>
    <t>Reference Scenarios</t>
  </si>
  <si>
    <t>Register</t>
  </si>
  <si>
    <t>Remember me</t>
  </si>
  <si>
    <t>Rename</t>
  </si>
  <si>
    <t>Rename the scenario</t>
  </si>
  <si>
    <t>Replace the scenario</t>
  </si>
  <si>
    <t>Reset Password</t>
  </si>
  <si>
    <t>Revert to the saved scenario</t>
  </si>
  <si>
    <t>Save</t>
  </si>
  <si>
    <t>Save scenario to continue</t>
  </si>
  <si>
    <t>Save the scenario</t>
  </si>
  <si>
    <t>Save the scenario with a new name</t>
  </si>
  <si>
    <t>Select a scenario</t>
  </si>
  <si>
    <t>Select scenario and target comparisons</t>
  </si>
  <si>
    <t>Select the language</t>
  </si>
  <si>
    <t>Send an email to one or more people with a link to your scenario on the Policy Solutions website. The link will always access the most up-to-date version of this scenario, so if you wish to share multiple scenarios, save each one under its own name.</t>
  </si>
  <si>
    <t>Share</t>
  </si>
  <si>
    <t>Share the scenario</t>
  </si>
  <si>
    <t>Share your scenario</t>
  </si>
  <si>
    <t>Shared scenario</t>
  </si>
  <si>
    <t>Sign in or register for an account to save scenarios</t>
  </si>
  <si>
    <t>Sign in to continue</t>
  </si>
  <si>
    <t>Sign out</t>
  </si>
  <si>
    <t>Skip tutorial</t>
  </si>
  <si>
    <t>**Description:** The business-as-uusal case includes all planned capacity additions (provided by the U.S. Energy Information Administration). This policy blocks all planned additions of the selected type(s) that have not already received regulatory approval. //</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</si>
  <si>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t>
  </si>
  <si>
    <t>**Description:**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t>
  </si>
  <si>
    <t>**Description:** This policy causes the government to reimburse building owners for a percentage of the cost of new distributed solar PV capacity that is installed on or around buildings. // **Guidance for setting values: **</t>
  </si>
  <si>
    <t>**Description:** This policy extends the lifetime of all nuclear plants by the specified number of years.//</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</si>
  <si>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t>
  </si>
  <si>
    <t>**Description:**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t>
  </si>
  <si>
    <t>**Description:**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t>
  </si>
  <si>
    <t>**Description:** This policy reduces CO2 emissions from the cement industry by substituting other inputs, such as fly ash, for a portion of the clinker in cement. // **Guidance for setting values: **  If this policy is fully implemented, the share of clinker in cement is reduced to 45%.</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</si>
  <si>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t>
  </si>
  <si>
    <t>**Description:**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</si>
  <si>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t>
  </si>
  <si>
    <t>**Description:**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</si>
  <si>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</si>
  <si>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</si>
  <si>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t>
  </si>
  <si>
    <t>**Description:**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t>
  </si>
  <si>
    <t>**Description:**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t>
  </si>
  <si>
    <t>**Description:**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</si>
  <si>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</si>
  <si>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t>
  </si>
  <si>
    <t>**Description:**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t>
  </si>
  <si>
    <t>**Description:**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</si>
  <si>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t>
  </si>
  <si>
    <t>**Description:**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</si>
  <si>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</si>
  <si>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**Description:**This policy expands the definitions for qualifying carbon-free sources for the carbon-free electricity standard to be wind, solar, hydro, nuclear, and municipal solid waste.//**Guidance for setting values: **</t>
  </si>
  <si>
    <t>Start a new scenario</t>
  </si>
  <si>
    <t>Targets</t>
  </si>
  <si>
    <t>The following policy settings were accurate at the time this scenario was shared. The link above will take you to the most up-to-date version of this scenario, and the author of the scenario may have changed its policy settings since it was shared.</t>
  </si>
  <si>
    <t>The scenario cannot be saved using one of the built-in scenario names.</t>
  </si>
  <si>
    <t>There is already a scenario named "{scenarioName}". Please choose a different name.</t>
  </si>
  <si>
    <t>Title</t>
  </si>
  <si>
    <t>To adjust this policy’s implementation schedule, enter pairs of numbers above. The implementation percentage is the fraction of your policy setting in effect in that year. Values for years that you do not specify will be linearly interpolated automatically. For example, if you want a policy to begin in 2025, gradually become stronger until 2040, and remain constant thereafter, you would enter ({startYear},0%) (2025,0%) (2040,100%) ({endYear},100%). For Boolean (on/off) policies, enter 0% (off) or 100% (on).</t>
  </si>
  <si>
    <t>Toggle one or two charts</t>
  </si>
  <si>
    <t>Twitter</t>
  </si>
  <si>
    <t>Unhappy? We’ll be sad to see you go.</t>
  </si>
  <si>
    <t>Update</t>
  </si>
  <si>
    <t>View my</t>
  </si>
  <si>
    <t>View the online guide</t>
  </si>
  <si>
    <t>We’ll send password reset instructions.</t>
  </si>
  <si>
    <t>Year</t>
  </si>
  <si>
    <t>You are signed in as: {username}</t>
  </si>
  <si>
    <t>You must save the scenario before sharing it.</t>
  </si>
  <si>
    <t>You must sign in to continue. You can register for an account if you do not have one yet.</t>
  </si>
  <si>
    <t>Your name</t>
  </si>
  <si>
    <t>energy policy scenario</t>
  </si>
  <si>
    <t>increased</t>
  </si>
  <si>
    <t>on the Energy Policy Solutions website</t>
  </si>
  <si>
    <t>reduced</t>
  </si>
  <si>
    <t>total increase in all years</t>
  </si>
  <si>
    <t>total reduction</t>
  </si>
  <si>
    <t>total reduction in all years</t>
  </si>
  <si>
    <t>Add me to the EPS email list</t>
  </si>
  <si>
    <t>% increase in km/L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</si>
</sst>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quot;R$&quot;\ #,##0.00;[Red]\-&quot;R$&quot;\ #,##0.00"/>
    <numFmt numFmtId="165" formatCode="0.0%"/>
    <numFmt numFmtId="166" formatCode="###0;###0"/>
    <numFmt numFmtId="167" formatCode="###0.0;###0.0"/>
    <numFmt numFmtId="168" formatCode="###0.00;###0.00"/>
    <numFmt numFmtId="169" formatCode="#,##0;#,##0"/>
    <numFmt numFmtId="170" formatCode="#,##0.0;#,##0.0"/>
    <numFmt numFmtId="171" formatCode="###0.000;###0.000"/>
    <numFmt numFmtId="172" formatCode="0.0000000"/>
    <numFmt numFmtId="173" formatCode="0.000E+00"/>
  </numFmts>
  <fonts count="60"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u/>
      <sz val="11"/>
      <color theme="10"/>
      <name val="Arial"/>
      <family val="2"/>
    </font>
    <font>
      <u/>
      <sz val="11"/>
      <color theme="10"/>
      <name val="Calibri"/>
      <family val="2"/>
    </font>
    <font>
      <sz val="11"/>
      <color rgb="FF7F7F7F"/>
      <name val="Calibri"/>
      <family val="2"/>
    </font>
    <font>
      <sz val="11"/>
      <color theme="1"/>
      <name val="Arial"/>
      <family val="2"/>
    </font>
    <font>
      <sz val="11"/>
      <color rgb="FF9C0006"/>
      <name val="Calibri"/>
      <family val="2"/>
    </font>
    <font>
      <sz val="11"/>
      <name val="Arial"/>
      <family val="2"/>
    </font>
    <font>
      <i/>
      <sz val="11"/>
      <color theme="1"/>
      <name val="Calibri"/>
      <family val="2"/>
    </font>
    <font>
      <sz val="11"/>
      <name val="Arial"/>
      <family val="2"/>
    </font>
    <font>
      <sz val="11"/>
      <color theme="1"/>
      <name val="Calibri"/>
      <family val="2"/>
    </font>
    <font>
      <b/>
      <sz val="12"/>
      <color theme="1"/>
      <name val="Times New Roman"/>
      <family val="1"/>
    </font>
    <font>
      <sz val="9"/>
      <color rgb="FF000000"/>
      <name val="Times New Roman"/>
      <family val="1"/>
    </font>
    <font>
      <b/>
      <sz val="9"/>
      <color theme="1"/>
      <name val="Times New Roman"/>
      <family val="1"/>
    </font>
    <font>
      <sz val="9"/>
      <color theme="1"/>
      <name val="Times New Roman"/>
      <family val="1"/>
    </font>
    <font>
      <sz val="12"/>
      <color theme="1"/>
      <name val="Times New Roman"/>
      <family val="1"/>
    </font>
    <font>
      <b/>
      <i/>
      <sz val="9"/>
      <color theme="1"/>
      <name val="Times New Roman"/>
      <family val="1"/>
    </font>
    <font>
      <b/>
      <sz val="12"/>
      <color theme="1"/>
      <name val="Arial Narrow"/>
      <family val="2"/>
    </font>
    <font>
      <b/>
      <sz val="8"/>
      <color theme="1"/>
      <name val="Arial Narrow"/>
      <family val="2"/>
    </font>
    <font>
      <sz val="8"/>
      <color theme="1"/>
      <name val="Calibri"/>
      <family val="2"/>
    </font>
    <font>
      <sz val="7"/>
      <color theme="1"/>
      <name val="Calibri"/>
      <family val="2"/>
    </font>
    <font>
      <b/>
      <sz val="7"/>
      <color rgb="FF231F20"/>
      <name val="Arial Narrow"/>
      <family val="2"/>
    </font>
    <font>
      <sz val="7"/>
      <color rgb="FF231F20"/>
      <name val="Calibri"/>
      <family val="2"/>
    </font>
    <font>
      <b/>
      <sz val="7"/>
      <color theme="1"/>
      <name val="Arial Narrow"/>
      <family val="2"/>
    </font>
    <font>
      <b/>
      <sz val="7"/>
      <color rgb="FF231F20"/>
      <name val="Calibri"/>
      <family val="2"/>
    </font>
    <font>
      <b/>
      <sz val="7"/>
      <color theme="1"/>
      <name val="Calibri"/>
      <family val="2"/>
    </font>
    <font>
      <sz val="11"/>
      <color theme="1"/>
      <name val="Arial Narrow"/>
      <family val="2"/>
    </font>
    <font>
      <b/>
      <sz val="11"/>
      <color theme="1"/>
      <name val="Arial"/>
      <family val="2"/>
    </font>
    <font>
      <b/>
      <sz val="10"/>
      <color theme="1"/>
      <name val="Book Antiqua"/>
      <family val="1"/>
    </font>
    <font>
      <sz val="10"/>
      <color rgb="FF000000"/>
      <name val="Times New Roman"/>
      <family val="1"/>
    </font>
    <font>
      <sz val="10"/>
      <color theme="1"/>
      <name val="Book Antiqua"/>
      <family val="1"/>
    </font>
    <font>
      <sz val="9"/>
      <color rgb="FF000000"/>
      <name val="Arial"/>
      <family val="2"/>
    </font>
    <font>
      <sz val="10"/>
      <color rgb="FFFF0000"/>
      <name val="Times New Roman"/>
      <family val="1"/>
    </font>
    <font>
      <b/>
      <sz val="11"/>
      <color rgb="FF740000"/>
      <name val="Calibri"/>
      <family val="2"/>
    </font>
    <font>
      <b/>
      <i/>
      <sz val="11"/>
      <color theme="1"/>
      <name val="Calibri"/>
      <family val="2"/>
    </font>
    <font>
      <b/>
      <sz val="11"/>
      <name val="Arial"/>
      <family val="2"/>
    </font>
    <font>
      <b/>
      <sz val="10"/>
      <name val="Book Antiqua"/>
      <family val="1"/>
    </font>
    <font>
      <sz val="10"/>
      <name val="Book Antiqua"/>
      <family val="1"/>
    </font>
    <font>
      <sz val="11"/>
      <color theme="1"/>
      <name val="Arial"/>
      <family val="2"/>
    </font>
    <font>
      <b/>
      <sz val="11"/>
      <color theme="1"/>
      <name val="Calibri"/>
      <family val="2"/>
      <scheme val="minor"/>
    </font>
    <font>
      <sz val="11"/>
      <name val="Calibri"/>
      <family val="2"/>
      <scheme val="minor"/>
    </font>
    <font>
      <sz val="11"/>
      <color theme="1"/>
      <name val="Calibri"/>
      <family val="2"/>
      <scheme val="minor"/>
    </font>
    <font>
      <i/>
      <sz val="11"/>
      <color theme="1"/>
      <name val="Calibri"/>
      <family val="2"/>
      <scheme val="minor"/>
    </font>
    <font>
      <sz val="10"/>
      <color rgb="FF262626"/>
      <name val="Arial"/>
      <family val="2"/>
    </font>
    <font>
      <sz val="11"/>
      <color rgb="FF00B050"/>
      <name val="Calibri"/>
      <family val="2"/>
    </font>
    <font>
      <sz val="11"/>
      <color rgb="FF00B050"/>
      <name val="Arial"/>
      <family val="2"/>
    </font>
    <font>
      <u/>
      <sz val="11"/>
      <color rgb="FF00B050"/>
      <name val="Arial"/>
      <family val="2"/>
    </font>
    <font>
      <sz val="11"/>
      <color rgb="FF000000"/>
      <name val="Arial"/>
      <family val="2"/>
    </font>
    <font>
      <b/>
      <sz val="11"/>
      <color theme="0"/>
      <name val="Calibri"/>
      <family val="2"/>
      <scheme val="minor"/>
    </font>
    <font>
      <b/>
      <sz val="11"/>
      <name val="Calibri"/>
      <family val="2"/>
      <scheme val="minor"/>
    </font>
    <font>
      <sz val="11"/>
      <color theme="0" tint="-0.499984740745262"/>
      <name val="Calibri"/>
      <family val="2"/>
      <scheme val="minor"/>
    </font>
    <font>
      <b/>
      <sz val="11"/>
      <color theme="0" tint="-0.499984740745262"/>
      <name val="Calibri"/>
      <family val="2"/>
      <scheme val="minor"/>
    </font>
    <font>
      <sz val="10"/>
      <color theme="1"/>
      <name val="Calibri Light"/>
      <family val="2"/>
    </font>
    <font>
      <b/>
      <sz val="10"/>
      <color theme="1"/>
      <name val="Calibri Light"/>
      <family val="2"/>
    </font>
  </fonts>
  <fills count="53">
    <fill>
      <patternFill patternType="none"/>
    </fill>
    <fill>
      <patternFill patternType="gray125"/>
    </fill>
    <fill>
      <patternFill patternType="solid">
        <fgColor rgb="FFBFBFBF"/>
        <bgColor rgb="FFBFBFBF"/>
      </patternFill>
    </fill>
    <fill>
      <patternFill patternType="solid">
        <fgColor rgb="FFB6D7A8"/>
        <bgColor rgb="FFB6D7A8"/>
      </patternFill>
    </fill>
    <fill>
      <patternFill patternType="solid">
        <fgColor rgb="FFD9EAD3"/>
        <bgColor rgb="FFD9EAD3"/>
      </patternFill>
    </fill>
    <fill>
      <patternFill patternType="solid">
        <fgColor rgb="FFFFF2CC"/>
        <bgColor rgb="FFFFF2CC"/>
      </patternFill>
    </fill>
    <fill>
      <patternFill patternType="solid">
        <fgColor theme="0"/>
        <bgColor theme="0"/>
      </patternFill>
    </fill>
    <fill>
      <patternFill patternType="solid">
        <fgColor rgb="FFFFC7CE"/>
        <bgColor rgb="FFFFC7CE"/>
      </patternFill>
    </fill>
    <fill>
      <patternFill patternType="solid">
        <fgColor rgb="FFFFFF00"/>
        <bgColor rgb="FFFFFF00"/>
      </patternFill>
    </fill>
    <fill>
      <patternFill patternType="solid">
        <fgColor rgb="FFFFE599"/>
        <bgColor rgb="FFFFE599"/>
      </patternFill>
    </fill>
    <fill>
      <patternFill patternType="solid">
        <fgColor rgb="FFB8CCE4"/>
        <bgColor rgb="FFB8CCE4"/>
      </patternFill>
    </fill>
    <fill>
      <patternFill patternType="solid">
        <fgColor rgb="FF620E7A"/>
        <bgColor rgb="FF620E7A"/>
      </patternFill>
    </fill>
    <fill>
      <patternFill patternType="solid">
        <fgColor rgb="FF00B050"/>
        <bgColor rgb="FF00B050"/>
      </patternFill>
    </fill>
    <fill>
      <patternFill patternType="solid">
        <fgColor rgb="FFFF6400"/>
        <bgColor rgb="FFFF6400"/>
      </patternFill>
    </fill>
    <fill>
      <patternFill patternType="solid">
        <fgColor rgb="FFF1BB18"/>
        <bgColor rgb="FFF1BB18"/>
      </patternFill>
    </fill>
    <fill>
      <patternFill patternType="solid">
        <fgColor rgb="FFC2DFFD"/>
        <bgColor rgb="FFC2DFFD"/>
      </patternFill>
    </fill>
    <fill>
      <patternFill patternType="solid">
        <fgColor rgb="FF087BF1"/>
        <bgColor rgb="FF087BF1"/>
      </patternFill>
    </fill>
    <fill>
      <patternFill patternType="solid">
        <fgColor rgb="FF004185"/>
        <bgColor rgb="FF004185"/>
      </patternFill>
    </fill>
    <fill>
      <patternFill patternType="solid">
        <fgColor rgb="FF04FFAF"/>
        <bgColor rgb="FF04FFAF"/>
      </patternFill>
    </fill>
    <fill>
      <patternFill patternType="solid">
        <fgColor rgb="FFBFB088"/>
        <bgColor rgb="FFBFB088"/>
      </patternFill>
    </fill>
    <fill>
      <patternFill patternType="solid">
        <fgColor rgb="FFFF00FF"/>
        <bgColor rgb="FFFF00FF"/>
      </patternFill>
    </fill>
    <fill>
      <patternFill patternType="solid">
        <fgColor theme="1"/>
        <bgColor theme="1"/>
      </patternFill>
    </fill>
    <fill>
      <patternFill patternType="solid">
        <fgColor rgb="FFAD6600"/>
        <bgColor rgb="FFAD6600"/>
      </patternFill>
    </fill>
    <fill>
      <patternFill patternType="solid">
        <fgColor rgb="FF740000"/>
        <bgColor rgb="FF740000"/>
      </patternFill>
    </fill>
    <fill>
      <patternFill patternType="solid">
        <fgColor rgb="FFF593E0"/>
        <bgColor rgb="FFF593E0"/>
      </patternFill>
    </fill>
    <fill>
      <patternFill patternType="solid">
        <fgColor rgb="FFC01B00"/>
        <bgColor rgb="FFC01B00"/>
      </patternFill>
    </fill>
    <fill>
      <patternFill patternType="solid">
        <fgColor rgb="FF004D10"/>
        <bgColor rgb="FF004D10"/>
      </patternFill>
    </fill>
    <fill>
      <patternFill patternType="solid">
        <fgColor rgb="FF969696"/>
        <bgColor rgb="FF969696"/>
      </patternFill>
    </fill>
    <fill>
      <patternFill patternType="solid">
        <fgColor rgb="FFAF64FF"/>
        <bgColor rgb="FFAF64FF"/>
      </patternFill>
    </fill>
    <fill>
      <patternFill patternType="solid">
        <fgColor rgb="FF620E70"/>
        <bgColor rgb="FF620E70"/>
      </patternFill>
    </fill>
    <fill>
      <patternFill patternType="solid">
        <fgColor rgb="FFD8D8D8"/>
        <bgColor rgb="FFD8D8D8"/>
      </patternFill>
    </fill>
    <fill>
      <patternFill patternType="solid">
        <fgColor rgb="FFDBE5F1"/>
        <bgColor rgb="FFDBE5F1"/>
      </patternFill>
    </fill>
    <fill>
      <patternFill patternType="solid">
        <fgColor rgb="FFCCCCCC"/>
        <bgColor rgb="FFCCCCCC"/>
      </patternFill>
    </fill>
    <fill>
      <patternFill patternType="solid">
        <fgColor theme="0" tint="-0.14999847407452621"/>
        <bgColor rgb="FFD8D8D8"/>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5F5F5"/>
        <bgColor indexed="64"/>
      </patternFill>
    </fill>
    <fill>
      <patternFill patternType="solid">
        <fgColor rgb="FFEDEDED"/>
        <bgColor indexed="64"/>
      </patternFill>
    </fill>
    <fill>
      <patternFill patternType="solid">
        <fgColor theme="6"/>
        <bgColor indexed="64"/>
      </patternFill>
    </fill>
    <fill>
      <patternFill patternType="solid">
        <fgColor theme="0" tint="-0.249977111117893"/>
        <bgColor indexed="64"/>
      </patternFill>
    </fill>
    <fill>
      <patternFill patternType="solid">
        <fgColor rgb="FFFFFF99"/>
        <bgColor indexed="64"/>
      </patternFill>
    </fill>
    <fill>
      <patternFill patternType="solid">
        <fgColor rgb="FFFFFF00"/>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rgb="FF00B0F0"/>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6"/>
        <bgColor rgb="FFBFBFBF"/>
      </patternFill>
    </fill>
    <fill>
      <patternFill patternType="solid">
        <fgColor theme="5" tint="0.39997558519241921"/>
        <bgColor rgb="FF8DB3E2"/>
      </patternFill>
    </fill>
  </fills>
  <borders count="28">
    <border>
      <left/>
      <right/>
      <top/>
      <bottom/>
      <diagonal/>
    </border>
    <border>
      <left/>
      <right/>
      <top/>
      <bottom/>
      <diagonal/>
    </border>
    <border>
      <left/>
      <right style="thin">
        <color rgb="FF000000"/>
      </right>
      <top/>
      <bottom/>
      <diagonal/>
    </border>
    <border>
      <left/>
      <right style="thin">
        <color rgb="FF000000"/>
      </right>
      <top/>
      <bottom/>
      <diagonal/>
    </border>
    <border>
      <left/>
      <right/>
      <top/>
      <bottom/>
      <diagonal/>
    </border>
    <border>
      <left/>
      <right/>
      <top/>
      <bottom/>
      <diagonal/>
    </border>
    <border>
      <left style="thin">
        <color rgb="FF95B3D7"/>
      </left>
      <right/>
      <top style="thin">
        <color rgb="FF95B3D7"/>
      </top>
      <bottom/>
      <diagonal/>
    </border>
    <border>
      <left/>
      <right/>
      <top style="thin">
        <color rgb="FF95B3D7"/>
      </top>
      <bottom/>
      <diagonal/>
    </border>
    <border>
      <left/>
      <right style="thin">
        <color rgb="FF95B3D7"/>
      </right>
      <top style="thin">
        <color rgb="FF95B3D7"/>
      </top>
      <bottom/>
      <diagonal/>
    </border>
    <border>
      <left/>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top/>
      <bottom/>
      <diagonal/>
    </border>
    <border>
      <left style="medium">
        <color rgb="FF000000"/>
      </left>
      <right style="medium">
        <color rgb="FF000000"/>
      </right>
      <top style="medium">
        <color rgb="FF000000"/>
      </top>
      <bottom style="medium">
        <color rgb="FF000000"/>
      </bottom>
      <diagonal/>
    </border>
    <border>
      <left style="thin">
        <color rgb="FF000000"/>
      </left>
      <right style="thin">
        <color rgb="FF000000"/>
      </right>
      <top style="thin">
        <color rgb="FF000000"/>
      </top>
      <bottom style="thin">
        <color rgb="FFCCCCCC"/>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top/>
      <bottom/>
      <diagonal/>
    </border>
    <border>
      <left style="thin">
        <color indexed="64"/>
      </left>
      <right style="thin">
        <color indexed="64"/>
      </right>
      <top style="thin">
        <color indexed="64"/>
      </top>
      <bottom style="thin">
        <color indexed="64"/>
      </bottom>
      <diagonal/>
    </border>
  </borders>
  <cellStyleXfs count="7">
    <xf numFmtId="0" fontId="0" fillId="0" borderId="0"/>
    <xf numFmtId="0" fontId="8" fillId="0" borderId="0" applyNumberFormat="0" applyFill="0" applyBorder="0" applyAlignment="0" applyProtection="0"/>
    <xf numFmtId="9" fontId="44" fillId="0" borderId="0" applyFont="0" applyFill="0" applyBorder="0" applyAlignment="0" applyProtection="0"/>
    <xf numFmtId="0" fontId="11" fillId="0" borderId="21"/>
    <xf numFmtId="0" fontId="8" fillId="0" borderId="21" applyNumberFormat="0" applyFill="0" applyBorder="0" applyAlignment="0" applyProtection="0"/>
    <xf numFmtId="9" fontId="11" fillId="0" borderId="21" applyFont="0" applyFill="0" applyBorder="0" applyAlignment="0" applyProtection="0"/>
    <xf numFmtId="0" fontId="5" fillId="0" borderId="21"/>
  </cellStyleXfs>
  <cellXfs count="344">
    <xf numFmtId="0" fontId="0" fillId="0" borderId="0" xfId="0" applyFont="1" applyAlignment="1"/>
    <xf numFmtId="0" fontId="6" fillId="0" borderId="0" xfId="0" applyFont="1"/>
    <xf numFmtId="0" fontId="7" fillId="0" borderId="0" xfId="0" applyFont="1"/>
    <xf numFmtId="0" fontId="8" fillId="0" borderId="0" xfId="0" applyFont="1"/>
    <xf numFmtId="0" fontId="9" fillId="0" borderId="0" xfId="0" applyFont="1"/>
    <xf numFmtId="0" fontId="6" fillId="2" borderId="1" xfId="0" applyFont="1" applyFill="1" applyBorder="1"/>
    <xf numFmtId="0" fontId="7" fillId="2" borderId="1" xfId="0" applyFont="1" applyFill="1" applyBorder="1"/>
    <xf numFmtId="0" fontId="7" fillId="0" borderId="0" xfId="0" applyFont="1" applyAlignment="1">
      <alignment horizontal="left"/>
    </xf>
    <xf numFmtId="0" fontId="7" fillId="0" borderId="0" xfId="0" applyFont="1" applyAlignment="1">
      <alignment wrapText="1"/>
    </xf>
    <xf numFmtId="0" fontId="6" fillId="2" borderId="1" xfId="0" applyFont="1" applyFill="1" applyBorder="1" applyAlignment="1">
      <alignment wrapText="1"/>
    </xf>
    <xf numFmtId="0" fontId="7" fillId="0" borderId="0" xfId="0" applyFont="1" applyAlignment="1">
      <alignment horizontal="left" wrapText="1"/>
    </xf>
    <xf numFmtId="49" fontId="12" fillId="7" borderId="0" xfId="0" applyNumberFormat="1" applyFont="1" applyFill="1" applyAlignment="1"/>
    <xf numFmtId="0" fontId="10" fillId="0" borderId="0" xfId="0" applyFont="1" applyAlignment="1"/>
    <xf numFmtId="1" fontId="7" fillId="0" borderId="0" xfId="0" applyNumberFormat="1" applyFont="1" applyAlignment="1">
      <alignment wrapText="1"/>
    </xf>
    <xf numFmtId="0" fontId="7" fillId="8" borderId="1" xfId="0" applyFont="1" applyFill="1" applyBorder="1" applyAlignment="1">
      <alignment wrapText="1"/>
    </xf>
    <xf numFmtId="0" fontId="7" fillId="0" borderId="0" xfId="0" applyFont="1" applyAlignment="1">
      <alignment wrapText="1"/>
    </xf>
    <xf numFmtId="0" fontId="6" fillId="2" borderId="1" xfId="0" applyFont="1" applyFill="1" applyBorder="1" applyAlignment="1">
      <alignment horizontal="center" vertical="center"/>
    </xf>
    <xf numFmtId="0" fontId="7" fillId="2" borderId="1" xfId="0" applyFont="1" applyFill="1" applyBorder="1" applyAlignment="1">
      <alignment wrapText="1"/>
    </xf>
    <xf numFmtId="0" fontId="7" fillId="10" borderId="1" xfId="0" applyFont="1" applyFill="1" applyBorder="1"/>
    <xf numFmtId="0" fontId="6" fillId="2" borderId="6" xfId="0" applyFont="1" applyFill="1" applyBorder="1" applyAlignment="1">
      <alignment wrapText="1"/>
    </xf>
    <xf numFmtId="0" fontId="6" fillId="2" borderId="7" xfId="0" applyFont="1" applyFill="1" applyBorder="1" applyAlignment="1">
      <alignment wrapText="1"/>
    </xf>
    <xf numFmtId="0" fontId="6" fillId="2" borderId="7" xfId="0" applyFont="1" applyFill="1" applyBorder="1" applyAlignment="1">
      <alignment horizontal="left" wrapText="1"/>
    </xf>
    <xf numFmtId="0" fontId="6" fillId="2" borderId="8" xfId="0" applyFont="1" applyFill="1" applyBorder="1" applyAlignment="1">
      <alignment wrapText="1"/>
    </xf>
    <xf numFmtId="0" fontId="7" fillId="0" borderId="9" xfId="0" applyFont="1" applyBorder="1" applyAlignment="1">
      <alignment wrapText="1"/>
    </xf>
    <xf numFmtId="0" fontId="7" fillId="0" borderId="9" xfId="0" applyFont="1" applyBorder="1" applyAlignment="1">
      <alignment horizontal="left" wrapText="1"/>
    </xf>
    <xf numFmtId="0" fontId="7" fillId="0" borderId="0" xfId="0" quotePrefix="1" applyFont="1" applyAlignment="1">
      <alignment wrapText="1"/>
    </xf>
    <xf numFmtId="0" fontId="7" fillId="0" borderId="9" xfId="0" quotePrefix="1" applyFont="1" applyBorder="1" applyAlignment="1">
      <alignment wrapText="1"/>
    </xf>
    <xf numFmtId="0" fontId="7" fillId="2" borderId="1" xfId="0" applyFont="1" applyFill="1" applyBorder="1" applyAlignment="1">
      <alignment horizontal="left"/>
    </xf>
    <xf numFmtId="0" fontId="6" fillId="0" borderId="0" xfId="0" applyFont="1" applyAlignment="1">
      <alignment horizontal="left"/>
    </xf>
    <xf numFmtId="0" fontId="7" fillId="11" borderId="1" xfId="0" applyFont="1" applyFill="1" applyBorder="1"/>
    <xf numFmtId="0" fontId="16" fillId="0" borderId="0" xfId="0" applyFont="1"/>
    <xf numFmtId="0" fontId="7" fillId="0" borderId="0" xfId="0" quotePrefix="1" applyFont="1" applyAlignment="1">
      <alignment horizontal="left"/>
    </xf>
    <xf numFmtId="0" fontId="7" fillId="12" borderId="1" xfId="0" applyFont="1" applyFill="1" applyBorder="1"/>
    <xf numFmtId="0" fontId="7" fillId="13" borderId="1" xfId="0" applyFont="1" applyFill="1" applyBorder="1"/>
    <xf numFmtId="0" fontId="7" fillId="14" borderId="1" xfId="0" applyFont="1" applyFill="1" applyBorder="1"/>
    <xf numFmtId="0" fontId="7" fillId="8" borderId="1" xfId="0" applyFont="1" applyFill="1" applyBorder="1"/>
    <xf numFmtId="0" fontId="7" fillId="15" borderId="1" xfId="0" applyFont="1" applyFill="1" applyBorder="1"/>
    <xf numFmtId="0" fontId="7" fillId="16" borderId="1" xfId="0" applyFont="1" applyFill="1" applyBorder="1"/>
    <xf numFmtId="49" fontId="7" fillId="0" borderId="0" xfId="0" quotePrefix="1" applyNumberFormat="1" applyFont="1" applyAlignment="1">
      <alignment horizontal="left"/>
    </xf>
    <xf numFmtId="0" fontId="7" fillId="17" borderId="1" xfId="0" applyFont="1" applyFill="1" applyBorder="1"/>
    <xf numFmtId="0" fontId="7" fillId="18" borderId="1" xfId="0" applyFont="1" applyFill="1" applyBorder="1"/>
    <xf numFmtId="0" fontId="7" fillId="19" borderId="1" xfId="0" applyFont="1" applyFill="1" applyBorder="1"/>
    <xf numFmtId="0" fontId="7" fillId="20" borderId="1" xfId="0" applyFont="1" applyFill="1" applyBorder="1"/>
    <xf numFmtId="0" fontId="7" fillId="21" borderId="1" xfId="0" applyFont="1" applyFill="1" applyBorder="1"/>
    <xf numFmtId="0" fontId="7" fillId="22" borderId="1" xfId="0" applyFont="1" applyFill="1" applyBorder="1"/>
    <xf numFmtId="0" fontId="7" fillId="23" borderId="1" xfId="0" applyFont="1" applyFill="1" applyBorder="1"/>
    <xf numFmtId="0" fontId="7" fillId="24" borderId="1" xfId="0" applyFont="1" applyFill="1" applyBorder="1"/>
    <xf numFmtId="0" fontId="7" fillId="25" borderId="1" xfId="0" applyFont="1" applyFill="1" applyBorder="1"/>
    <xf numFmtId="0" fontId="7" fillId="26" borderId="1" xfId="0" applyFont="1" applyFill="1" applyBorder="1"/>
    <xf numFmtId="0" fontId="7" fillId="27" borderId="1" xfId="0" applyFont="1" applyFill="1" applyBorder="1"/>
    <xf numFmtId="0" fontId="7" fillId="28" borderId="1" xfId="0" applyFont="1" applyFill="1" applyBorder="1"/>
    <xf numFmtId="0" fontId="7" fillId="29" borderId="1" xfId="0" applyFont="1" applyFill="1" applyBorder="1"/>
    <xf numFmtId="0" fontId="7" fillId="0" borderId="0" xfId="0" applyFont="1" applyAlignment="1">
      <alignment horizontal="center"/>
    </xf>
    <xf numFmtId="0" fontId="7" fillId="0" borderId="22" xfId="0" applyFont="1" applyBorder="1"/>
    <xf numFmtId="0" fontId="6" fillId="0" borderId="22" xfId="0" applyFont="1" applyBorder="1"/>
    <xf numFmtId="9" fontId="7" fillId="0" borderId="0" xfId="0" applyNumberFormat="1" applyFont="1"/>
    <xf numFmtId="9" fontId="7" fillId="0" borderId="22" xfId="0" applyNumberFormat="1" applyFont="1" applyBorder="1"/>
    <xf numFmtId="172" fontId="7" fillId="0" borderId="0" xfId="0" applyNumberFormat="1" applyFont="1"/>
    <xf numFmtId="0" fontId="14" fillId="0" borderId="0" xfId="0" applyFont="1"/>
    <xf numFmtId="11" fontId="7" fillId="0" borderId="0" xfId="0" applyNumberFormat="1" applyFont="1"/>
    <xf numFmtId="173" fontId="7" fillId="0" borderId="0" xfId="0" applyNumberFormat="1" applyFont="1"/>
    <xf numFmtId="3" fontId="32" fillId="0" borderId="0" xfId="0" applyNumberFormat="1" applyFont="1" applyAlignment="1">
      <alignment horizontal="right"/>
    </xf>
    <xf numFmtId="0" fontId="33" fillId="0" borderId="0" xfId="0" applyFont="1" applyAlignment="1">
      <alignment horizontal="left"/>
    </xf>
    <xf numFmtId="0" fontId="7" fillId="32" borderId="23" xfId="0" applyFont="1" applyFill="1" applyBorder="1" applyAlignment="1">
      <alignment horizontal="left" wrapText="1"/>
    </xf>
    <xf numFmtId="0" fontId="7" fillId="32" borderId="24" xfId="0" applyFont="1" applyFill="1" applyBorder="1" applyAlignment="1">
      <alignment horizontal="left" wrapText="1"/>
    </xf>
    <xf numFmtId="0" fontId="34" fillId="32" borderId="25" xfId="0" applyFont="1" applyFill="1" applyBorder="1" applyAlignment="1">
      <alignment horizontal="left" wrapText="1"/>
    </xf>
    <xf numFmtId="0" fontId="34" fillId="32" borderId="10" xfId="0" applyFont="1" applyFill="1" applyBorder="1" applyAlignment="1">
      <alignment horizontal="left" wrapText="1"/>
    </xf>
    <xf numFmtId="0" fontId="35" fillId="0" borderId="0" xfId="0" applyFont="1" applyAlignment="1">
      <alignment horizontal="left"/>
    </xf>
    <xf numFmtId="0" fontId="36" fillId="0" borderId="11" xfId="0" applyFont="1" applyBorder="1" applyAlignment="1">
      <alignment horizontal="left" wrapText="1"/>
    </xf>
    <xf numFmtId="166" fontId="37" fillId="0" borderId="16" xfId="0" applyNumberFormat="1" applyFont="1" applyBorder="1" applyAlignment="1">
      <alignment horizontal="center" wrapText="1"/>
    </xf>
    <xf numFmtId="166" fontId="37" fillId="0" borderId="17" xfId="0" applyNumberFormat="1" applyFont="1" applyBorder="1" applyAlignment="1">
      <alignment horizontal="center" wrapText="1"/>
    </xf>
    <xf numFmtId="0" fontId="36" fillId="0" borderId="15" xfId="0" applyFont="1" applyBorder="1" applyAlignment="1">
      <alignment horizontal="left" wrapText="1"/>
    </xf>
    <xf numFmtId="166" fontId="37" fillId="0" borderId="26" xfId="0" applyNumberFormat="1" applyFont="1" applyBorder="1" applyAlignment="1">
      <alignment horizontal="center" wrapText="1"/>
    </xf>
    <xf numFmtId="166" fontId="37" fillId="0" borderId="3" xfId="0" applyNumberFormat="1" applyFont="1" applyBorder="1" applyAlignment="1">
      <alignment horizontal="center" wrapText="1"/>
    </xf>
    <xf numFmtId="0" fontId="38" fillId="0" borderId="0" xfId="0" applyFont="1" applyAlignment="1">
      <alignment horizontal="left"/>
    </xf>
    <xf numFmtId="16" fontId="7" fillId="0" borderId="0" xfId="0" applyNumberFormat="1" applyFont="1"/>
    <xf numFmtId="0" fontId="36" fillId="0" borderId="20" xfId="0" applyFont="1" applyBorder="1" applyAlignment="1">
      <alignment horizontal="left" wrapText="1"/>
    </xf>
    <xf numFmtId="166" fontId="37" fillId="0" borderId="18" xfId="0" applyNumberFormat="1" applyFont="1" applyBorder="1" applyAlignment="1">
      <alignment horizontal="center" wrapText="1"/>
    </xf>
    <xf numFmtId="166" fontId="37" fillId="0" borderId="19" xfId="0" applyNumberFormat="1" applyFont="1" applyBorder="1" applyAlignment="1">
      <alignment horizontal="center" wrapText="1"/>
    </xf>
    <xf numFmtId="10" fontId="7" fillId="0" borderId="22" xfId="0" applyNumberFormat="1" applyFont="1" applyBorder="1"/>
    <xf numFmtId="10" fontId="7" fillId="0" borderId="0" xfId="0" applyNumberFormat="1" applyFont="1"/>
    <xf numFmtId="1" fontId="7" fillId="0" borderId="0" xfId="0" applyNumberFormat="1" applyFont="1"/>
    <xf numFmtId="0" fontId="0" fillId="0" borderId="0" xfId="0" applyFont="1" applyFill="1" applyAlignment="1"/>
    <xf numFmtId="0" fontId="6" fillId="33" borderId="21" xfId="0" applyFont="1" applyFill="1" applyBorder="1"/>
    <xf numFmtId="0" fontId="13" fillId="34" borderId="21" xfId="0" applyFont="1" applyFill="1" applyBorder="1"/>
    <xf numFmtId="0" fontId="7" fillId="34" borderId="0" xfId="0" applyFont="1" applyFill="1"/>
    <xf numFmtId="0" fontId="6" fillId="0" borderId="0" xfId="0" applyFont="1" applyAlignment="1">
      <alignment horizontal="center"/>
    </xf>
    <xf numFmtId="0" fontId="0" fillId="0" borderId="0" xfId="0"/>
    <xf numFmtId="0" fontId="6" fillId="35" borderId="27" xfId="0" applyFont="1" applyFill="1" applyBorder="1" applyAlignment="1">
      <alignment horizontal="left"/>
    </xf>
    <xf numFmtId="0" fontId="6" fillId="35" borderId="27" xfId="0" applyFont="1" applyFill="1" applyBorder="1" applyAlignment="1">
      <alignment horizontal="center"/>
    </xf>
    <xf numFmtId="0" fontId="7" fillId="0" borderId="27" xfId="0" applyFont="1" applyBorder="1" applyAlignment="1">
      <alignment horizontal="left"/>
    </xf>
    <xf numFmtId="0" fontId="7" fillId="0" borderId="27" xfId="0" applyFont="1" applyBorder="1" applyAlignment="1">
      <alignment horizontal="center"/>
    </xf>
    <xf numFmtId="9" fontId="7" fillId="0" borderId="27" xfId="2" applyFont="1" applyBorder="1" applyAlignment="1">
      <alignment horizontal="center"/>
    </xf>
    <xf numFmtId="9" fontId="7" fillId="0" borderId="0" xfId="0" applyNumberFormat="1" applyFont="1" applyAlignment="1">
      <alignment horizontal="center"/>
    </xf>
    <xf numFmtId="0" fontId="6" fillId="0" borderId="21" xfId="0" applyFont="1" applyBorder="1" applyAlignment="1">
      <alignment horizontal="left"/>
    </xf>
    <xf numFmtId="0" fontId="13" fillId="0" borderId="21" xfId="0" applyFont="1" applyBorder="1"/>
    <xf numFmtId="10" fontId="7" fillId="0" borderId="21" xfId="0" applyNumberFormat="1" applyFont="1" applyBorder="1"/>
    <xf numFmtId="0" fontId="0" fillId="34" borderId="0" xfId="0" applyFill="1"/>
    <xf numFmtId="0" fontId="6" fillId="0" borderId="0" xfId="0" applyFont="1" applyAlignment="1">
      <alignment horizontal="right"/>
    </xf>
    <xf numFmtId="0" fontId="7" fillId="0" borderId="0" xfId="0" applyFont="1" applyAlignment="1">
      <alignment horizontal="right"/>
    </xf>
    <xf numFmtId="0" fontId="14" fillId="0" borderId="0" xfId="0" applyFont="1" applyAlignment="1">
      <alignment horizontal="right"/>
    </xf>
    <xf numFmtId="9" fontId="6" fillId="0" borderId="0" xfId="2" applyFont="1" applyAlignment="1">
      <alignment horizontal="right"/>
    </xf>
    <xf numFmtId="0" fontId="45" fillId="33" borderId="21" xfId="0" applyFont="1" applyFill="1" applyBorder="1" applyAlignment="1">
      <alignment horizontal="center"/>
    </xf>
    <xf numFmtId="0" fontId="46" fillId="34" borderId="21" xfId="0" applyFont="1" applyFill="1" applyBorder="1"/>
    <xf numFmtId="0" fontId="47" fillId="0" borderId="0" xfId="0" applyFont="1" applyAlignment="1">
      <alignment horizontal="left"/>
    </xf>
    <xf numFmtId="0" fontId="47" fillId="0" borderId="0" xfId="0" applyFont="1"/>
    <xf numFmtId="0" fontId="8" fillId="0" borderId="0" xfId="1" applyAlignment="1">
      <alignment horizontal="left"/>
    </xf>
    <xf numFmtId="0" fontId="45" fillId="35" borderId="0" xfId="0" applyFont="1" applyFill="1" applyAlignment="1">
      <alignment horizontal="left"/>
    </xf>
    <xf numFmtId="0" fontId="45" fillId="35" borderId="0" xfId="0" applyFont="1" applyFill="1"/>
    <xf numFmtId="0" fontId="45" fillId="35" borderId="0" xfId="0" applyFont="1" applyFill="1" applyAlignment="1">
      <alignment horizontal="right"/>
    </xf>
    <xf numFmtId="0" fontId="48" fillId="0" borderId="0" xfId="0" applyFont="1" applyAlignment="1">
      <alignment horizontal="right"/>
    </xf>
    <xf numFmtId="0" fontId="45" fillId="0" borderId="0" xfId="0" applyFont="1" applyAlignment="1">
      <alignment horizontal="left"/>
    </xf>
    <xf numFmtId="2" fontId="47" fillId="0" borderId="0" xfId="0" applyNumberFormat="1" applyFont="1"/>
    <xf numFmtId="1" fontId="47" fillId="0" borderId="0" xfId="0" applyNumberFormat="1" applyFont="1"/>
    <xf numFmtId="0" fontId="49" fillId="36" borderId="0" xfId="0" applyFont="1" applyFill="1" applyAlignment="1">
      <alignment horizontal="center" vertical="center" wrapText="1"/>
    </xf>
    <xf numFmtId="0" fontId="49" fillId="37" borderId="0" xfId="0" applyFont="1" applyFill="1" applyAlignment="1">
      <alignment horizontal="center" vertical="center" wrapText="1"/>
    </xf>
    <xf numFmtId="164" fontId="49" fillId="37" borderId="0" xfId="0" applyNumberFormat="1" applyFont="1" applyFill="1" applyAlignment="1">
      <alignment horizontal="center" vertical="center" wrapText="1"/>
    </xf>
    <xf numFmtId="164" fontId="49" fillId="36" borderId="0" xfId="0" applyNumberFormat="1" applyFont="1" applyFill="1" applyAlignment="1">
      <alignment horizontal="center" vertical="center" wrapText="1"/>
    </xf>
    <xf numFmtId="0" fontId="45" fillId="0" borderId="0" xfId="0" applyFont="1"/>
    <xf numFmtId="0" fontId="45" fillId="0" borderId="0" xfId="0" applyFont="1" applyAlignment="1">
      <alignment horizontal="center"/>
    </xf>
    <xf numFmtId="49" fontId="50" fillId="6" borderId="0" xfId="0" applyNumberFormat="1" applyFont="1" applyFill="1" applyAlignment="1"/>
    <xf numFmtId="0" fontId="50" fillId="0" borderId="0" xfId="0" applyFont="1" applyFill="1" applyAlignment="1"/>
    <xf numFmtId="49" fontId="50" fillId="7" borderId="0" xfId="0" applyNumberFormat="1" applyFont="1" applyFill="1" applyAlignment="1"/>
    <xf numFmtId="0" fontId="7" fillId="38" borderId="0" xfId="0" applyFont="1" applyFill="1" applyAlignment="1">
      <alignment wrapText="1"/>
    </xf>
    <xf numFmtId="0" fontId="6" fillId="0" borderId="21" xfId="0" applyFont="1" applyFill="1" applyBorder="1" applyAlignment="1">
      <alignment wrapText="1"/>
    </xf>
    <xf numFmtId="0" fontId="7" fillId="0" borderId="21" xfId="0" applyFont="1" applyFill="1" applyBorder="1" applyAlignment="1">
      <alignment wrapText="1"/>
    </xf>
    <xf numFmtId="0" fontId="0" fillId="0" borderId="21" xfId="0" applyFont="1" applyFill="1" applyBorder="1" applyAlignment="1"/>
    <xf numFmtId="0" fontId="17" fillId="0" borderId="21" xfId="0" applyFont="1" applyFill="1" applyBorder="1"/>
    <xf numFmtId="0" fontId="7" fillId="0" borderId="21" xfId="0" applyFont="1" applyFill="1" applyBorder="1"/>
    <xf numFmtId="0" fontId="19" fillId="0" borderId="21" xfId="0" applyFont="1" applyFill="1" applyBorder="1" applyAlignment="1">
      <alignment horizontal="center" vertical="center"/>
    </xf>
    <xf numFmtId="0" fontId="19" fillId="0" borderId="21" xfId="0" applyFont="1" applyFill="1" applyBorder="1" applyAlignment="1">
      <alignment horizontal="left" vertical="center"/>
    </xf>
    <xf numFmtId="2" fontId="20" fillId="0" borderId="21" xfId="0" applyNumberFormat="1" applyFont="1" applyFill="1" applyBorder="1" applyAlignment="1">
      <alignment horizontal="right"/>
    </xf>
    <xf numFmtId="0" fontId="20" fillId="0" borderId="21" xfId="0" applyFont="1" applyFill="1" applyBorder="1" applyAlignment="1">
      <alignment horizontal="left" vertical="center"/>
    </xf>
    <xf numFmtId="0" fontId="20" fillId="0" borderId="21" xfId="0" applyFont="1" applyFill="1" applyBorder="1" applyAlignment="1">
      <alignment horizontal="left" vertical="top" wrapText="1"/>
    </xf>
    <xf numFmtId="1" fontId="7" fillId="0" borderId="21" xfId="0" applyNumberFormat="1" applyFont="1" applyFill="1" applyBorder="1" applyAlignment="1">
      <alignment wrapText="1"/>
    </xf>
    <xf numFmtId="1" fontId="6" fillId="0" borderId="21" xfId="0" applyNumberFormat="1" applyFont="1" applyFill="1" applyBorder="1" applyAlignment="1">
      <alignment wrapText="1"/>
    </xf>
    <xf numFmtId="0" fontId="21" fillId="0" borderId="21" xfId="0" applyFont="1" applyFill="1" applyBorder="1"/>
    <xf numFmtId="0" fontId="19" fillId="0" borderId="21" xfId="0" applyFont="1" applyFill="1" applyBorder="1" applyAlignment="1">
      <alignment vertical="center"/>
    </xf>
    <xf numFmtId="0" fontId="20" fillId="0" borderId="21" xfId="0" applyFont="1" applyFill="1" applyBorder="1" applyAlignment="1">
      <alignment horizontal="left"/>
    </xf>
    <xf numFmtId="0" fontId="18" fillId="0" borderId="21" xfId="0" applyFont="1" applyFill="1" applyBorder="1" applyAlignment="1">
      <alignment horizontal="left" vertical="center"/>
    </xf>
    <xf numFmtId="0" fontId="20" fillId="0" borderId="21" xfId="0" applyFont="1" applyFill="1" applyBorder="1" applyAlignment="1">
      <alignment horizontal="right" vertical="center"/>
    </xf>
    <xf numFmtId="2" fontId="6" fillId="0" borderId="21" xfId="0" applyNumberFormat="1" applyFont="1" applyFill="1" applyBorder="1" applyAlignment="1">
      <alignment wrapText="1"/>
    </xf>
    <xf numFmtId="0" fontId="20" fillId="0" borderId="21" xfId="0" applyFont="1" applyFill="1" applyBorder="1"/>
    <xf numFmtId="0" fontId="20" fillId="0" borderId="21" xfId="0" applyFont="1" applyFill="1" applyBorder="1" applyAlignment="1">
      <alignment horizontal="right"/>
    </xf>
    <xf numFmtId="0" fontId="20" fillId="0" borderId="21" xfId="0" applyFont="1" applyFill="1" applyBorder="1" applyAlignment="1">
      <alignment vertical="center"/>
    </xf>
    <xf numFmtId="0" fontId="19" fillId="0" borderId="21" xfId="0" applyFont="1" applyFill="1" applyBorder="1" applyAlignment="1">
      <alignment horizontal="center" vertical="center" wrapText="1"/>
    </xf>
    <xf numFmtId="4" fontId="19" fillId="0" borderId="21" xfId="0" applyNumberFormat="1" applyFont="1" applyFill="1" applyBorder="1" applyAlignment="1">
      <alignment horizontal="center" vertical="center"/>
    </xf>
    <xf numFmtId="0" fontId="20" fillId="0" borderId="21" xfId="0" applyFont="1" applyFill="1" applyBorder="1" applyAlignment="1">
      <alignment horizontal="left" vertical="center" wrapText="1"/>
    </xf>
    <xf numFmtId="0" fontId="19" fillId="0" borderId="21" xfId="0" applyFont="1" applyFill="1" applyBorder="1" applyAlignment="1">
      <alignment horizontal="left" vertical="center" wrapText="1"/>
    </xf>
    <xf numFmtId="0" fontId="17" fillId="0" borderId="21" xfId="0" applyFont="1" applyFill="1" applyBorder="1" applyAlignment="1">
      <alignment vertical="center"/>
    </xf>
    <xf numFmtId="0" fontId="21" fillId="0" borderId="21" xfId="0" applyFont="1" applyFill="1" applyBorder="1" applyAlignment="1">
      <alignment vertical="center"/>
    </xf>
    <xf numFmtId="0" fontId="19" fillId="0" borderId="21" xfId="0" applyFont="1" applyFill="1" applyBorder="1" applyAlignment="1">
      <alignment horizontal="center" vertical="center" textRotation="90"/>
    </xf>
    <xf numFmtId="0" fontId="19" fillId="0" borderId="21" xfId="0" applyFont="1" applyFill="1" applyBorder="1" applyAlignment="1">
      <alignment horizontal="center" vertical="center" textRotation="90" wrapText="1"/>
    </xf>
    <xf numFmtId="4" fontId="19" fillId="0" borderId="21" xfId="0" applyNumberFormat="1" applyFont="1" applyFill="1" applyBorder="1" applyAlignment="1">
      <alignment horizontal="center" vertical="center" textRotation="90"/>
    </xf>
    <xf numFmtId="0" fontId="20" fillId="0" borderId="21" xfId="0" applyFont="1" applyFill="1" applyBorder="1" applyAlignment="1">
      <alignment vertical="center" wrapText="1"/>
    </xf>
    <xf numFmtId="0" fontId="22" fillId="0" borderId="21" xfId="0" applyFont="1" applyFill="1" applyBorder="1" applyAlignment="1">
      <alignment horizontal="left" vertical="center"/>
    </xf>
    <xf numFmtId="2" fontId="19" fillId="0" borderId="21" xfId="0" applyNumberFormat="1" applyFont="1" applyFill="1" applyBorder="1" applyAlignment="1">
      <alignment horizontal="left" vertical="center"/>
    </xf>
    <xf numFmtId="2" fontId="6" fillId="0" borderId="21" xfId="0" applyNumberFormat="1" applyFont="1" applyFill="1" applyBorder="1"/>
    <xf numFmtId="0" fontId="19" fillId="0" borderId="21" xfId="0" applyFont="1" applyFill="1" applyBorder="1" applyAlignment="1">
      <alignment vertical="top" wrapText="1"/>
    </xf>
    <xf numFmtId="0" fontId="19" fillId="0" borderId="21" xfId="0" applyFont="1" applyFill="1" applyBorder="1" applyAlignment="1">
      <alignment horizontal="left" vertical="top" wrapText="1"/>
    </xf>
    <xf numFmtId="4" fontId="19" fillId="0" borderId="21" xfId="0" applyNumberFormat="1" applyFont="1" applyFill="1" applyBorder="1" applyAlignment="1">
      <alignment vertical="center"/>
    </xf>
    <xf numFmtId="4" fontId="20" fillId="0" borderId="21" xfId="0" applyNumberFormat="1" applyFont="1" applyFill="1" applyBorder="1" applyAlignment="1">
      <alignment horizontal="left" vertical="center"/>
    </xf>
    <xf numFmtId="4" fontId="20" fillId="0" borderId="21" xfId="0" applyNumberFormat="1" applyFont="1" applyFill="1" applyBorder="1" applyAlignment="1">
      <alignment horizontal="left" vertical="center" wrapText="1"/>
    </xf>
    <xf numFmtId="0" fontId="6" fillId="0" borderId="21" xfId="0" applyFont="1" applyFill="1" applyBorder="1" applyAlignment="1">
      <alignment horizontal="center" vertical="center"/>
    </xf>
    <xf numFmtId="0" fontId="14" fillId="0" borderId="21" xfId="0" applyFont="1" applyFill="1" applyBorder="1" applyAlignment="1">
      <alignment wrapText="1"/>
    </xf>
    <xf numFmtId="1" fontId="14" fillId="0" borderId="21" xfId="0" applyNumberFormat="1" applyFont="1" applyFill="1" applyBorder="1" applyAlignment="1">
      <alignment horizontal="right" wrapText="1"/>
    </xf>
    <xf numFmtId="1" fontId="14" fillId="0" borderId="21" xfId="0" applyNumberFormat="1" applyFont="1" applyFill="1" applyBorder="1" applyAlignment="1">
      <alignment horizontal="right"/>
    </xf>
    <xf numFmtId="2" fontId="14" fillId="0" borderId="21" xfId="0" applyNumberFormat="1" applyFont="1" applyFill="1" applyBorder="1" applyAlignment="1">
      <alignment wrapText="1"/>
    </xf>
    <xf numFmtId="0" fontId="6" fillId="0" borderId="21" xfId="0" applyFont="1" applyFill="1" applyBorder="1"/>
    <xf numFmtId="2" fontId="7" fillId="0" borderId="21" xfId="0" applyNumberFormat="1" applyFont="1" applyFill="1" applyBorder="1" applyAlignment="1">
      <alignment wrapText="1"/>
    </xf>
    <xf numFmtId="0" fontId="23" fillId="0" borderId="21" xfId="0" applyFont="1" applyFill="1" applyBorder="1" applyAlignment="1">
      <alignment horizontal="left" vertical="top"/>
    </xf>
    <xf numFmtId="0" fontId="7" fillId="0" borderId="21" xfId="0" applyFont="1" applyFill="1" applyBorder="1" applyAlignment="1">
      <alignment horizontal="left" vertical="top"/>
    </xf>
    <xf numFmtId="0" fontId="24" fillId="0" borderId="21" xfId="0" applyFont="1" applyFill="1" applyBorder="1" applyAlignment="1">
      <alignment horizontal="center" vertical="top" wrapText="1"/>
    </xf>
    <xf numFmtId="0" fontId="24" fillId="0" borderId="21" xfId="0" applyFont="1" applyFill="1" applyBorder="1" applyAlignment="1">
      <alignment horizontal="left" vertical="top" wrapText="1"/>
    </xf>
    <xf numFmtId="0" fontId="25" fillId="0" borderId="21" xfId="0" applyFont="1" applyFill="1" applyBorder="1" applyAlignment="1">
      <alignment horizontal="left" vertical="top" wrapText="1"/>
    </xf>
    <xf numFmtId="0" fontId="7" fillId="0" borderId="21" xfId="0" applyFont="1" applyFill="1" applyBorder="1" applyAlignment="1">
      <alignment horizontal="left" vertical="top" wrapText="1"/>
    </xf>
    <xf numFmtId="0" fontId="7" fillId="0" borderId="21" xfId="0" applyFont="1" applyFill="1" applyBorder="1" applyAlignment="1">
      <alignment horizontal="center" vertical="top" wrapText="1"/>
    </xf>
    <xf numFmtId="0" fontId="26" fillId="0" borderId="21" xfId="0" applyFont="1" applyFill="1" applyBorder="1" applyAlignment="1">
      <alignment horizontal="left" vertical="top" wrapText="1"/>
    </xf>
    <xf numFmtId="0" fontId="26" fillId="0" borderId="21" xfId="0" applyFont="1" applyFill="1" applyBorder="1" applyAlignment="1">
      <alignment horizontal="center" vertical="top" wrapText="1"/>
    </xf>
    <xf numFmtId="166" fontId="27" fillId="0" borderId="21" xfId="0" applyNumberFormat="1" applyFont="1" applyFill="1" applyBorder="1" applyAlignment="1">
      <alignment horizontal="center" vertical="top" wrapText="1"/>
    </xf>
    <xf numFmtId="167" fontId="28" fillId="0" borderId="21" xfId="0" applyNumberFormat="1" applyFont="1" applyFill="1" applyBorder="1" applyAlignment="1">
      <alignment horizontal="center" vertical="top" wrapText="1"/>
    </xf>
    <xf numFmtId="168" fontId="28" fillId="0" borderId="21" xfId="0" applyNumberFormat="1" applyFont="1" applyFill="1" applyBorder="1" applyAlignment="1">
      <alignment horizontal="center" vertical="top" wrapText="1"/>
    </xf>
    <xf numFmtId="167" fontId="28" fillId="0" borderId="21" xfId="0" applyNumberFormat="1" applyFont="1" applyFill="1" applyBorder="1" applyAlignment="1">
      <alignment horizontal="left" vertical="top" wrapText="1"/>
    </xf>
    <xf numFmtId="169" fontId="27" fillId="0" borderId="21" xfId="0" applyNumberFormat="1" applyFont="1" applyFill="1" applyBorder="1" applyAlignment="1">
      <alignment horizontal="left" vertical="top" wrapText="1"/>
    </xf>
    <xf numFmtId="170" fontId="28" fillId="0" borderId="21" xfId="0" applyNumberFormat="1" applyFont="1" applyFill="1" applyBorder="1" applyAlignment="1">
      <alignment horizontal="left" vertical="top" wrapText="1"/>
    </xf>
    <xf numFmtId="0" fontId="29" fillId="0" borderId="21" xfId="0" applyFont="1" applyFill="1" applyBorder="1" applyAlignment="1">
      <alignment horizontal="center" vertical="top" wrapText="1"/>
    </xf>
    <xf numFmtId="169" fontId="30" fillId="0" borderId="21" xfId="0" applyNumberFormat="1" applyFont="1" applyFill="1" applyBorder="1" applyAlignment="1">
      <alignment horizontal="left" vertical="top" wrapText="1"/>
    </xf>
    <xf numFmtId="166" fontId="30" fillId="0" borderId="21" xfId="0" applyNumberFormat="1" applyFont="1" applyFill="1" applyBorder="1" applyAlignment="1">
      <alignment horizontal="center" vertical="top" wrapText="1"/>
    </xf>
    <xf numFmtId="166" fontId="30" fillId="0" borderId="21" xfId="0" applyNumberFormat="1" applyFont="1" applyFill="1" applyBorder="1" applyAlignment="1">
      <alignment horizontal="left" vertical="top" wrapText="1"/>
    </xf>
    <xf numFmtId="0" fontId="31" fillId="0" borderId="21" xfId="0" applyFont="1" applyFill="1" applyBorder="1" applyAlignment="1">
      <alignment horizontal="center" vertical="top" wrapText="1"/>
    </xf>
    <xf numFmtId="168" fontId="28" fillId="0" borderId="21" xfId="0" applyNumberFormat="1" applyFont="1" applyFill="1" applyBorder="1" applyAlignment="1">
      <alignment horizontal="left" vertical="top" wrapText="1"/>
    </xf>
    <xf numFmtId="171" fontId="28" fillId="0" borderId="21" xfId="0" applyNumberFormat="1" applyFont="1" applyFill="1" applyBorder="1" applyAlignment="1">
      <alignment horizontal="left" vertical="top" wrapText="1"/>
    </xf>
    <xf numFmtId="0" fontId="6" fillId="0" borderId="21" xfId="0" applyFont="1" applyFill="1" applyBorder="1" applyAlignment="1">
      <alignment horizontal="center"/>
    </xf>
    <xf numFmtId="0" fontId="16" fillId="0" borderId="21" xfId="0" applyFont="1" applyFill="1" applyBorder="1"/>
    <xf numFmtId="0" fontId="7" fillId="0" borderId="21" xfId="0" applyFont="1" applyFill="1" applyBorder="1" applyAlignment="1">
      <alignment horizontal="center"/>
    </xf>
    <xf numFmtId="0" fontId="7" fillId="0" borderId="21" xfId="0" applyFont="1" applyFill="1" applyBorder="1" applyAlignment="1">
      <alignment vertical="center" wrapText="1"/>
    </xf>
    <xf numFmtId="0" fontId="11" fillId="0" borderId="0" xfId="0" applyFont="1" applyAlignment="1"/>
    <xf numFmtId="0" fontId="11" fillId="0" borderId="21" xfId="3" applyFont="1" applyAlignment="1"/>
    <xf numFmtId="0" fontId="7" fillId="0" borderId="21" xfId="3" applyFont="1" applyAlignment="1">
      <alignment wrapText="1"/>
    </xf>
    <xf numFmtId="1" fontId="7" fillId="0" borderId="21" xfId="3" applyNumberFormat="1" applyFont="1" applyAlignment="1">
      <alignment wrapText="1"/>
    </xf>
    <xf numFmtId="0" fontId="45" fillId="0" borderId="21" xfId="6" applyFont="1"/>
    <xf numFmtId="0" fontId="5" fillId="0" borderId="21" xfId="6"/>
    <xf numFmtId="0" fontId="48" fillId="0" borderId="21" xfId="6" applyFont="1"/>
    <xf numFmtId="0" fontId="55" fillId="39" borderId="21" xfId="6" applyFont="1" applyFill="1"/>
    <xf numFmtId="0" fontId="5" fillId="40" borderId="21" xfId="6" applyFill="1"/>
    <xf numFmtId="0" fontId="56" fillId="0" borderId="21" xfId="6" applyFont="1"/>
    <xf numFmtId="0" fontId="5" fillId="0" borderId="21" xfId="6" applyAlignment="1">
      <alignment vertical="top"/>
    </xf>
    <xf numFmtId="0" fontId="5" fillId="39" borderId="21" xfId="6" applyFill="1" applyAlignment="1">
      <alignment vertical="top"/>
    </xf>
    <xf numFmtId="0" fontId="45" fillId="39" borderId="21" xfId="6" applyFont="1" applyFill="1" applyAlignment="1">
      <alignment vertical="top"/>
    </xf>
    <xf numFmtId="0" fontId="45" fillId="42" borderId="21" xfId="6" applyFont="1" applyFill="1" applyAlignment="1">
      <alignment vertical="top"/>
    </xf>
    <xf numFmtId="0" fontId="55" fillId="43" borderId="21" xfId="6" applyFont="1" applyFill="1" applyAlignment="1">
      <alignment vertical="top"/>
    </xf>
    <xf numFmtId="0" fontId="45" fillId="0" borderId="21" xfId="6" applyFont="1" applyAlignment="1">
      <alignment vertical="top"/>
    </xf>
    <xf numFmtId="0" fontId="54" fillId="44" borderId="21" xfId="6" applyFont="1" applyFill="1" applyAlignment="1">
      <alignment vertical="top"/>
    </xf>
    <xf numFmtId="0" fontId="54" fillId="39" borderId="21" xfId="6" applyFont="1" applyFill="1" applyAlignment="1">
      <alignment vertical="top"/>
    </xf>
    <xf numFmtId="0" fontId="55" fillId="45" borderId="21" xfId="6" applyFont="1" applyFill="1" applyAlignment="1">
      <alignment vertical="top"/>
    </xf>
    <xf numFmtId="0" fontId="55" fillId="39" borderId="21" xfId="6" applyFont="1" applyFill="1" applyAlignment="1">
      <alignment vertical="top"/>
    </xf>
    <xf numFmtId="0" fontId="46" fillId="45" borderId="21" xfId="6" applyFont="1" applyFill="1" applyAlignment="1">
      <alignment vertical="top"/>
    </xf>
    <xf numFmtId="0" fontId="46" fillId="39" borderId="21" xfId="6" applyFont="1" applyFill="1" applyAlignment="1">
      <alignment vertical="top"/>
    </xf>
    <xf numFmtId="0" fontId="46" fillId="45" borderId="21" xfId="6" applyFont="1" applyFill="1" applyAlignment="1">
      <alignment vertical="top" wrapText="1"/>
    </xf>
    <xf numFmtId="0" fontId="56" fillId="0" borderId="21" xfId="6" applyFont="1" applyAlignment="1">
      <alignment vertical="top"/>
    </xf>
    <xf numFmtId="0" fontId="56" fillId="39" borderId="21" xfId="6" applyFont="1" applyFill="1" applyAlignment="1">
      <alignment vertical="top"/>
    </xf>
    <xf numFmtId="0" fontId="5" fillId="40" borderId="21" xfId="6" applyFill="1" applyAlignment="1">
      <alignment vertical="top"/>
    </xf>
    <xf numFmtId="0" fontId="46" fillId="43" borderId="21" xfId="6" applyFont="1" applyFill="1" applyAlignment="1">
      <alignment vertical="top"/>
    </xf>
    <xf numFmtId="0" fontId="5" fillId="45" borderId="21" xfId="6" applyFill="1" applyAlignment="1">
      <alignment vertical="top"/>
    </xf>
    <xf numFmtId="0" fontId="45" fillId="45" borderId="21" xfId="6" applyFont="1" applyFill="1" applyAlignment="1">
      <alignment vertical="top"/>
    </xf>
    <xf numFmtId="0" fontId="56" fillId="45" borderId="21" xfId="6" applyFont="1" applyFill="1" applyAlignment="1">
      <alignment vertical="top"/>
    </xf>
    <xf numFmtId="0" fontId="46" fillId="0" borderId="21" xfId="6" applyFont="1" applyAlignment="1">
      <alignment vertical="top"/>
    </xf>
    <xf numFmtId="0" fontId="57" fillId="45" borderId="21" xfId="6" applyFont="1" applyFill="1" applyAlignment="1">
      <alignment vertical="top"/>
    </xf>
    <xf numFmtId="0" fontId="55" fillId="0" borderId="21" xfId="6" applyFont="1" applyAlignment="1">
      <alignment vertical="top"/>
    </xf>
    <xf numFmtId="0" fontId="56" fillId="41" borderId="21" xfId="6" applyFont="1" applyFill="1" applyAlignment="1">
      <alignment vertical="top"/>
    </xf>
    <xf numFmtId="0" fontId="55" fillId="41" borderId="21" xfId="6" applyFont="1" applyFill="1" applyAlignment="1">
      <alignment vertical="top"/>
    </xf>
    <xf numFmtId="0" fontId="5" fillId="0" borderId="21" xfId="6" applyAlignment="1">
      <alignment wrapText="1"/>
    </xf>
    <xf numFmtId="0" fontId="55" fillId="39" borderId="21" xfId="6" applyFont="1" applyFill="1" applyAlignment="1">
      <alignment wrapText="1"/>
    </xf>
    <xf numFmtId="0" fontId="5" fillId="46" borderId="27" xfId="6" applyFill="1" applyBorder="1" applyAlignment="1">
      <alignment wrapText="1"/>
    </xf>
    <xf numFmtId="0" fontId="5" fillId="47" borderId="27" xfId="6" applyFill="1" applyBorder="1" applyAlignment="1">
      <alignment wrapText="1"/>
    </xf>
    <xf numFmtId="0" fontId="58" fillId="0" borderId="0" xfId="0" applyFont="1" applyAlignment="1"/>
    <xf numFmtId="0" fontId="59" fillId="0" borderId="0" xfId="0" applyFont="1" applyAlignment="1"/>
    <xf numFmtId="0" fontId="55" fillId="45" borderId="21" xfId="6" applyFont="1" applyFill="1" applyAlignment="1">
      <alignment vertical="top" wrapText="1"/>
    </xf>
    <xf numFmtId="0" fontId="45" fillId="48" borderId="21" xfId="6" applyFont="1" applyFill="1" applyAlignment="1">
      <alignment vertical="top"/>
    </xf>
    <xf numFmtId="0" fontId="5" fillId="48" borderId="21" xfId="6" applyFill="1"/>
    <xf numFmtId="0" fontId="5" fillId="48" borderId="21" xfId="6" applyFill="1" applyAlignment="1">
      <alignment vertical="top"/>
    </xf>
    <xf numFmtId="0" fontId="56" fillId="48" borderId="21" xfId="6" applyFont="1" applyFill="1" applyAlignment="1">
      <alignment vertical="top"/>
    </xf>
    <xf numFmtId="0" fontId="58" fillId="40" borderId="0" xfId="0" applyFont="1" applyFill="1" applyAlignment="1"/>
    <xf numFmtId="0" fontId="59" fillId="40" borderId="0" xfId="0" applyFont="1" applyFill="1" applyAlignment="1"/>
    <xf numFmtId="0" fontId="0" fillId="40" borderId="0" xfId="0" applyFont="1" applyFill="1" applyAlignment="1"/>
    <xf numFmtId="0" fontId="58" fillId="49" borderId="0" xfId="0" applyFont="1" applyFill="1" applyAlignment="1"/>
    <xf numFmtId="0" fontId="6" fillId="50" borderId="1" xfId="0" applyFont="1" applyFill="1" applyBorder="1" applyAlignment="1"/>
    <xf numFmtId="0" fontId="50" fillId="0" borderId="0" xfId="0" applyFont="1" applyAlignment="1"/>
    <xf numFmtId="0" fontId="7" fillId="0" borderId="0" xfId="0" applyFont="1" applyAlignment="1"/>
    <xf numFmtId="0" fontId="6" fillId="51" borderId="1" xfId="0" applyFont="1" applyFill="1" applyBorder="1" applyAlignment="1"/>
    <xf numFmtId="0" fontId="6" fillId="51" borderId="1" xfId="0" applyFont="1" applyFill="1" applyBorder="1" applyAlignment="1">
      <alignment horizontal="left"/>
    </xf>
    <xf numFmtId="0" fontId="6" fillId="50" borderId="1" xfId="0" applyFont="1" applyFill="1" applyBorder="1" applyAlignment="1">
      <alignment horizontal="left"/>
    </xf>
    <xf numFmtId="0" fontId="6" fillId="50" borderId="2" xfId="0" applyFont="1" applyFill="1" applyBorder="1" applyAlignment="1"/>
    <xf numFmtId="0" fontId="6" fillId="52" borderId="1" xfId="0" applyFont="1" applyFill="1" applyBorder="1" applyAlignment="1"/>
    <xf numFmtId="0" fontId="50" fillId="0" borderId="0" xfId="0" applyFont="1" applyAlignment="1">
      <alignment horizontal="left"/>
    </xf>
    <xf numFmtId="49" fontId="50" fillId="3" borderId="0" xfId="0" applyNumberFormat="1" applyFont="1" applyFill="1" applyAlignment="1"/>
    <xf numFmtId="9" fontId="50" fillId="0" borderId="0" xfId="0" applyNumberFormat="1" applyFont="1" applyAlignment="1"/>
    <xf numFmtId="49" fontId="50" fillId="0" borderId="0" xfId="0" applyNumberFormat="1" applyFont="1" applyAlignment="1"/>
    <xf numFmtId="0" fontId="50" fillId="0" borderId="3" xfId="0" applyFont="1" applyBorder="1" applyAlignment="1"/>
    <xf numFmtId="0" fontId="51" fillId="0" borderId="21" xfId="0" applyFont="1" applyBorder="1" applyAlignment="1"/>
    <xf numFmtId="49" fontId="7" fillId="3" borderId="0" xfId="0" applyNumberFormat="1" applyFont="1" applyFill="1" applyAlignment="1"/>
    <xf numFmtId="9" fontId="10" fillId="0" borderId="0" xfId="0" applyNumberFormat="1" applyFont="1" applyAlignment="1"/>
    <xf numFmtId="49" fontId="7" fillId="0" borderId="0" xfId="0" applyNumberFormat="1" applyFont="1" applyAlignment="1"/>
    <xf numFmtId="0" fontId="10" fillId="0" borderId="3" xfId="0" applyFont="1" applyBorder="1" applyAlignment="1"/>
    <xf numFmtId="0" fontId="50" fillId="0" borderId="0" xfId="0" applyFont="1" applyAlignment="1">
      <alignment vertical="center"/>
    </xf>
    <xf numFmtId="49" fontId="50" fillId="0" borderId="3" xfId="0" applyNumberFormat="1" applyFont="1" applyBorder="1" applyAlignment="1"/>
    <xf numFmtId="9" fontId="10" fillId="0" borderId="3" xfId="0" applyNumberFormat="1" applyFont="1" applyBorder="1" applyAlignment="1"/>
    <xf numFmtId="49" fontId="8" fillId="0" borderId="0" xfId="1" applyNumberFormat="1" applyAlignment="1"/>
    <xf numFmtId="9" fontId="50" fillId="0" borderId="3" xfId="0" applyNumberFormat="1" applyFont="1" applyBorder="1" applyAlignment="1"/>
    <xf numFmtId="49" fontId="7" fillId="0" borderId="3" xfId="0" applyNumberFormat="1" applyFont="1" applyBorder="1" applyAlignment="1"/>
    <xf numFmtId="49" fontId="50" fillId="4" borderId="0" xfId="0" applyNumberFormat="1" applyFont="1" applyFill="1" applyAlignment="1"/>
    <xf numFmtId="49" fontId="50" fillId="0" borderId="0" xfId="0" applyNumberFormat="1" applyFont="1" applyAlignment="1">
      <alignment vertical="center"/>
    </xf>
    <xf numFmtId="0" fontId="51" fillId="0" borderId="0" xfId="0" applyFont="1" applyAlignment="1"/>
    <xf numFmtId="49" fontId="50" fillId="0" borderId="0" xfId="0" applyNumberFormat="1" applyFont="1" applyAlignment="1">
      <alignment vertical="top"/>
    </xf>
    <xf numFmtId="0" fontId="10" fillId="0" borderId="0" xfId="0" applyFont="1" applyAlignment="1">
      <alignment horizontal="left"/>
    </xf>
    <xf numFmtId="9" fontId="7" fillId="0" borderId="0" xfId="0" applyNumberFormat="1" applyFont="1" applyAlignment="1"/>
    <xf numFmtId="49" fontId="10" fillId="0" borderId="0" xfId="0" applyNumberFormat="1" applyFont="1" applyAlignment="1"/>
    <xf numFmtId="49" fontId="10" fillId="0" borderId="3" xfId="0" applyNumberFormat="1" applyFont="1" applyBorder="1" applyAlignment="1"/>
    <xf numFmtId="0" fontId="52" fillId="0" borderId="0" xfId="0" applyFont="1" applyAlignment="1"/>
    <xf numFmtId="165" fontId="50" fillId="0" borderId="0" xfId="0" applyNumberFormat="1" applyFont="1" applyAlignment="1"/>
    <xf numFmtId="49" fontId="50" fillId="5" borderId="0" xfId="0" applyNumberFormat="1" applyFont="1" applyFill="1" applyAlignment="1"/>
    <xf numFmtId="49" fontId="50" fillId="0" borderId="0" xfId="0" applyNumberFormat="1" applyFont="1" applyFill="1" applyAlignment="1"/>
    <xf numFmtId="1" fontId="50" fillId="0" borderId="0" xfId="0" applyNumberFormat="1" applyFont="1" applyAlignment="1"/>
    <xf numFmtId="1" fontId="7" fillId="0" borderId="0" xfId="0" applyNumberFormat="1" applyFont="1" applyAlignment="1"/>
    <xf numFmtId="0" fontId="7" fillId="0" borderId="0" xfId="0" applyFont="1" applyFill="1" applyAlignment="1"/>
    <xf numFmtId="0" fontId="50" fillId="0" borderId="1" xfId="0" applyFont="1" applyFill="1" applyBorder="1" applyAlignment="1"/>
    <xf numFmtId="0" fontId="50" fillId="0" borderId="0" xfId="0" applyNumberFormat="1" applyFont="1" applyAlignment="1"/>
    <xf numFmtId="49" fontId="10" fillId="0" borderId="0" xfId="0" applyNumberFormat="1" applyFont="1" applyAlignment="1">
      <alignment horizontal="left"/>
    </xf>
    <xf numFmtId="9" fontId="10" fillId="0" borderId="0" xfId="0" applyNumberFormat="1" applyFont="1" applyAlignment="1">
      <alignment horizontal="right"/>
    </xf>
    <xf numFmtId="49" fontId="10" fillId="0" borderId="3" xfId="0" applyNumberFormat="1" applyFont="1" applyBorder="1" applyAlignment="1">
      <alignment horizontal="left"/>
    </xf>
    <xf numFmtId="49" fontId="50" fillId="0" borderId="0" xfId="0" applyNumberFormat="1" applyFont="1" applyAlignment="1">
      <alignment horizontal="left"/>
    </xf>
    <xf numFmtId="0" fontId="9" fillId="0" borderId="0" xfId="0" applyFont="1" applyAlignment="1"/>
    <xf numFmtId="0" fontId="52" fillId="0" borderId="0" xfId="1" applyFont="1" applyFill="1" applyAlignment="1"/>
    <xf numFmtId="9" fontId="50" fillId="0" borderId="0" xfId="0" applyNumberFormat="1" applyFont="1" applyFill="1" applyAlignment="1"/>
    <xf numFmtId="49" fontId="50" fillId="0" borderId="0" xfId="0" applyNumberFormat="1" applyFont="1" applyFill="1" applyAlignment="1">
      <alignment horizontal="center"/>
    </xf>
    <xf numFmtId="49" fontId="50" fillId="0" borderId="3" xfId="0" applyNumberFormat="1" applyFont="1" applyFill="1" applyBorder="1" applyAlignment="1"/>
    <xf numFmtId="49" fontId="51" fillId="3" borderId="0" xfId="0" applyNumberFormat="1" applyFont="1" applyFill="1" applyAlignment="1"/>
    <xf numFmtId="49" fontId="50" fillId="9" borderId="0" xfId="0" applyNumberFormat="1" applyFont="1" applyFill="1" applyAlignment="1"/>
    <xf numFmtId="9" fontId="10" fillId="0" borderId="0" xfId="0" applyNumberFormat="1" applyFont="1" applyFill="1" applyAlignment="1"/>
    <xf numFmtId="49" fontId="10" fillId="0" borderId="0" xfId="0" applyNumberFormat="1" applyFont="1" applyFill="1" applyAlignment="1"/>
    <xf numFmtId="49" fontId="7" fillId="0" borderId="0" xfId="0" applyNumberFormat="1" applyFont="1" applyFill="1" applyAlignment="1"/>
    <xf numFmtId="49" fontId="10" fillId="0" borderId="3" xfId="0" applyNumberFormat="1" applyFont="1" applyFill="1" applyBorder="1" applyAlignment="1"/>
    <xf numFmtId="9" fontId="7" fillId="0" borderId="0" xfId="0" applyNumberFormat="1" applyFont="1" applyFill="1" applyAlignment="1"/>
    <xf numFmtId="49" fontId="7" fillId="0" borderId="3" xfId="0" applyNumberFormat="1" applyFont="1" applyFill="1" applyBorder="1" applyAlignment="1"/>
    <xf numFmtId="0" fontId="50" fillId="0" borderId="0" xfId="0" applyFont="1" applyFill="1" applyAlignment="1">
      <alignment horizontal="left"/>
    </xf>
    <xf numFmtId="49" fontId="51" fillId="3" borderId="21" xfId="0" applyNumberFormat="1" applyFont="1" applyFill="1" applyBorder="1" applyAlignment="1"/>
    <xf numFmtId="49" fontId="52" fillId="0" borderId="0" xfId="0" applyNumberFormat="1" applyFont="1" applyAlignment="1"/>
    <xf numFmtId="0" fontId="50" fillId="0" borderId="21" xfId="0" applyFont="1" applyBorder="1" applyAlignment="1"/>
    <xf numFmtId="49" fontId="13" fillId="3" borderId="0" xfId="0" applyNumberFormat="1" applyFont="1" applyFill="1" applyAlignment="1"/>
    <xf numFmtId="165" fontId="10" fillId="0" borderId="0" xfId="0" applyNumberFormat="1" applyFont="1" applyAlignment="1"/>
    <xf numFmtId="0" fontId="7" fillId="8" borderId="1" xfId="0" applyFont="1" applyFill="1" applyBorder="1" applyAlignment="1"/>
    <xf numFmtId="165" fontId="7" fillId="0" borderId="0" xfId="0" applyNumberFormat="1" applyFont="1" applyAlignment="1"/>
    <xf numFmtId="0" fontId="7" fillId="0" borderId="3" xfId="0" applyFont="1" applyBorder="1" applyAlignment="1"/>
    <xf numFmtId="0" fontId="14" fillId="0" borderId="0" xfId="0" applyFont="1" applyAlignment="1"/>
    <xf numFmtId="0" fontId="50" fillId="8" borderId="1" xfId="0" applyFont="1" applyFill="1" applyBorder="1" applyAlignment="1"/>
    <xf numFmtId="49" fontId="50" fillId="41" borderId="0" xfId="0" applyNumberFormat="1" applyFont="1" applyFill="1" applyAlignment="1"/>
    <xf numFmtId="0" fontId="4" fillId="46" borderId="27" xfId="6" applyFont="1" applyFill="1" applyBorder="1" applyAlignment="1">
      <alignment wrapText="1"/>
    </xf>
    <xf numFmtId="0" fontId="4" fillId="48" borderId="21" xfId="6" applyFont="1" applyFill="1" applyAlignment="1">
      <alignment vertical="top"/>
    </xf>
    <xf numFmtId="0" fontId="4" fillId="0" borderId="21" xfId="6" applyFont="1" applyAlignment="1">
      <alignment vertical="top"/>
    </xf>
    <xf numFmtId="49" fontId="50" fillId="0" borderId="0" xfId="0" applyNumberFormat="1" applyFont="1" applyAlignment="1">
      <alignment wrapText="1"/>
    </xf>
    <xf numFmtId="0" fontId="3" fillId="0" borderId="21" xfId="6" applyFont="1" applyAlignment="1">
      <alignment vertical="top"/>
    </xf>
    <xf numFmtId="0" fontId="2" fillId="45" borderId="21" xfId="6" applyFont="1" applyFill="1" applyAlignment="1">
      <alignment vertical="top"/>
    </xf>
    <xf numFmtId="0" fontId="2" fillId="0" borderId="21" xfId="6" applyFont="1" applyAlignment="1">
      <alignment vertical="top"/>
    </xf>
    <xf numFmtId="0" fontId="1" fillId="0" borderId="21" xfId="6" applyFont="1" applyAlignment="1">
      <alignment vertical="top"/>
    </xf>
    <xf numFmtId="0" fontId="1" fillId="45" borderId="21" xfId="6" applyFont="1" applyFill="1" applyAlignment="1">
      <alignment vertical="top"/>
    </xf>
    <xf numFmtId="0" fontId="6" fillId="8" borderId="4" xfId="0" applyFont="1" applyFill="1" applyBorder="1" applyAlignment="1">
      <alignment horizontal="center"/>
    </xf>
    <xf numFmtId="0" fontId="15" fillId="0" borderId="5" xfId="0" applyFont="1" applyBorder="1"/>
    <xf numFmtId="0" fontId="17" fillId="0" borderId="21" xfId="0" applyFont="1" applyFill="1" applyBorder="1" applyAlignment="1">
      <alignment horizontal="left" vertical="center"/>
    </xf>
    <xf numFmtId="0" fontId="15" fillId="0" borderId="21" xfId="0" applyFont="1" applyFill="1" applyBorder="1"/>
    <xf numFmtId="4" fontId="19" fillId="0" borderId="21" xfId="0" applyNumberFormat="1" applyFont="1" applyFill="1" applyBorder="1" applyAlignment="1">
      <alignment horizontal="left" vertical="center" wrapText="1"/>
    </xf>
    <xf numFmtId="4" fontId="19" fillId="0" borderId="21" xfId="0" applyNumberFormat="1" applyFont="1" applyFill="1" applyBorder="1" applyAlignment="1">
      <alignment horizontal="center" vertical="center"/>
    </xf>
    <xf numFmtId="0" fontId="7" fillId="0" borderId="21" xfId="0" applyFont="1" applyFill="1" applyBorder="1" applyAlignment="1">
      <alignment horizontal="left" wrapText="1"/>
    </xf>
    <xf numFmtId="0" fontId="0" fillId="0" borderId="21" xfId="0" applyFont="1" applyFill="1" applyBorder="1" applyAlignment="1"/>
    <xf numFmtId="0" fontId="19" fillId="0" borderId="21" xfId="0" applyFont="1" applyFill="1" applyBorder="1" applyAlignment="1">
      <alignment horizontal="center" vertical="center"/>
    </xf>
    <xf numFmtId="0" fontId="19" fillId="0" borderId="21" xfId="0" applyFont="1" applyFill="1" applyBorder="1" applyAlignment="1">
      <alignment horizontal="left" vertical="center" wrapText="1"/>
    </xf>
    <xf numFmtId="0" fontId="19" fillId="0" borderId="21" xfId="0" applyFont="1" applyFill="1" applyBorder="1" applyAlignment="1">
      <alignment horizontal="center" vertical="top" wrapText="1"/>
    </xf>
    <xf numFmtId="0" fontId="17" fillId="0" borderId="21" xfId="0" applyFont="1" applyFill="1" applyBorder="1" applyAlignment="1">
      <alignment horizontal="left"/>
    </xf>
    <xf numFmtId="0" fontId="19" fillId="0" borderId="21" xfId="0" applyFont="1" applyFill="1" applyBorder="1" applyAlignment="1">
      <alignment horizontal="center" vertical="center" wrapText="1"/>
    </xf>
    <xf numFmtId="0" fontId="6" fillId="30" borderId="4" xfId="0" applyFont="1" applyFill="1" applyBorder="1" applyAlignment="1">
      <alignment horizontal="left"/>
    </xf>
    <xf numFmtId="0" fontId="15" fillId="0" borderId="21" xfId="0" applyFont="1" applyBorder="1"/>
    <xf numFmtId="0" fontId="7" fillId="31" borderId="4" xfId="0" applyFont="1" applyFill="1" applyBorder="1" applyAlignment="1">
      <alignment horizontal="left"/>
    </xf>
    <xf numFmtId="0" fontId="34" fillId="32" borderId="12" xfId="0" applyFont="1" applyFill="1" applyBorder="1" applyAlignment="1">
      <alignment horizontal="left" wrapText="1"/>
    </xf>
    <xf numFmtId="0" fontId="15" fillId="0" borderId="14" xfId="0" applyFont="1" applyBorder="1"/>
    <xf numFmtId="0" fontId="15" fillId="0" borderId="13" xfId="0" applyFont="1" applyBorder="1"/>
  </cellXfs>
  <cellStyles count="7">
    <cellStyle name="Hyperlink" xfId="1" builtinId="8"/>
    <cellStyle name="Hyperlink 2" xfId="4" xr:uid="{00000000-0005-0000-0000-000001000000}"/>
    <cellStyle name="Normal" xfId="0" builtinId="0"/>
    <cellStyle name="Normal 2" xfId="3" xr:uid="{00000000-0005-0000-0000-000003000000}"/>
    <cellStyle name="Normal 3" xfId="6" xr:uid="{AD5A7B4B-8BDC-4972-BFB9-B248EAF697C8}"/>
    <cellStyle name="Percent" xfId="2" builtinId="5"/>
    <cellStyle name="Percent 2" xfId="5" xr:uid="{00000000-0005-0000-0000-000005000000}"/>
  </cellStyles>
  <dxfs count="213">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0</xdr:col>
      <xdr:colOff>0</xdr:colOff>
      <xdr:row>2</xdr:row>
      <xdr:rowOff>0</xdr:rowOff>
    </xdr:from>
    <xdr:ext cx="5314950" cy="3200400"/>
    <xdr:pic>
      <xdr:nvPicPr>
        <xdr:cNvPr id="2" name="image4.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21</xdr:row>
      <xdr:rowOff>0</xdr:rowOff>
    </xdr:from>
    <xdr:ext cx="5772150" cy="3181350"/>
    <xdr:pic>
      <xdr:nvPicPr>
        <xdr:cNvPr id="3" name="image2.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0</xdr:colOff>
      <xdr:row>40</xdr:row>
      <xdr:rowOff>0</xdr:rowOff>
    </xdr:from>
    <xdr:ext cx="5962650" cy="3248025"/>
    <xdr:pic>
      <xdr:nvPicPr>
        <xdr:cNvPr id="4" name="image3.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0</xdr:colOff>
      <xdr:row>60</xdr:row>
      <xdr:rowOff>0</xdr:rowOff>
    </xdr:from>
    <xdr:ext cx="6677025" cy="4476750"/>
    <xdr:pic>
      <xdr:nvPicPr>
        <xdr:cNvPr id="5" name="image1.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2" Type="http://schemas.openxmlformats.org/officeDocument/2006/relationships/hyperlink" Target="https://www.plugshare.com/" TargetMode="External"/><Relationship Id="rId1" Type="http://schemas.openxmlformats.org/officeDocument/2006/relationships/hyperlink" Target="http://www.anp.gov.br/arquivos/publicacoes/boletins-anp/abastecimento/63/boletim-n63.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election activeCell="G11" sqref="G11"/>
    </sheetView>
  </sheetViews>
  <sheetFormatPr defaultColWidth="12.75" defaultRowHeight="15" customHeight="1" x14ac:dyDescent="0.3"/>
  <cols>
    <col min="1" max="1" width="25.25" customWidth="1"/>
    <col min="2" max="2" width="21.25" customWidth="1"/>
    <col min="3" max="26" width="7.75" customWidth="1"/>
  </cols>
  <sheetData>
    <row r="1" spans="1:26" ht="14.5" x14ac:dyDescent="0.35">
      <c r="A1" s="1" t="s">
        <v>0</v>
      </c>
      <c r="B1" s="2"/>
      <c r="C1" s="2"/>
      <c r="D1" s="2"/>
      <c r="E1" s="2"/>
      <c r="F1" s="2"/>
      <c r="G1" s="2"/>
      <c r="H1" s="2"/>
      <c r="I1" s="2"/>
      <c r="J1" s="2"/>
      <c r="K1" s="2"/>
      <c r="L1" s="2"/>
      <c r="M1" s="2"/>
      <c r="N1" s="2"/>
      <c r="O1" s="2"/>
      <c r="P1" s="2"/>
      <c r="Q1" s="2"/>
      <c r="R1" s="2"/>
      <c r="S1" s="2"/>
      <c r="T1" s="2"/>
      <c r="U1" s="2"/>
      <c r="V1" s="2"/>
      <c r="W1" s="2"/>
      <c r="X1" s="2"/>
      <c r="Y1" s="2"/>
      <c r="Z1" s="2"/>
    </row>
    <row r="2" spans="1:26" ht="14.5" x14ac:dyDescent="0.35">
      <c r="A2" s="2"/>
      <c r="B2" s="2"/>
      <c r="C2" s="2"/>
      <c r="D2" s="2"/>
      <c r="E2" s="2"/>
      <c r="F2" s="2"/>
      <c r="G2" s="2"/>
      <c r="H2" s="2"/>
      <c r="I2" s="2"/>
      <c r="J2" s="2"/>
      <c r="K2" s="2"/>
      <c r="L2" s="2"/>
      <c r="M2" s="2"/>
      <c r="N2" s="2"/>
      <c r="O2" s="2"/>
      <c r="P2" s="2"/>
      <c r="Q2" s="2"/>
      <c r="R2" s="2"/>
      <c r="S2" s="2"/>
      <c r="T2" s="2"/>
      <c r="U2" s="2"/>
      <c r="V2" s="2"/>
      <c r="W2" s="2"/>
      <c r="X2" s="2"/>
      <c r="Y2" s="2"/>
      <c r="Z2" s="2"/>
    </row>
    <row r="3" spans="1:26" ht="14.5" x14ac:dyDescent="0.35">
      <c r="A3" s="2" t="s">
        <v>1</v>
      </c>
      <c r="B3" s="2"/>
      <c r="C3" s="2"/>
      <c r="D3" s="2"/>
      <c r="E3" s="2"/>
      <c r="F3" s="2"/>
      <c r="G3" s="2"/>
      <c r="H3" s="2"/>
      <c r="I3" s="2"/>
      <c r="J3" s="2"/>
      <c r="K3" s="2"/>
      <c r="L3" s="2"/>
      <c r="M3" s="2"/>
      <c r="N3" s="2"/>
      <c r="O3" s="2"/>
      <c r="P3" s="2"/>
      <c r="Q3" s="2"/>
      <c r="R3" s="2"/>
      <c r="S3" s="2"/>
      <c r="T3" s="2"/>
      <c r="U3" s="2"/>
      <c r="V3" s="2"/>
      <c r="W3" s="2"/>
      <c r="X3" s="2"/>
      <c r="Y3" s="2"/>
      <c r="Z3" s="2"/>
    </row>
    <row r="4" spans="1:26" ht="14.5" x14ac:dyDescent="0.35">
      <c r="A4" s="2" t="s">
        <v>2</v>
      </c>
      <c r="B4" s="2"/>
      <c r="C4" s="2"/>
      <c r="D4" s="2"/>
      <c r="E4" s="2"/>
      <c r="F4" s="2"/>
      <c r="G4" s="2"/>
      <c r="H4" s="2"/>
      <c r="I4" s="2"/>
      <c r="J4" s="2"/>
      <c r="K4" s="2"/>
      <c r="L4" s="2"/>
      <c r="M4" s="2"/>
      <c r="N4" s="2"/>
      <c r="O4" s="2"/>
      <c r="P4" s="2"/>
      <c r="Q4" s="2"/>
      <c r="R4" s="2"/>
      <c r="S4" s="2"/>
      <c r="T4" s="2"/>
      <c r="U4" s="2"/>
      <c r="V4" s="2"/>
      <c r="W4" s="2"/>
      <c r="X4" s="2"/>
      <c r="Y4" s="2"/>
      <c r="Z4" s="2"/>
    </row>
    <row r="5" spans="1:26" ht="14.5" x14ac:dyDescent="0.35">
      <c r="A5" s="2" t="s">
        <v>3</v>
      </c>
      <c r="B5" s="2"/>
      <c r="C5" s="2"/>
      <c r="D5" s="2"/>
      <c r="E5" s="2"/>
      <c r="F5" s="2"/>
      <c r="G5" s="2"/>
      <c r="H5" s="2"/>
      <c r="I5" s="2"/>
      <c r="J5" s="2"/>
      <c r="K5" s="2"/>
      <c r="L5" s="2"/>
      <c r="M5" s="2"/>
      <c r="N5" s="2"/>
      <c r="O5" s="2"/>
      <c r="P5" s="2"/>
      <c r="Q5" s="2"/>
      <c r="R5" s="2"/>
      <c r="S5" s="2"/>
      <c r="T5" s="2"/>
      <c r="U5" s="2"/>
      <c r="V5" s="2"/>
      <c r="W5" s="2"/>
      <c r="X5" s="2"/>
      <c r="Y5" s="2"/>
      <c r="Z5" s="2"/>
    </row>
    <row r="6" spans="1:26" ht="14.5" x14ac:dyDescent="0.35">
      <c r="A6" s="2" t="s">
        <v>4</v>
      </c>
      <c r="B6" s="2"/>
      <c r="C6" s="2"/>
      <c r="D6" s="2"/>
      <c r="E6" s="2"/>
      <c r="F6" s="2"/>
      <c r="G6" s="2"/>
      <c r="H6" s="2"/>
      <c r="I6" s="2"/>
      <c r="J6" s="2"/>
      <c r="K6" s="2"/>
      <c r="L6" s="2"/>
      <c r="M6" s="2"/>
      <c r="N6" s="2"/>
      <c r="O6" s="2"/>
      <c r="P6" s="2"/>
      <c r="Q6" s="2"/>
      <c r="R6" s="2"/>
      <c r="S6" s="2"/>
      <c r="T6" s="2"/>
      <c r="U6" s="2"/>
      <c r="V6" s="2"/>
      <c r="W6" s="2"/>
      <c r="X6" s="2"/>
      <c r="Y6" s="2"/>
      <c r="Z6" s="2"/>
    </row>
    <row r="7" spans="1:26" ht="14.5" x14ac:dyDescent="0.35">
      <c r="A7" s="2"/>
      <c r="B7" s="2"/>
      <c r="C7" s="2"/>
      <c r="D7" s="2"/>
      <c r="E7" s="2"/>
      <c r="F7" s="2"/>
      <c r="G7" s="2"/>
      <c r="H7" s="2"/>
      <c r="I7" s="2"/>
      <c r="J7" s="2"/>
      <c r="K7" s="2"/>
      <c r="L7" s="2"/>
      <c r="M7" s="2"/>
      <c r="N7" s="2"/>
      <c r="O7" s="2"/>
      <c r="P7" s="2"/>
      <c r="Q7" s="2"/>
      <c r="R7" s="2"/>
      <c r="S7" s="2"/>
      <c r="T7" s="2"/>
      <c r="U7" s="2"/>
      <c r="V7" s="2"/>
      <c r="W7" s="2"/>
      <c r="X7" s="2"/>
      <c r="Y7" s="2"/>
      <c r="Z7" s="2"/>
    </row>
    <row r="8" spans="1:26" ht="14.5" x14ac:dyDescent="0.35">
      <c r="A8" s="2" t="s">
        <v>5</v>
      </c>
      <c r="B8" s="2"/>
      <c r="C8" s="2"/>
      <c r="D8" s="2"/>
      <c r="E8" s="2"/>
      <c r="F8" s="2"/>
      <c r="G8" s="2"/>
      <c r="H8" s="2"/>
      <c r="I8" s="2"/>
      <c r="J8" s="2"/>
      <c r="K8" s="2"/>
      <c r="L8" s="2"/>
      <c r="M8" s="2"/>
      <c r="N8" s="2"/>
      <c r="O8" s="2"/>
      <c r="P8" s="2"/>
      <c r="Q8" s="2"/>
      <c r="R8" s="2"/>
      <c r="S8" s="2"/>
      <c r="T8" s="2"/>
      <c r="U8" s="2"/>
      <c r="V8" s="2"/>
      <c r="W8" s="2"/>
      <c r="X8" s="2"/>
      <c r="Y8" s="2"/>
      <c r="Z8" s="2"/>
    </row>
    <row r="9" spans="1:26" ht="14.5" x14ac:dyDescent="0.35">
      <c r="A9" s="2" t="s">
        <v>6</v>
      </c>
      <c r="B9" s="2"/>
      <c r="C9" s="2"/>
      <c r="D9" s="2"/>
      <c r="E9" s="2"/>
      <c r="F9" s="2"/>
      <c r="G9" s="2"/>
      <c r="H9" s="2"/>
      <c r="I9" s="2"/>
      <c r="J9" s="2"/>
      <c r="K9" s="2"/>
      <c r="L9" s="2"/>
      <c r="M9" s="2"/>
      <c r="N9" s="2"/>
      <c r="O9" s="2"/>
      <c r="P9" s="2"/>
      <c r="Q9" s="2"/>
      <c r="R9" s="2"/>
      <c r="S9" s="2"/>
      <c r="T9" s="2"/>
      <c r="U9" s="2"/>
      <c r="V9" s="2"/>
      <c r="W9" s="2"/>
      <c r="X9" s="2"/>
      <c r="Y9" s="2"/>
      <c r="Z9" s="2"/>
    </row>
    <row r="10" spans="1:26" ht="14.5" x14ac:dyDescent="0.35">
      <c r="A10" s="3" t="s">
        <v>7</v>
      </c>
      <c r="B10" s="2"/>
      <c r="C10" s="2"/>
      <c r="D10" s="2"/>
      <c r="E10" s="2"/>
      <c r="F10" s="2"/>
      <c r="G10" s="2"/>
      <c r="H10" s="2"/>
      <c r="I10" s="2"/>
      <c r="J10" s="2"/>
      <c r="K10" s="2"/>
      <c r="L10" s="2"/>
      <c r="M10" s="2"/>
      <c r="N10" s="2"/>
      <c r="O10" s="2"/>
      <c r="P10" s="2"/>
      <c r="Q10" s="2"/>
      <c r="R10" s="2"/>
      <c r="S10" s="2"/>
      <c r="T10" s="2"/>
      <c r="U10" s="2"/>
      <c r="V10" s="2"/>
      <c r="W10" s="2"/>
      <c r="X10" s="2"/>
      <c r="Y10" s="2"/>
      <c r="Z10" s="2"/>
    </row>
    <row r="11" spans="1:26" ht="14.5" x14ac:dyDescent="0.35">
      <c r="A11" s="4"/>
      <c r="B11" s="2"/>
      <c r="C11" s="2"/>
      <c r="D11" s="2"/>
      <c r="E11" s="2"/>
      <c r="F11" s="2"/>
      <c r="G11" s="2"/>
      <c r="H11" s="2"/>
      <c r="I11" s="2"/>
      <c r="J11" s="2"/>
      <c r="K11" s="2"/>
      <c r="L11" s="2"/>
      <c r="M11" s="2"/>
      <c r="N11" s="2"/>
      <c r="O11" s="2"/>
      <c r="P11" s="2"/>
      <c r="Q11" s="2"/>
      <c r="R11" s="2"/>
      <c r="S11" s="2"/>
      <c r="T11" s="2"/>
      <c r="U11" s="2"/>
      <c r="V11" s="2"/>
      <c r="W11" s="2"/>
      <c r="X11" s="2"/>
      <c r="Y11" s="2"/>
      <c r="Z11" s="2"/>
    </row>
    <row r="12" spans="1:26" ht="14.5" x14ac:dyDescent="0.35">
      <c r="A12" s="2" t="s">
        <v>8</v>
      </c>
      <c r="B12" s="2"/>
      <c r="C12" s="2"/>
      <c r="D12" s="2"/>
      <c r="E12" s="2"/>
      <c r="F12" s="2"/>
      <c r="G12" s="2"/>
      <c r="H12" s="2"/>
      <c r="I12" s="2"/>
      <c r="J12" s="2"/>
      <c r="K12" s="2"/>
      <c r="L12" s="2"/>
      <c r="M12" s="2"/>
      <c r="N12" s="2"/>
      <c r="O12" s="2"/>
      <c r="P12" s="2"/>
      <c r="Q12" s="2"/>
      <c r="R12" s="2"/>
      <c r="S12" s="2"/>
      <c r="T12" s="2"/>
      <c r="U12" s="2"/>
      <c r="V12" s="2"/>
      <c r="W12" s="2"/>
      <c r="X12" s="2"/>
      <c r="Y12" s="2"/>
      <c r="Z12" s="2"/>
    </row>
    <row r="13" spans="1:26" ht="14.5" x14ac:dyDescent="0.35">
      <c r="A13" s="2" t="s">
        <v>9</v>
      </c>
      <c r="B13" s="2"/>
      <c r="C13" s="2"/>
      <c r="D13" s="2"/>
      <c r="E13" s="2"/>
      <c r="F13" s="2"/>
      <c r="G13" s="2"/>
      <c r="H13" s="2"/>
      <c r="I13" s="2"/>
      <c r="J13" s="2"/>
      <c r="K13" s="2"/>
      <c r="L13" s="2"/>
      <c r="M13" s="2"/>
      <c r="N13" s="2"/>
      <c r="O13" s="2"/>
      <c r="P13" s="2"/>
      <c r="Q13" s="2"/>
      <c r="R13" s="2"/>
      <c r="S13" s="2"/>
      <c r="T13" s="2"/>
      <c r="U13" s="2"/>
      <c r="V13" s="2"/>
      <c r="W13" s="2"/>
      <c r="X13" s="2"/>
      <c r="Y13" s="2"/>
      <c r="Z13" s="2"/>
    </row>
    <row r="14" spans="1:26" ht="14.5" x14ac:dyDescent="0.35">
      <c r="A14" s="2" t="s">
        <v>10</v>
      </c>
      <c r="B14" s="2"/>
      <c r="C14" s="2"/>
      <c r="D14" s="2"/>
      <c r="E14" s="2"/>
      <c r="F14" s="2"/>
      <c r="G14" s="2"/>
      <c r="H14" s="2"/>
      <c r="I14" s="2"/>
      <c r="J14" s="2"/>
      <c r="K14" s="2"/>
      <c r="L14" s="2"/>
      <c r="M14" s="2"/>
      <c r="N14" s="2"/>
      <c r="O14" s="2"/>
      <c r="P14" s="2"/>
      <c r="Q14" s="2"/>
      <c r="R14" s="2"/>
      <c r="S14" s="2"/>
      <c r="T14" s="2"/>
      <c r="U14" s="2"/>
      <c r="V14" s="2"/>
      <c r="W14" s="2"/>
      <c r="X14" s="2"/>
      <c r="Y14" s="2"/>
      <c r="Z14" s="2"/>
    </row>
    <row r="15" spans="1:26" ht="14.5" x14ac:dyDescent="0.3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5" x14ac:dyDescent="0.35">
      <c r="A16" s="5" t="s">
        <v>11</v>
      </c>
      <c r="B16" s="6"/>
      <c r="C16" s="2"/>
      <c r="D16" s="2"/>
      <c r="E16" s="2"/>
      <c r="F16" s="2"/>
      <c r="G16" s="2"/>
      <c r="H16" s="2"/>
      <c r="I16" s="2"/>
      <c r="J16" s="2"/>
      <c r="K16" s="2"/>
      <c r="L16" s="2"/>
      <c r="M16" s="2"/>
      <c r="N16" s="2"/>
      <c r="O16" s="2"/>
      <c r="P16" s="2"/>
      <c r="Q16" s="2"/>
      <c r="R16" s="2"/>
      <c r="S16" s="2"/>
      <c r="T16" s="2"/>
      <c r="U16" s="2"/>
      <c r="V16" s="2"/>
      <c r="W16" s="2"/>
      <c r="X16" s="2"/>
      <c r="Y16" s="2"/>
      <c r="Z16" s="2"/>
    </row>
    <row r="17" spans="1:26" ht="14.5" x14ac:dyDescent="0.35">
      <c r="A17" s="2" t="s">
        <v>12</v>
      </c>
      <c r="B17" s="7">
        <f>MAX(PolicyLevers!H:H)</f>
        <v>600</v>
      </c>
      <c r="C17" s="2"/>
      <c r="D17" s="2"/>
      <c r="E17" s="2"/>
      <c r="F17" s="2"/>
      <c r="G17" s="2"/>
      <c r="H17" s="2"/>
      <c r="I17" s="2"/>
      <c r="J17" s="2"/>
      <c r="K17" s="2"/>
      <c r="L17" s="2"/>
      <c r="M17" s="2"/>
      <c r="N17" s="2"/>
      <c r="O17" s="2"/>
      <c r="P17" s="2"/>
      <c r="Q17" s="2"/>
      <c r="R17" s="2"/>
      <c r="S17" s="2"/>
      <c r="T17" s="2"/>
      <c r="U17" s="2"/>
      <c r="V17" s="2"/>
      <c r="W17" s="2"/>
      <c r="X17" s="2"/>
      <c r="Y17" s="2"/>
      <c r="Z17" s="2"/>
    </row>
    <row r="18" spans="1:26" ht="14.5" x14ac:dyDescent="0.35">
      <c r="A18" s="2" t="s">
        <v>13</v>
      </c>
      <c r="B18" s="7" t="str">
        <f t="array" ref="B18">IF(MIN(IF(COUNTIF(PolicyLevers!$H$2:$H$1529,PolicyLevers!$H$2:$H$1529)&gt;1,PolicyLevers!$H$2:$H$1529, ""))=0,"No duplicate ID numbers",MIN(IF(COUNTIF(PolicyLevers!$H$2:$H$1529,PolicyLevers!$H$2:$H$1529)&gt;1,PolicyLevers!$H$2:$H$1529, "")))</f>
        <v>No duplicate ID numbers</v>
      </c>
      <c r="C18" s="2"/>
      <c r="D18" s="2"/>
      <c r="E18" s="2"/>
      <c r="F18" s="2"/>
      <c r="G18" s="2"/>
      <c r="H18" s="2"/>
      <c r="I18" s="2"/>
      <c r="J18" s="2"/>
      <c r="K18" s="2"/>
      <c r="L18" s="2"/>
      <c r="M18" s="2"/>
      <c r="N18" s="2"/>
      <c r="O18" s="2"/>
      <c r="P18" s="2"/>
      <c r="Q18" s="2"/>
      <c r="R18" s="2"/>
      <c r="S18" s="2"/>
      <c r="T18" s="2"/>
      <c r="U18" s="2"/>
      <c r="V18" s="2"/>
      <c r="W18" s="2"/>
      <c r="X18" s="2"/>
      <c r="Y18" s="2"/>
      <c r="Z18" s="2"/>
    </row>
    <row r="19" spans="1:26" ht="29" x14ac:dyDescent="0.35">
      <c r="A19" s="8" t="s">
        <v>14</v>
      </c>
      <c r="B19" s="7" t="str">
        <f t="array" ref="B19">IF(MIN(IF((NOT(ISNUMBER(PolicyLevers!$H$2:$H$1529)))*(PolicyLevers!$I$2:$I$1529="Yes"),ROW(PolicyLevers!$H$2:$H$1529)))=0,"No missing ID numbers",MIN(IF((NOT(ISNUMBER(PolicyLevers!$H$2:$H$1529)))*(PolicyLevers!$I$2:$I$1529="Yes"),ROW(PolicyLevers!$H$2:$H$1529))))</f>
        <v>No missing ID numbers</v>
      </c>
      <c r="C19" s="2"/>
      <c r="D19" s="2"/>
      <c r="E19" s="2"/>
      <c r="F19" s="2"/>
      <c r="G19" s="2"/>
      <c r="H19" s="2"/>
      <c r="I19" s="2"/>
      <c r="J19" s="2"/>
      <c r="K19" s="2"/>
      <c r="L19" s="2"/>
      <c r="M19" s="2"/>
      <c r="N19" s="2"/>
      <c r="O19" s="2"/>
      <c r="P19" s="2"/>
      <c r="Q19" s="2"/>
      <c r="R19" s="2"/>
      <c r="S19" s="2"/>
      <c r="T19" s="2"/>
      <c r="U19" s="2"/>
      <c r="V19" s="2"/>
      <c r="W19" s="2"/>
      <c r="X19" s="2"/>
      <c r="Y19" s="2"/>
      <c r="Z19" s="2"/>
    </row>
    <row r="20" spans="1:26" ht="14.5" x14ac:dyDescent="0.3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35">
      <c r="A21" s="5" t="s">
        <v>15</v>
      </c>
      <c r="B21" s="6"/>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35">
      <c r="A22" s="2" t="s">
        <v>16</v>
      </c>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35">
      <c r="A23" s="2" t="s">
        <v>17</v>
      </c>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2" t="s">
        <v>18</v>
      </c>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35">
      <c r="A25" s="2" t="s">
        <v>19</v>
      </c>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35">
      <c r="A26" s="2" t="s">
        <v>20</v>
      </c>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35">
      <c r="A28" s="2" t="s">
        <v>21</v>
      </c>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35">
      <c r="A29" s="2" t="s">
        <v>22</v>
      </c>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35">
      <c r="A30" s="2" t="s">
        <v>23</v>
      </c>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35">
      <c r="A32" s="2" t="s">
        <v>24</v>
      </c>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2" t="s">
        <v>25</v>
      </c>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35">
      <c r="A34" s="2" t="s">
        <v>26</v>
      </c>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35">
      <c r="A36" s="2" t="s">
        <v>27</v>
      </c>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2" t="s">
        <v>28</v>
      </c>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2" t="s">
        <v>29</v>
      </c>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5" t="s">
        <v>30</v>
      </c>
      <c r="B40" s="6"/>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t="s">
        <v>31</v>
      </c>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2" t="s">
        <v>32</v>
      </c>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2" t="s">
        <v>33</v>
      </c>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2" t="s">
        <v>34</v>
      </c>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t="s">
        <v>35</v>
      </c>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t="s">
        <v>36</v>
      </c>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conditionalFormatting sqref="B18">
    <cfRule type="containsText" dxfId="212" priority="1" stopIfTrue="1" operator="containsText" text="No duplicate ID numbers">
      <formula>NOT(ISERROR(SEARCH(("No duplicate ID numbers"),(B18))))</formula>
    </cfRule>
  </conditionalFormatting>
  <conditionalFormatting sqref="B18">
    <cfRule type="cellIs" dxfId="211" priority="2" operator="greaterThan">
      <formula>0</formula>
    </cfRule>
  </conditionalFormatting>
  <conditionalFormatting sqref="B19">
    <cfRule type="containsText" dxfId="210" priority="3" stopIfTrue="1" operator="containsText" text="No missing ID numbers">
      <formula>NOT(ISERROR(SEARCH(("No missing ID numbers"),(B19))))</formula>
    </cfRule>
  </conditionalFormatting>
  <conditionalFormatting sqref="B19">
    <cfRule type="cellIs" dxfId="209" priority="4" operator="greaterThan">
      <formula>0</formula>
    </cfRule>
  </conditionalFormatting>
  <hyperlinks>
    <hyperlink ref="A10" r:id="rId1" xr:uid="{00000000-0004-0000-0000-000000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6" tint="0.39997558519241921"/>
  </sheetPr>
  <dimension ref="A1:Z1000"/>
  <sheetViews>
    <sheetView tabSelected="1" workbookViewId="0">
      <selection activeCell="G76" sqref="G76"/>
    </sheetView>
  </sheetViews>
  <sheetFormatPr defaultColWidth="12.75" defaultRowHeight="15" customHeight="1" x14ac:dyDescent="0.3"/>
  <cols>
    <col min="1" max="1" width="15.75" customWidth="1"/>
    <col min="2" max="3" width="24.75" customWidth="1"/>
    <col min="4" max="4" width="10.83203125" customWidth="1"/>
    <col min="5" max="5" width="16.5" customWidth="1"/>
    <col min="6" max="7" width="20.25" customWidth="1"/>
    <col min="8" max="8" width="16.83203125" customWidth="1"/>
    <col min="9" max="10" width="18.75" customWidth="1"/>
    <col min="11" max="11" width="14.75" customWidth="1"/>
    <col min="12" max="14" width="16.75" customWidth="1"/>
    <col min="15" max="15" width="24.75" customWidth="1"/>
    <col min="16" max="16" width="102.75" customWidth="1"/>
    <col min="17" max="17" width="45.75" customWidth="1"/>
    <col min="18" max="18" width="37.83203125" customWidth="1"/>
    <col min="19" max="19" width="57.83203125" customWidth="1"/>
    <col min="20" max="20" width="52.5" customWidth="1"/>
    <col min="21" max="26" width="8" customWidth="1"/>
  </cols>
  <sheetData>
    <row r="1" spans="1:26" ht="14.5" x14ac:dyDescent="0.35">
      <c r="A1" s="246" t="s">
        <v>37</v>
      </c>
      <c r="B1" s="246" t="s">
        <v>38</v>
      </c>
      <c r="C1" s="249" t="s">
        <v>39</v>
      </c>
      <c r="D1" s="249" t="s">
        <v>40</v>
      </c>
      <c r="E1" s="249" t="s">
        <v>41</v>
      </c>
      <c r="F1" s="249" t="s">
        <v>42</v>
      </c>
      <c r="G1" s="249" t="s">
        <v>43</v>
      </c>
      <c r="H1" s="250" t="s">
        <v>44</v>
      </c>
      <c r="I1" s="249" t="s">
        <v>45</v>
      </c>
      <c r="J1" s="251" t="s">
        <v>46</v>
      </c>
      <c r="K1" s="246" t="s">
        <v>47</v>
      </c>
      <c r="L1" s="246" t="s">
        <v>48</v>
      </c>
      <c r="M1" s="246" t="s">
        <v>49</v>
      </c>
      <c r="N1" s="246" t="s">
        <v>50</v>
      </c>
      <c r="O1" s="246" t="s">
        <v>51</v>
      </c>
      <c r="P1" s="246" t="s">
        <v>52</v>
      </c>
      <c r="Q1" s="246" t="s">
        <v>53</v>
      </c>
      <c r="R1" s="252" t="s">
        <v>54</v>
      </c>
      <c r="S1" s="253" t="s">
        <v>55</v>
      </c>
      <c r="T1" s="253" t="s">
        <v>56</v>
      </c>
      <c r="U1" s="248"/>
      <c r="V1" s="248"/>
      <c r="W1" s="248"/>
      <c r="X1" s="248"/>
      <c r="Y1" s="248"/>
      <c r="Z1" s="248"/>
    </row>
    <row r="2" spans="1:26" ht="32.15" customHeight="1" x14ac:dyDescent="0.35">
      <c r="A2" s="247" t="str">
        <f>INDEX('Policy Characteristics'!B:B,MATCH(PolicyLevers!$C2,'Policy Characteristics'!$D:$D,0))</f>
        <v>Transportation</v>
      </c>
      <c r="B2" s="247" t="str">
        <f>INDEX('Policy Characteristics'!C:C,MATCH(PolicyLevers!$C2,'Policy Characteristics'!$D:$D,0))</f>
        <v>Conventional Pollutant Standards</v>
      </c>
      <c r="C2" s="247" t="s">
        <v>59</v>
      </c>
      <c r="D2" s="247" t="s">
        <v>60</v>
      </c>
      <c r="E2" s="247" t="s">
        <v>61</v>
      </c>
      <c r="F2" s="247" t="s">
        <v>60</v>
      </c>
      <c r="G2" s="247" t="s">
        <v>62</v>
      </c>
      <c r="H2" s="254">
        <v>300</v>
      </c>
      <c r="I2" s="255" t="s">
        <v>63</v>
      </c>
      <c r="J2" s="247" t="str">
        <f>INDEX('Policy Characteristics'!E:E,MATCH(PolicyLevers!$C2,'Policy Characteristics'!$D:$D,0))</f>
        <v>Conventional Pollutant Standard</v>
      </c>
      <c r="K2" s="247" t="str">
        <f>INDEX('Policy Characteristics'!F:F,MATCH(PolicyLevers!$C2,'Policy Characteristics'!$D:$D,0))</f>
        <v>trans reduce regulated pollutants</v>
      </c>
      <c r="L2" s="247">
        <f>INDEX('Policy Characteristics'!G:G,MATCH(PolicyLevers!$C2,'Policy Characteristics'!$D:$D,0))</f>
        <v>0</v>
      </c>
      <c r="M2" s="247">
        <f>INDEX('Policy Characteristics'!H:H,MATCH(PolicyLevers!$C2,'Policy Characteristics'!$D:$D,0))</f>
        <v>1</v>
      </c>
      <c r="N2" s="247">
        <f>INDEX('Policy Characteristics'!I:I,MATCH(PolicyLevers!$C2,'Policy Characteristics'!$D:$D,0))</f>
        <v>0.02</v>
      </c>
      <c r="O2" s="247" t="str">
        <f>INDEX('Policy Characteristics'!J:J,MATCH(PolicyLevers!$C2,'Policy Characteristics'!$D:$D,0))</f>
        <v>% reduction in emissions</v>
      </c>
      <c r="P2" s="247" t="str">
        <f>INDEX('Policy Characteristics'!K:K,MATCH(PolicyLevers!$C2,'Policy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 s="247" t="str">
        <f>INDEX('Policy Characteristics'!L:L,MATCH(PolicyLevers!$C2,'Policy Characteristics'!$D:$D,0))</f>
        <v>transportation-sector-main.html#conv-pol-stds</v>
      </c>
      <c r="R2" s="247" t="str">
        <f>INDEX('Policy Characteristics'!M:M,MATCH(PolicyLevers!$C2,'Policy Characteristics'!$D:$D,0))</f>
        <v>conventional-pollutant-standards.html</v>
      </c>
      <c r="S2" s="247" t="str">
        <f>INDEX('Policy Characteristics'!N:N,MATCH(PolicyLevers!$C2,'Policy Characteristics'!$D:$D,0))</f>
        <v>Energy Ministry. PROCONVE: PROCONVE: PROGRAMA DE CONTROLE DE POLUIÇÃO DO AR POR
VEÍCULOS AUTOMOTORES. https://www.mma.gov.br/images/arquivo/80060/Arquivos/PROCONVE_atualizado%20em%2021nov13.pdf</v>
      </c>
      <c r="T2" s="247">
        <f>INDEX('Policy Characteristics'!O:O,MATCH(PolicyLevers!$C2,'Policy Characteristics'!$D:$D,0))</f>
        <v>0</v>
      </c>
      <c r="U2" s="248"/>
      <c r="V2" s="248"/>
      <c r="W2" s="248"/>
      <c r="X2" s="248"/>
      <c r="Y2" s="248"/>
      <c r="Z2" s="248"/>
    </row>
    <row r="3" spans="1:26" ht="31.15" customHeight="1" x14ac:dyDescent="0.35">
      <c r="A3" s="247" t="str">
        <f>INDEX('Policy Characteristics'!B:B,MATCH(PolicyLevers!$C3,'Policy Characteristics'!$D:$D,0))</f>
        <v>Transportation</v>
      </c>
      <c r="B3" s="247" t="str">
        <f>INDEX('Policy Characteristics'!C:C,MATCH(PolicyLevers!$C3,'Policy Characteristics'!$D:$D,0))</f>
        <v>Conventional Pollutant Standards</v>
      </c>
      <c r="C3" s="247" t="str">
        <f t="shared" ref="C3:C7" si="0">C$2</f>
        <v>Percentage Reduction of Separately Regulated Pollutants</v>
      </c>
      <c r="D3" s="247" t="s">
        <v>60</v>
      </c>
      <c r="E3" s="247" t="s">
        <v>69</v>
      </c>
      <c r="F3" s="247" t="s">
        <v>60</v>
      </c>
      <c r="G3" s="247" t="s">
        <v>69</v>
      </c>
      <c r="H3" s="254">
        <v>301</v>
      </c>
      <c r="I3" s="255" t="s">
        <v>63</v>
      </c>
      <c r="J3" s="247" t="str">
        <f>INDEX('Policy Characteristics'!E:E,MATCH(PolicyLevers!$C3,'Policy Characteristics'!$D:$D,0))</f>
        <v>Conventional Pollutant Standard</v>
      </c>
      <c r="K3" s="247" t="str">
        <f>INDEX('Policy Characteristics'!F:F,MATCH(PolicyLevers!$C3,'Policy Characteristics'!$D:$D,0))</f>
        <v>trans reduce regulated pollutants</v>
      </c>
      <c r="L3" s="256">
        <f>INDEX('Policy Characteristics'!G:G,MATCH(PolicyLevers!$C3,'Policy Characteristics'!$D:$D,0))</f>
        <v>0</v>
      </c>
      <c r="M3" s="256">
        <f>INDEX('Policy Characteristics'!H:H,MATCH(PolicyLevers!$C3,'Policy Characteristics'!$D:$D,0))</f>
        <v>1</v>
      </c>
      <c r="N3" s="256">
        <f>INDEX('Policy Characteristics'!I:I,MATCH(PolicyLevers!$C3,'Policy Characteristics'!$D:$D,0))</f>
        <v>0.02</v>
      </c>
      <c r="O3" s="247" t="str">
        <f>INDEX('Policy Characteristics'!J:J,MATCH(PolicyLevers!$C3,'Policy Characteristics'!$D:$D,0))</f>
        <v>% reduction in emissions</v>
      </c>
      <c r="P3" s="257" t="str">
        <f>INDEX('Policy Characteristics'!K:K,MATCH(PolicyLevers!$C3,'Policy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 s="257" t="str">
        <f>INDEX('Policy Characteristics'!L:L,MATCH(PolicyLevers!$C3,'Policy Characteristics'!$D:$D,0))</f>
        <v>transportation-sector-main.html#conv-pol-stds</v>
      </c>
      <c r="R3" s="258" t="str">
        <f>INDEX('Policy Characteristics'!M:M,MATCH(PolicyLevers!$C3,'Policy Characteristics'!$D:$D,0))</f>
        <v>conventional-pollutant-standards.html</v>
      </c>
      <c r="S3" s="259" t="str">
        <f>INDEX('Policy Characteristics'!N:N,MATCH(PolicyLevers!$C3,'Policy Characteristics'!$D:$D,0))</f>
        <v>Energy Ministry. PROCONVE: PROCONVE: PROGRAMA DE CONTROLE DE POLUIÇÃO DO AR POR
VEÍCULOS AUTOMOTORES. https://www.mma.gov.br/images/arquivo/80060/Arquivos/PROCONVE_atualizado%20em%2021nov13.pdf</v>
      </c>
      <c r="T3" s="247">
        <f>INDEX('Policy Characteristics'!O:O,MATCH(PolicyLevers!$C3,'Policy Characteristics'!$D:$D,0))</f>
        <v>0</v>
      </c>
      <c r="U3" s="248"/>
      <c r="V3" s="248"/>
      <c r="W3" s="248"/>
      <c r="X3" s="248"/>
      <c r="Y3" s="248"/>
      <c r="Z3" s="248"/>
    </row>
    <row r="4" spans="1:26" ht="32.15" customHeight="1" x14ac:dyDescent="0.35">
      <c r="A4" s="247" t="str">
        <f>INDEX('Policy Characteristics'!B:B,MATCH(PolicyLevers!$C4,'Policy Characteristics'!$D:$D,0))</f>
        <v>Transportation</v>
      </c>
      <c r="B4" s="247" t="str">
        <f>INDEX('Policy Characteristics'!C:C,MATCH(PolicyLevers!$C4,'Policy Characteristics'!$D:$D,0))</f>
        <v>Conventional Pollutant Standards</v>
      </c>
      <c r="C4" s="247" t="str">
        <f t="shared" si="0"/>
        <v>Percentage Reduction of Separately Regulated Pollutants</v>
      </c>
      <c r="D4" s="247" t="s">
        <v>60</v>
      </c>
      <c r="E4" s="247" t="s">
        <v>70</v>
      </c>
      <c r="F4" s="247" t="s">
        <v>60</v>
      </c>
      <c r="G4" s="247" t="s">
        <v>70</v>
      </c>
      <c r="H4" s="254">
        <v>302</v>
      </c>
      <c r="I4" s="255" t="s">
        <v>63</v>
      </c>
      <c r="J4" s="247" t="str">
        <f>INDEX('Policy Characteristics'!E:E,MATCH(PolicyLevers!$C4,'Policy Characteristics'!$D:$D,0))</f>
        <v>Conventional Pollutant Standard</v>
      </c>
      <c r="K4" s="247" t="str">
        <f>INDEX('Policy Characteristics'!F:F,MATCH(PolicyLevers!$C4,'Policy Characteristics'!$D:$D,0))</f>
        <v>trans reduce regulated pollutants</v>
      </c>
      <c r="L4" s="256">
        <f>INDEX('Policy Characteristics'!G:G,MATCH(PolicyLevers!$C4,'Policy Characteristics'!$D:$D,0))</f>
        <v>0</v>
      </c>
      <c r="M4" s="256">
        <f>INDEX('Policy Characteristics'!H:H,MATCH(PolicyLevers!$C4,'Policy Characteristics'!$D:$D,0))</f>
        <v>1</v>
      </c>
      <c r="N4" s="256">
        <f>INDEX('Policy Characteristics'!I:I,MATCH(PolicyLevers!$C4,'Policy Characteristics'!$D:$D,0))</f>
        <v>0.02</v>
      </c>
      <c r="O4" s="247" t="str">
        <f>INDEX('Policy Characteristics'!J:J,MATCH(PolicyLevers!$C4,'Policy Characteristics'!$D:$D,0))</f>
        <v>% reduction in emissions</v>
      </c>
      <c r="P4" s="257" t="str">
        <f>INDEX('Policy Characteristics'!K:K,MATCH(PolicyLevers!$C4,'Policy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 s="257" t="str">
        <f>INDEX('Policy Characteristics'!L:L,MATCH(PolicyLevers!$C4,'Policy Characteristics'!$D:$D,0))</f>
        <v>transportation-sector-main.html#conv-pol-stds</v>
      </c>
      <c r="R4" s="258" t="str">
        <f>INDEX('Policy Characteristics'!M:M,MATCH(PolicyLevers!$C4,'Policy Characteristics'!$D:$D,0))</f>
        <v>conventional-pollutant-standards.html</v>
      </c>
      <c r="S4" s="259" t="str">
        <f>INDEX('Policy Characteristics'!N:N,MATCH(PolicyLevers!$C4,'Policy Characteristics'!$D:$D,0))</f>
        <v>Energy Ministry. PROCONVE: PROCONVE: PROGRAMA DE CONTROLE DE POLUIÇÃO DO AR POR
VEÍCULOS AUTOMOTORES. https://www.mma.gov.br/images/arquivo/80060/Arquivos/PROCONVE_atualizado%20em%2021nov13.pdf</v>
      </c>
      <c r="T4" s="247">
        <f>INDEX('Policy Characteristics'!O:O,MATCH(PolicyLevers!$C4,'Policy Characteristics'!$D:$D,0))</f>
        <v>0</v>
      </c>
      <c r="U4" s="248"/>
      <c r="V4" s="248"/>
      <c r="W4" s="248"/>
      <c r="X4" s="248"/>
      <c r="Y4" s="248"/>
      <c r="Z4" s="248"/>
    </row>
    <row r="5" spans="1:26" ht="26.15" customHeight="1" x14ac:dyDescent="0.35">
      <c r="A5" s="247" t="str">
        <f>INDEX('Policy Characteristics'!B:B,MATCH(PolicyLevers!$C5,'Policy Characteristics'!$D:$D,0))</f>
        <v>Transportation</v>
      </c>
      <c r="B5" s="247" t="str">
        <f>INDEX('Policy Characteristics'!C:C,MATCH(PolicyLevers!$C5,'Policy Characteristics'!$D:$D,0))</f>
        <v>Conventional Pollutant Standards</v>
      </c>
      <c r="C5" s="247" t="str">
        <f t="shared" si="0"/>
        <v>Percentage Reduction of Separately Regulated Pollutants</v>
      </c>
      <c r="D5" s="247" t="s">
        <v>60</v>
      </c>
      <c r="E5" s="247" t="s">
        <v>71</v>
      </c>
      <c r="F5" s="247" t="s">
        <v>60</v>
      </c>
      <c r="G5" s="247" t="s">
        <v>71</v>
      </c>
      <c r="H5" s="254">
        <v>303</v>
      </c>
      <c r="I5" s="255" t="s">
        <v>63</v>
      </c>
      <c r="J5" s="247" t="str">
        <f>INDEX('Policy Characteristics'!E:E,MATCH(PolicyLevers!$C5,'Policy Characteristics'!$D:$D,0))</f>
        <v>Conventional Pollutant Standard</v>
      </c>
      <c r="K5" s="247" t="str">
        <f>INDEX('Policy Characteristics'!F:F,MATCH(PolicyLevers!$C5,'Policy Characteristics'!$D:$D,0))</f>
        <v>trans reduce regulated pollutants</v>
      </c>
      <c r="L5" s="256">
        <f>INDEX('Policy Characteristics'!G:G,MATCH(PolicyLevers!$C5,'Policy Characteristics'!$D:$D,0))</f>
        <v>0</v>
      </c>
      <c r="M5" s="256">
        <f>INDEX('Policy Characteristics'!H:H,MATCH(PolicyLevers!$C5,'Policy Characteristics'!$D:$D,0))</f>
        <v>1</v>
      </c>
      <c r="N5" s="256">
        <f>INDEX('Policy Characteristics'!I:I,MATCH(PolicyLevers!$C5,'Policy Characteristics'!$D:$D,0))</f>
        <v>0.02</v>
      </c>
      <c r="O5" s="247" t="str">
        <f>INDEX('Policy Characteristics'!J:J,MATCH(PolicyLevers!$C5,'Policy Characteristics'!$D:$D,0))</f>
        <v>% reduction in emissions</v>
      </c>
      <c r="P5" s="257" t="str">
        <f>INDEX('Policy Characteristics'!K:K,MATCH(PolicyLevers!$C5,'Policy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 s="257" t="str">
        <f>INDEX('Policy Characteristics'!L:L,MATCH(PolicyLevers!$C5,'Policy Characteristics'!$D:$D,0))</f>
        <v>transportation-sector-main.html#conv-pol-stds</v>
      </c>
      <c r="R5" s="258" t="str">
        <f>INDEX('Policy Characteristics'!M:M,MATCH(PolicyLevers!$C5,'Policy Characteristics'!$D:$D,0))</f>
        <v>conventional-pollutant-standards.html</v>
      </c>
      <c r="S5" s="247" t="str">
        <f>INDEX('Policy Characteristics'!N:N,MATCH(PolicyLevers!$C5,'Policy Characteristics'!$D:$D,0))</f>
        <v>Energy Ministry. PROCONVE: PROCONVE: PROGRAMA DE CONTROLE DE POLUIÇÃO DO AR POR
VEÍCULOS AUTOMOTORES. https://www.mma.gov.br/images/arquivo/80060/Arquivos/PROCONVE_atualizado%20em%2021nov13.pdf</v>
      </c>
      <c r="T5" s="247">
        <f>INDEX('Policy Characteristics'!O:O,MATCH(PolicyLevers!$C5,'Policy Characteristics'!$D:$D,0))</f>
        <v>0</v>
      </c>
      <c r="U5" s="248"/>
      <c r="V5" s="248"/>
      <c r="W5" s="248"/>
      <c r="X5" s="248"/>
      <c r="Y5" s="248"/>
      <c r="Z5" s="248"/>
    </row>
    <row r="6" spans="1:26" ht="29.15" customHeight="1" x14ac:dyDescent="0.35">
      <c r="A6" s="247" t="str">
        <f>INDEX('Policy Characteristics'!B:B,MATCH(PolicyLevers!$C6,'Policy Characteristics'!$D:$D,0))</f>
        <v>Transportation</v>
      </c>
      <c r="B6" s="247" t="str">
        <f>INDEX('Policy Characteristics'!C:C,MATCH(PolicyLevers!$C6,'Policy Characteristics'!$D:$D,0))</f>
        <v>Conventional Pollutant Standards</v>
      </c>
      <c r="C6" s="247" t="str">
        <f t="shared" si="0"/>
        <v>Percentage Reduction of Separately Regulated Pollutants</v>
      </c>
      <c r="D6" s="247" t="s">
        <v>60</v>
      </c>
      <c r="E6" s="247" t="s">
        <v>72</v>
      </c>
      <c r="F6" s="247" t="s">
        <v>60</v>
      </c>
      <c r="G6" s="247" t="s">
        <v>73</v>
      </c>
      <c r="H6" s="254">
        <v>304</v>
      </c>
      <c r="I6" s="255" t="s">
        <v>63</v>
      </c>
      <c r="J6" s="247" t="str">
        <f>INDEX('Policy Characteristics'!E:E,MATCH(PolicyLevers!$C6,'Policy Characteristics'!$D:$D,0))</f>
        <v>Conventional Pollutant Standard</v>
      </c>
      <c r="K6" s="247" t="str">
        <f>INDEX('Policy Characteristics'!F:F,MATCH(PolicyLevers!$C6,'Policy Characteristics'!$D:$D,0))</f>
        <v>trans reduce regulated pollutants</v>
      </c>
      <c r="L6" s="256">
        <f>INDEX('Policy Characteristics'!G:G,MATCH(PolicyLevers!$C6,'Policy Characteristics'!$D:$D,0))</f>
        <v>0</v>
      </c>
      <c r="M6" s="256">
        <f>INDEX('Policy Characteristics'!H:H,MATCH(PolicyLevers!$C6,'Policy Characteristics'!$D:$D,0))</f>
        <v>1</v>
      </c>
      <c r="N6" s="256">
        <f>INDEX('Policy Characteristics'!I:I,MATCH(PolicyLevers!$C6,'Policy Characteristics'!$D:$D,0))</f>
        <v>0.02</v>
      </c>
      <c r="O6" s="247" t="str">
        <f>INDEX('Policy Characteristics'!J:J,MATCH(PolicyLevers!$C6,'Policy Characteristics'!$D:$D,0))</f>
        <v>% reduction in emissions</v>
      </c>
      <c r="P6" s="257" t="str">
        <f>INDEX('Policy Characteristics'!K:K,MATCH(PolicyLevers!$C6,'Policy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 s="257" t="str">
        <f>INDEX('Policy Characteristics'!L:L,MATCH(PolicyLevers!$C6,'Policy Characteristics'!$D:$D,0))</f>
        <v>transportation-sector-main.html#conv-pol-stds</v>
      </c>
      <c r="R6" s="258" t="str">
        <f>INDEX('Policy Characteristics'!M:M,MATCH(PolicyLevers!$C6,'Policy Characteristics'!$D:$D,0))</f>
        <v>conventional-pollutant-standards.html</v>
      </c>
      <c r="S6" s="247" t="str">
        <f>INDEX('Policy Characteristics'!N:N,MATCH(PolicyLevers!$C6,'Policy Characteristics'!$D:$D,0))</f>
        <v>Energy Ministry. PROCONVE: PROCONVE: PROGRAMA DE CONTROLE DE POLUIÇÃO DO AR POR
VEÍCULOS AUTOMOTORES. https://www.mma.gov.br/images/arquivo/80060/Arquivos/PROCONVE_atualizado%20em%2021nov13.pdf</v>
      </c>
      <c r="T6" s="247">
        <f>INDEX('Policy Characteristics'!O:O,MATCH(PolicyLevers!$C6,'Policy Characteristics'!$D:$D,0))</f>
        <v>0</v>
      </c>
      <c r="U6" s="248"/>
      <c r="V6" s="248"/>
      <c r="W6" s="248"/>
      <c r="X6" s="248"/>
      <c r="Y6" s="248"/>
      <c r="Z6" s="248"/>
    </row>
    <row r="7" spans="1:26" ht="25.15" customHeight="1" x14ac:dyDescent="0.35">
      <c r="A7" s="247" t="str">
        <f>INDEX('Policy Characteristics'!B:B,MATCH(PolicyLevers!$C7,'Policy Characteristics'!$D:$D,0))</f>
        <v>Transportation</v>
      </c>
      <c r="B7" s="247" t="str">
        <f>INDEX('Policy Characteristics'!C:C,MATCH(PolicyLevers!$C7,'Policy Characteristics'!$D:$D,0))</f>
        <v>Conventional Pollutant Standards</v>
      </c>
      <c r="C7" s="247" t="str">
        <f t="shared" si="0"/>
        <v>Percentage Reduction of Separately Regulated Pollutants</v>
      </c>
      <c r="D7" s="247" t="s">
        <v>60</v>
      </c>
      <c r="E7" s="247" t="s">
        <v>74</v>
      </c>
      <c r="F7" s="247" t="s">
        <v>60</v>
      </c>
      <c r="G7" s="247" t="s">
        <v>74</v>
      </c>
      <c r="H7" s="254">
        <v>305</v>
      </c>
      <c r="I7" s="255" t="s">
        <v>63</v>
      </c>
      <c r="J7" s="247" t="str">
        <f>INDEX('Policy Characteristics'!E:E,MATCH(PolicyLevers!$C7,'Policy Characteristics'!$D:$D,0))</f>
        <v>Conventional Pollutant Standard</v>
      </c>
      <c r="K7" s="247" t="str">
        <f>INDEX('Policy Characteristics'!F:F,MATCH(PolicyLevers!$C7,'Policy Characteristics'!$D:$D,0))</f>
        <v>trans reduce regulated pollutants</v>
      </c>
      <c r="L7" s="256">
        <f>INDEX('Policy Characteristics'!G:G,MATCH(PolicyLevers!$C7,'Policy Characteristics'!$D:$D,0))</f>
        <v>0</v>
      </c>
      <c r="M7" s="256">
        <f>INDEX('Policy Characteristics'!H:H,MATCH(PolicyLevers!$C7,'Policy Characteristics'!$D:$D,0))</f>
        <v>1</v>
      </c>
      <c r="N7" s="256">
        <f>INDEX('Policy Characteristics'!I:I,MATCH(PolicyLevers!$C7,'Policy Characteristics'!$D:$D,0))</f>
        <v>0.02</v>
      </c>
      <c r="O7" s="247" t="str">
        <f>INDEX('Policy Characteristics'!J:J,MATCH(PolicyLevers!$C7,'Policy Characteristics'!$D:$D,0))</f>
        <v>% reduction in emissions</v>
      </c>
      <c r="P7" s="257" t="str">
        <f>INDEX('Policy Characteristics'!K:K,MATCH(PolicyLevers!$C7,'Policy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7" s="257" t="str">
        <f>INDEX('Policy Characteristics'!L:L,MATCH(PolicyLevers!$C7,'Policy Characteristics'!$D:$D,0))</f>
        <v>transportation-sector-main.html#conv-pol-stds</v>
      </c>
      <c r="R7" s="258" t="str">
        <f>INDEX('Policy Characteristics'!M:M,MATCH(PolicyLevers!$C7,'Policy Characteristics'!$D:$D,0))</f>
        <v>conventional-pollutant-standards.html</v>
      </c>
      <c r="S7" s="247" t="str">
        <f>INDEX('Policy Characteristics'!N:N,MATCH(PolicyLevers!$C7,'Policy Characteristics'!$D:$D,0))</f>
        <v>Energy Ministry. PROCONVE: PROCONVE: PROGRAMA DE CONTROLE DE POLUIÇÃO DO AR POR
VEÍCULOS AUTOMOTORES. https://www.mma.gov.br/images/arquivo/80060/Arquivos/PROCONVE_atualizado%20em%2021nov13.pdf</v>
      </c>
      <c r="T7" s="247">
        <f>INDEX('Policy Characteristics'!O:O,MATCH(PolicyLevers!$C7,'Policy Characteristics'!$D:$D,0))</f>
        <v>0</v>
      </c>
      <c r="U7" s="248"/>
      <c r="V7" s="248"/>
      <c r="W7" s="248"/>
      <c r="X7" s="248"/>
      <c r="Y7" s="248"/>
      <c r="Z7" s="248"/>
    </row>
    <row r="8" spans="1:26" ht="27" customHeight="1" x14ac:dyDescent="0.35">
      <c r="A8" s="247" t="str">
        <f>INDEX('Policy Characteristics'!B:B,MATCH(PolicyLevers!$C8,'Policy Characteristics'!$D:$D,0))</f>
        <v>Transportation</v>
      </c>
      <c r="B8" s="247" t="str">
        <f>INDEX('Policy Characteristics'!C:C,MATCH(PolicyLevers!$C8,'Policy Characteristics'!$D:$D,0))</f>
        <v>Conventional Pollutant Standards</v>
      </c>
      <c r="C8" s="247" t="str">
        <f t="shared" ref="C8" si="1">C$2</f>
        <v>Percentage Reduction of Separately Regulated Pollutants</v>
      </c>
      <c r="D8" s="247" t="s">
        <v>60</v>
      </c>
      <c r="E8" s="247" t="s">
        <v>75</v>
      </c>
      <c r="F8" s="247" t="s">
        <v>60</v>
      </c>
      <c r="G8" s="247" t="s">
        <v>75</v>
      </c>
      <c r="H8" s="254">
        <v>306</v>
      </c>
      <c r="I8" s="255" t="s">
        <v>76</v>
      </c>
      <c r="J8" s="247" t="str">
        <f>INDEX('Policy Characteristics'!E:E,MATCH(PolicyLevers!$C8,'Policy Characteristics'!$D:$D,0))</f>
        <v>Conventional Pollutant Standard</v>
      </c>
      <c r="K8" s="247" t="str">
        <f>INDEX('Policy Characteristics'!F:F,MATCH(PolicyLevers!$C8,'Policy Characteristics'!$D:$D,0))</f>
        <v>trans reduce regulated pollutants</v>
      </c>
      <c r="L8" s="256">
        <f>INDEX('Policy Characteristics'!G:G,MATCH(PolicyLevers!$C8,'Policy Characteristics'!$D:$D,0))</f>
        <v>0</v>
      </c>
      <c r="M8" s="256">
        <f>INDEX('Policy Characteristics'!H:H,MATCH(PolicyLevers!$C8,'Policy Characteristics'!$D:$D,0))</f>
        <v>1</v>
      </c>
      <c r="N8" s="256">
        <f>INDEX('Policy Characteristics'!I:I,MATCH(PolicyLevers!$C8,'Policy Characteristics'!$D:$D,0))</f>
        <v>0.02</v>
      </c>
      <c r="O8" s="247" t="str">
        <f>INDEX('Policy Characteristics'!J:J,MATCH(PolicyLevers!$C8,'Policy Characteristics'!$D:$D,0))</f>
        <v>% reduction in emissions</v>
      </c>
      <c r="P8" s="257" t="str">
        <f>INDEX('Policy Characteristics'!K:K,MATCH(PolicyLevers!$C8,'Policy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8" s="257" t="str">
        <f>INDEX('Policy Characteristics'!L:L,MATCH(PolicyLevers!$C8,'Policy Characteristics'!$D:$D,0))</f>
        <v>transportation-sector-main.html#conv-pol-stds</v>
      </c>
      <c r="R8" s="258" t="str">
        <f>INDEX('Policy Characteristics'!M:M,MATCH(PolicyLevers!$C8,'Policy Characteristics'!$D:$D,0))</f>
        <v>conventional-pollutant-standards.html</v>
      </c>
      <c r="S8" s="247" t="str">
        <f>INDEX('Policy Characteristics'!N:N,MATCH(PolicyLevers!$C8,'Policy Characteristics'!$D:$D,0))</f>
        <v>Energy Ministry. PROCONVE: PROCONVE: PROGRAMA DE CONTROLE DE POLUIÇÃO DO AR POR
VEÍCULOS AUTOMOTORES. https://www.mma.gov.br/images/arquivo/80060/Arquivos/PROCONVE_atualizado%20em%2021nov13.pdf</v>
      </c>
      <c r="T8" s="247">
        <f>INDEX('Policy Characteristics'!O:O,MATCH(PolicyLevers!$C8,'Policy Characteristics'!$D:$D,0))</f>
        <v>0</v>
      </c>
      <c r="U8" s="248"/>
      <c r="V8" s="248"/>
      <c r="W8" s="248"/>
      <c r="X8" s="248"/>
      <c r="Y8" s="248"/>
      <c r="Z8" s="248"/>
    </row>
    <row r="9" spans="1:26" ht="26.15" customHeight="1" x14ac:dyDescent="0.35">
      <c r="A9" s="247" t="str">
        <f>INDEX('Policy Characteristics'!B:B,MATCH(PolicyLevers!$C9,'Policy Characteristics'!$D:$D,0))</f>
        <v>Transportation</v>
      </c>
      <c r="B9" s="247" t="str">
        <f>INDEX('Policy Characteristics'!C:C,MATCH(PolicyLevers!$C9,'Policy Characteristics'!$D:$D,0))</f>
        <v>Conventional Pollutant Standards</v>
      </c>
      <c r="C9" s="247" t="str">
        <f t="shared" ref="C9" si="2">C$2</f>
        <v>Percentage Reduction of Separately Regulated Pollutants</v>
      </c>
      <c r="D9" s="247" t="s">
        <v>60</v>
      </c>
      <c r="E9" s="247" t="s">
        <v>77</v>
      </c>
      <c r="F9" s="247" t="s">
        <v>60</v>
      </c>
      <c r="G9" s="247" t="s">
        <v>77</v>
      </c>
      <c r="H9" s="254">
        <v>307</v>
      </c>
      <c r="I9" s="255" t="s">
        <v>76</v>
      </c>
      <c r="J9" s="247" t="str">
        <f>INDEX('Policy Characteristics'!E:E,MATCH(PolicyLevers!$C9,'Policy Characteristics'!$D:$D,0))</f>
        <v>Conventional Pollutant Standard</v>
      </c>
      <c r="K9" s="247" t="str">
        <f>INDEX('Policy Characteristics'!F:F,MATCH(PolicyLevers!$C9,'Policy Characteristics'!$D:$D,0))</f>
        <v>trans reduce regulated pollutants</v>
      </c>
      <c r="L9" s="256">
        <f>INDEX('Policy Characteristics'!G:G,MATCH(PolicyLevers!$C9,'Policy Characteristics'!$D:$D,0))</f>
        <v>0</v>
      </c>
      <c r="M9" s="256">
        <f>INDEX('Policy Characteristics'!H:H,MATCH(PolicyLevers!$C9,'Policy Characteristics'!$D:$D,0))</f>
        <v>1</v>
      </c>
      <c r="N9" s="256">
        <f>INDEX('Policy Characteristics'!I:I,MATCH(PolicyLevers!$C9,'Policy Characteristics'!$D:$D,0))</f>
        <v>0.02</v>
      </c>
      <c r="O9" s="247" t="str">
        <f>INDEX('Policy Characteristics'!J:J,MATCH(PolicyLevers!$C9,'Policy Characteristics'!$D:$D,0))</f>
        <v>% reduction in emissions</v>
      </c>
      <c r="P9" s="257" t="str">
        <f>INDEX('Policy Characteristics'!K:K,MATCH(PolicyLevers!$C9,'Policy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9" s="257" t="str">
        <f>INDEX('Policy Characteristics'!L:L,MATCH(PolicyLevers!$C9,'Policy Characteristics'!$D:$D,0))</f>
        <v>transportation-sector-main.html#conv-pol-stds</v>
      </c>
      <c r="R9" s="258" t="str">
        <f>INDEX('Policy Characteristics'!M:M,MATCH(PolicyLevers!$C9,'Policy Characteristics'!$D:$D,0))</f>
        <v>conventional-pollutant-standards.html</v>
      </c>
      <c r="S9" s="247" t="str">
        <f>INDEX('Policy Characteristics'!N:N,MATCH(PolicyLevers!$C9,'Policy Characteristics'!$D:$D,0))</f>
        <v>Energy Ministry. PROCONVE: PROCONVE: PROGRAMA DE CONTROLE DE POLUIÇÃO DO AR POR
VEÍCULOS AUTOMOTORES. https://www.mma.gov.br/images/arquivo/80060/Arquivos/PROCONVE_atualizado%20em%2021nov13.pdf</v>
      </c>
      <c r="T9" s="247">
        <f>INDEX('Policy Characteristics'!O:O,MATCH(PolicyLevers!$C9,'Policy Characteristics'!$D:$D,0))</f>
        <v>0</v>
      </c>
      <c r="U9" s="248"/>
      <c r="V9" s="248"/>
      <c r="W9" s="248"/>
      <c r="X9" s="248"/>
      <c r="Y9" s="248"/>
      <c r="Z9" s="248"/>
    </row>
    <row r="10" spans="1:26" ht="28.15" customHeight="1" x14ac:dyDescent="0.35">
      <c r="A10" s="247" t="str">
        <f>INDEX('Policy Characteristics'!B:B,MATCH(PolicyLevers!$C10,'Policy Characteristics'!$D:$D,0))</f>
        <v>Transportation</v>
      </c>
      <c r="B10" s="247" t="str">
        <f>INDEX('Policy Characteristics'!C:C,MATCH(PolicyLevers!$C10,'Policy Characteristics'!$D:$D,0))</f>
        <v>Conventional Pollutant Standards</v>
      </c>
      <c r="C10" s="12" t="str">
        <f t="shared" ref="C10" si="3">C$2</f>
        <v>Percentage Reduction of Separately Regulated Pollutants</v>
      </c>
      <c r="D10" s="248" t="s">
        <v>60</v>
      </c>
      <c r="E10" s="248" t="s">
        <v>78</v>
      </c>
      <c r="F10" s="248" t="s">
        <v>60</v>
      </c>
      <c r="G10" s="248" t="s">
        <v>78</v>
      </c>
      <c r="H10" s="7">
        <v>308</v>
      </c>
      <c r="I10" s="260" t="s">
        <v>76</v>
      </c>
      <c r="J10" s="247" t="str">
        <f>INDEX('Policy Characteristics'!E:E,MATCH(PolicyLevers!$C10,'Policy Characteristics'!$D:$D,0))</f>
        <v>Conventional Pollutant Standard</v>
      </c>
      <c r="K10" s="247" t="str">
        <f>INDEX('Policy Characteristics'!F:F,MATCH(PolicyLevers!$C10,'Policy Characteristics'!$D:$D,0))</f>
        <v>trans reduce regulated pollutants</v>
      </c>
      <c r="L10" s="261">
        <f>INDEX('Policy Characteristics'!G:G,MATCH(PolicyLevers!$C10,'Policy Characteristics'!$D:$D,0))</f>
        <v>0</v>
      </c>
      <c r="M10" s="261">
        <f>INDEX('Policy Characteristics'!H:H,MATCH(PolicyLevers!$C10,'Policy Characteristics'!$D:$D,0))</f>
        <v>1</v>
      </c>
      <c r="N10" s="261">
        <f>INDEX('Policy Characteristics'!I:I,MATCH(PolicyLevers!$C10,'Policy Characteristics'!$D:$D,0))</f>
        <v>0.02</v>
      </c>
      <c r="O10" s="12" t="str">
        <f>INDEX('Policy Characteristics'!J:J,MATCH(PolicyLevers!$C10,'Policy Characteristics'!$D:$D,0))</f>
        <v>% reduction in emissions</v>
      </c>
      <c r="P10" s="262" t="str">
        <f>INDEX('Policy Characteristics'!K:K,MATCH(PolicyLevers!$C10,'Policy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0" s="12" t="str">
        <f>INDEX('Policy Characteristics'!L:L,MATCH(PolicyLevers!$C10,'Policy Characteristics'!$D:$D,0))</f>
        <v>transportation-sector-main.html#conv-pol-stds</v>
      </c>
      <c r="R10" s="263" t="str">
        <f>INDEX('Policy Characteristics'!M:M,MATCH(PolicyLevers!$C10,'Policy Characteristics'!$D:$D,0))</f>
        <v>conventional-pollutant-standards.html</v>
      </c>
      <c r="S10" s="248" t="str">
        <f>INDEX('Policy Characteristics'!N:N,MATCH(PolicyLevers!$C10,'Policy Characteristics'!$D:$D,0))</f>
        <v>Energy Ministry. PROCONVE: PROCONVE: PROGRAMA DE CONTROLE DE POLUIÇÃO DO AR POR
VEÍCULOS AUTOMOTORES. https://www.mma.gov.br/images/arquivo/80060/Arquivos/PROCONVE_atualizado%20em%2021nov13.pdf</v>
      </c>
      <c r="T10" s="248">
        <f>INDEX('Policy Characteristics'!O:O,MATCH(PolicyLevers!$C10,'Policy Characteristics'!$D:$D,0))</f>
        <v>0</v>
      </c>
      <c r="U10" s="248"/>
      <c r="V10" s="248"/>
      <c r="W10" s="248"/>
      <c r="X10" s="248"/>
      <c r="Y10" s="248"/>
      <c r="Z10" s="248"/>
    </row>
    <row r="11" spans="1:26" ht="28.15" customHeight="1" x14ac:dyDescent="0.35">
      <c r="A11" s="247" t="str">
        <f>INDEX('Policy Characteristics'!B:B,MATCH(PolicyLevers!$C11,'Policy Characteristics'!$D:$D,0))</f>
        <v>Transportation</v>
      </c>
      <c r="B11" s="247" t="str">
        <f>INDEX('Policy Characteristics'!C:C,MATCH(PolicyLevers!$C11,'Policy Characteristics'!$D:$D,0))</f>
        <v>Conventional Pollutant Standards</v>
      </c>
      <c r="C11" s="12" t="str">
        <f t="shared" ref="C11:C17" si="4">C$2</f>
        <v>Percentage Reduction of Separately Regulated Pollutants</v>
      </c>
      <c r="D11" s="248" t="s">
        <v>60</v>
      </c>
      <c r="E11" s="248" t="s">
        <v>79</v>
      </c>
      <c r="F11" s="248" t="s">
        <v>60</v>
      </c>
      <c r="G11" s="248" t="s">
        <v>79</v>
      </c>
      <c r="H11" s="7">
        <v>309</v>
      </c>
      <c r="I11" s="262" t="s">
        <v>76</v>
      </c>
      <c r="J11" s="247" t="str">
        <f>INDEX('Policy Characteristics'!E:E,MATCH(PolicyLevers!$C11,'Policy Characteristics'!$D:$D,0))</f>
        <v>Conventional Pollutant Standard</v>
      </c>
      <c r="K11" s="247" t="str">
        <f>INDEX('Policy Characteristics'!F:F,MATCH(PolicyLevers!$C11,'Policy Characteristics'!$D:$D,0))</f>
        <v>trans reduce regulated pollutants</v>
      </c>
      <c r="L11" s="261">
        <f>INDEX('Policy Characteristics'!G:G,MATCH(PolicyLevers!$C11,'Policy Characteristics'!$D:$D,0))</f>
        <v>0</v>
      </c>
      <c r="M11" s="261">
        <f>INDEX('Policy Characteristics'!H:H,MATCH(PolicyLevers!$C11,'Policy Characteristics'!$D:$D,0))</f>
        <v>1</v>
      </c>
      <c r="N11" s="261">
        <f>INDEX('Policy Characteristics'!I:I,MATCH(PolicyLevers!$C11,'Policy Characteristics'!$D:$D,0))</f>
        <v>0.02</v>
      </c>
      <c r="O11" s="12" t="str">
        <f>INDEX('Policy Characteristics'!J:J,MATCH(PolicyLevers!$C11,'Policy Characteristics'!$D:$D,0))</f>
        <v>% reduction in emissions</v>
      </c>
      <c r="P11" s="262" t="str">
        <f>INDEX('Policy Characteristics'!K:K,MATCH(PolicyLevers!$C11,'Policy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1" s="12" t="str">
        <f>INDEX('Policy Characteristics'!L:L,MATCH(PolicyLevers!$C11,'Policy Characteristics'!$D:$D,0))</f>
        <v>transportation-sector-main.html#conv-pol-stds</v>
      </c>
      <c r="R11" s="263" t="str">
        <f>INDEX('Policy Characteristics'!M:M,MATCH(PolicyLevers!$C11,'Policy Characteristics'!$D:$D,0))</f>
        <v>conventional-pollutant-standards.html</v>
      </c>
      <c r="S11" s="248" t="str">
        <f>INDEX('Policy Characteristics'!N:N,MATCH(PolicyLevers!$C11,'Policy Characteristics'!$D:$D,0))</f>
        <v>Energy Ministry. PROCONVE: PROCONVE: PROGRAMA DE CONTROLE DE POLUIÇÃO DO AR POR
VEÍCULOS AUTOMOTORES. https://www.mma.gov.br/images/arquivo/80060/Arquivos/PROCONVE_atualizado%20em%2021nov13.pdf</v>
      </c>
      <c r="T11" s="248">
        <f>INDEX('Policy Characteristics'!O:O,MATCH(PolicyLevers!$C11,'Policy Characteristics'!$D:$D,0))</f>
        <v>0</v>
      </c>
      <c r="U11" s="248"/>
      <c r="V11" s="248"/>
      <c r="W11" s="248"/>
      <c r="X11" s="248"/>
      <c r="Y11" s="248"/>
      <c r="Z11" s="248"/>
    </row>
    <row r="12" spans="1:26" ht="33" customHeight="1" x14ac:dyDescent="0.35">
      <c r="A12" s="247" t="str">
        <f>INDEX('Policy Characteristics'!B:B,MATCH(PolicyLevers!$C12,'Policy Characteristics'!$D:$D,0))</f>
        <v>Transportation</v>
      </c>
      <c r="B12" s="247" t="str">
        <f>INDEX('Policy Characteristics'!C:C,MATCH(PolicyLevers!$C12,'Policy Characteristics'!$D:$D,0))</f>
        <v>Conventional Pollutant Standards</v>
      </c>
      <c r="C12" s="247" t="str">
        <f t="shared" si="4"/>
        <v>Percentage Reduction of Separately Regulated Pollutants</v>
      </c>
      <c r="D12" s="247" t="s">
        <v>80</v>
      </c>
      <c r="E12" s="247" t="s">
        <v>61</v>
      </c>
      <c r="F12" s="247" t="s">
        <v>80</v>
      </c>
      <c r="G12" s="247" t="s">
        <v>62</v>
      </c>
      <c r="H12" s="254">
        <v>310</v>
      </c>
      <c r="I12" s="255" t="s">
        <v>63</v>
      </c>
      <c r="J12" s="247" t="str">
        <f>INDEX('Policy Characteristics'!E:E,MATCH(PolicyLevers!$C12,'Policy Characteristics'!$D:$D,0))</f>
        <v>Conventional Pollutant Standard</v>
      </c>
      <c r="K12" s="247" t="str">
        <f>INDEX('Policy Characteristics'!F:F,MATCH(PolicyLevers!$C12,'Policy Characteristics'!$D:$D,0))</f>
        <v>trans reduce regulated pollutants</v>
      </c>
      <c r="L12" s="256">
        <f>INDEX('Policy Characteristics'!G:G,MATCH(PolicyLevers!$C12,'Policy Characteristics'!$D:$D,0))</f>
        <v>0</v>
      </c>
      <c r="M12" s="256">
        <f>INDEX('Policy Characteristics'!H:H,MATCH(PolicyLevers!$C12,'Policy Characteristics'!$D:$D,0))</f>
        <v>1</v>
      </c>
      <c r="N12" s="256">
        <f>INDEX('Policy Characteristics'!I:I,MATCH(PolicyLevers!$C12,'Policy Characteristics'!$D:$D,0))</f>
        <v>0.02</v>
      </c>
      <c r="O12" s="247" t="str">
        <f>INDEX('Policy Characteristics'!J:J,MATCH(PolicyLevers!$C12,'Policy Characteristics'!$D:$D,0))</f>
        <v>% reduction in emissions</v>
      </c>
      <c r="P12" s="257" t="str">
        <f>INDEX('Policy Characteristics'!K:K,MATCH(PolicyLevers!$C12,'Policy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2" s="257" t="str">
        <f>INDEX('Policy Characteristics'!L:L,MATCH(PolicyLevers!$C12,'Policy Characteristics'!$D:$D,0))</f>
        <v>transportation-sector-main.html#conv-pol-stds</v>
      </c>
      <c r="R12" s="258" t="str">
        <f>INDEX('Policy Characteristics'!M:M,MATCH(PolicyLevers!$C12,'Policy Characteristics'!$D:$D,0))</f>
        <v>conventional-pollutant-standards.html</v>
      </c>
      <c r="S12" s="247" t="str">
        <f>INDEX('Policy Characteristics'!N:N,MATCH(PolicyLevers!$C12,'Policy Characteristics'!$D:$D,0))</f>
        <v>Energy Ministry. PROCONVE: PROCONVE: PROGRAMA DE CONTROLE DE POLUIÇÃO DO AR POR
VEÍCULOS AUTOMOTORES. https://www.mma.gov.br/images/arquivo/80060/Arquivos/PROCONVE_atualizado%20em%2021nov13.pdf</v>
      </c>
      <c r="T12" s="247">
        <f>INDEX('Policy Characteristics'!O:O,MATCH(PolicyLevers!$C12,'Policy Characteristics'!$D:$D,0))</f>
        <v>0</v>
      </c>
      <c r="U12" s="248"/>
      <c r="V12" s="248"/>
      <c r="W12" s="248"/>
      <c r="X12" s="248"/>
      <c r="Y12" s="248"/>
      <c r="Z12" s="248"/>
    </row>
    <row r="13" spans="1:26" ht="29.15" customHeight="1" x14ac:dyDescent="0.35">
      <c r="A13" s="247" t="str">
        <f>INDEX('Policy Characteristics'!B:B,MATCH(PolicyLevers!$C13,'Policy Characteristics'!$D:$D,0))</f>
        <v>Transportation</v>
      </c>
      <c r="B13" s="247" t="str">
        <f>INDEX('Policy Characteristics'!C:C,MATCH(PolicyLevers!$C13,'Policy Characteristics'!$D:$D,0))</f>
        <v>Conventional Pollutant Standards</v>
      </c>
      <c r="C13" s="247" t="str">
        <f t="shared" si="4"/>
        <v>Percentage Reduction of Separately Regulated Pollutants</v>
      </c>
      <c r="D13" s="247" t="s">
        <v>80</v>
      </c>
      <c r="E13" s="247" t="s">
        <v>69</v>
      </c>
      <c r="F13" s="247" t="s">
        <v>80</v>
      </c>
      <c r="G13" s="247" t="s">
        <v>69</v>
      </c>
      <c r="H13" s="254">
        <v>311</v>
      </c>
      <c r="I13" s="255" t="s">
        <v>63</v>
      </c>
      <c r="J13" s="247" t="str">
        <f>INDEX('Policy Characteristics'!E:E,MATCH(PolicyLevers!$C13,'Policy Characteristics'!$D:$D,0))</f>
        <v>Conventional Pollutant Standard</v>
      </c>
      <c r="K13" s="247" t="str">
        <f>INDEX('Policy Characteristics'!F:F,MATCH(PolicyLevers!$C13,'Policy Characteristics'!$D:$D,0))</f>
        <v>trans reduce regulated pollutants</v>
      </c>
      <c r="L13" s="256">
        <f>INDEX('Policy Characteristics'!G:G,MATCH(PolicyLevers!$C13,'Policy Characteristics'!$D:$D,0))</f>
        <v>0</v>
      </c>
      <c r="M13" s="256">
        <f>INDEX('Policy Characteristics'!H:H,MATCH(PolicyLevers!$C13,'Policy Characteristics'!$D:$D,0))</f>
        <v>1</v>
      </c>
      <c r="N13" s="256">
        <f>INDEX('Policy Characteristics'!I:I,MATCH(PolicyLevers!$C13,'Policy Characteristics'!$D:$D,0))</f>
        <v>0.02</v>
      </c>
      <c r="O13" s="247" t="str">
        <f>INDEX('Policy Characteristics'!J:J,MATCH(PolicyLevers!$C13,'Policy Characteristics'!$D:$D,0))</f>
        <v>% reduction in emissions</v>
      </c>
      <c r="P13" s="257" t="str">
        <f>INDEX('Policy Characteristics'!K:K,MATCH(PolicyLevers!$C13,'Policy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3" s="257" t="str">
        <f>INDEX('Policy Characteristics'!L:L,MATCH(PolicyLevers!$C13,'Policy Characteristics'!$D:$D,0))</f>
        <v>transportation-sector-main.html#conv-pol-stds</v>
      </c>
      <c r="R13" s="258" t="str">
        <f>INDEX('Policy Characteristics'!M:M,MATCH(PolicyLevers!$C13,'Policy Characteristics'!$D:$D,0))</f>
        <v>conventional-pollutant-standards.html</v>
      </c>
      <c r="S13" s="247" t="str">
        <f>INDEX('Policy Characteristics'!N:N,MATCH(PolicyLevers!$C13,'Policy Characteristics'!$D:$D,0))</f>
        <v>Energy Ministry. PROCONVE: PROCONVE: PROGRAMA DE CONTROLE DE POLUIÇÃO DO AR POR
VEÍCULOS AUTOMOTORES. https://www.mma.gov.br/images/arquivo/80060/Arquivos/PROCONVE_atualizado%20em%2021nov13.pdf</v>
      </c>
      <c r="T13" s="247">
        <f>INDEX('Policy Characteristics'!O:O,MATCH(PolicyLevers!$C13,'Policy Characteristics'!$D:$D,0))</f>
        <v>0</v>
      </c>
      <c r="U13" s="248"/>
      <c r="V13" s="248"/>
      <c r="W13" s="248"/>
      <c r="X13" s="248"/>
      <c r="Y13" s="248"/>
      <c r="Z13" s="248"/>
    </row>
    <row r="14" spans="1:26" ht="28.15" customHeight="1" x14ac:dyDescent="0.35">
      <c r="A14" s="247" t="str">
        <f>INDEX('Policy Characteristics'!B:B,MATCH(PolicyLevers!$C14,'Policy Characteristics'!$D:$D,0))</f>
        <v>Transportation</v>
      </c>
      <c r="B14" s="247" t="str">
        <f>INDEX('Policy Characteristics'!C:C,MATCH(PolicyLevers!$C14,'Policy Characteristics'!$D:$D,0))</f>
        <v>Conventional Pollutant Standards</v>
      </c>
      <c r="C14" s="247" t="str">
        <f t="shared" si="4"/>
        <v>Percentage Reduction of Separately Regulated Pollutants</v>
      </c>
      <c r="D14" s="247" t="s">
        <v>80</v>
      </c>
      <c r="E14" s="247" t="s">
        <v>70</v>
      </c>
      <c r="F14" s="247" t="s">
        <v>80</v>
      </c>
      <c r="G14" s="247" t="s">
        <v>70</v>
      </c>
      <c r="H14" s="254">
        <v>312</v>
      </c>
      <c r="I14" s="255" t="s">
        <v>63</v>
      </c>
      <c r="J14" s="247" t="str">
        <f>INDEX('Policy Characteristics'!E:E,MATCH(PolicyLevers!$C14,'Policy Characteristics'!$D:$D,0))</f>
        <v>Conventional Pollutant Standard</v>
      </c>
      <c r="K14" s="247" t="str">
        <f>INDEX('Policy Characteristics'!F:F,MATCH(PolicyLevers!$C14,'Policy Characteristics'!$D:$D,0))</f>
        <v>trans reduce regulated pollutants</v>
      </c>
      <c r="L14" s="256">
        <f>INDEX('Policy Characteristics'!G:G,MATCH(PolicyLevers!$C14,'Policy Characteristics'!$D:$D,0))</f>
        <v>0</v>
      </c>
      <c r="M14" s="256">
        <f>INDEX('Policy Characteristics'!H:H,MATCH(PolicyLevers!$C14,'Policy Characteristics'!$D:$D,0))</f>
        <v>1</v>
      </c>
      <c r="N14" s="256">
        <f>INDEX('Policy Characteristics'!I:I,MATCH(PolicyLevers!$C14,'Policy Characteristics'!$D:$D,0))</f>
        <v>0.02</v>
      </c>
      <c r="O14" s="247" t="str">
        <f>INDEX('Policy Characteristics'!J:J,MATCH(PolicyLevers!$C14,'Policy Characteristics'!$D:$D,0))</f>
        <v>% reduction in emissions</v>
      </c>
      <c r="P14" s="257" t="str">
        <f>INDEX('Policy Characteristics'!K:K,MATCH(PolicyLevers!$C14,'Policy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4" s="257" t="str">
        <f>INDEX('Policy Characteristics'!L:L,MATCH(PolicyLevers!$C14,'Policy Characteristics'!$D:$D,0))</f>
        <v>transportation-sector-main.html#conv-pol-stds</v>
      </c>
      <c r="R14" s="258" t="str">
        <f>INDEX('Policy Characteristics'!M:M,MATCH(PolicyLevers!$C14,'Policy Characteristics'!$D:$D,0))</f>
        <v>conventional-pollutant-standards.html</v>
      </c>
      <c r="S14" s="247" t="str">
        <f>INDEX('Policy Characteristics'!N:N,MATCH(PolicyLevers!$C14,'Policy Characteristics'!$D:$D,0))</f>
        <v>Energy Ministry. PROCONVE: PROCONVE: PROGRAMA DE CONTROLE DE POLUIÇÃO DO AR POR
VEÍCULOS AUTOMOTORES. https://www.mma.gov.br/images/arquivo/80060/Arquivos/PROCONVE_atualizado%20em%2021nov13.pdf</v>
      </c>
      <c r="T14" s="247">
        <f>INDEX('Policy Characteristics'!O:O,MATCH(PolicyLevers!$C14,'Policy Characteristics'!$D:$D,0))</f>
        <v>0</v>
      </c>
      <c r="U14" s="248"/>
      <c r="V14" s="248"/>
      <c r="W14" s="248"/>
      <c r="X14" s="248"/>
      <c r="Y14" s="248"/>
      <c r="Z14" s="248"/>
    </row>
    <row r="15" spans="1:26" ht="27" customHeight="1" x14ac:dyDescent="0.35">
      <c r="A15" s="247" t="str">
        <f>INDEX('Policy Characteristics'!B:B,MATCH(PolicyLevers!$C15,'Policy Characteristics'!$D:$D,0))</f>
        <v>Transportation</v>
      </c>
      <c r="B15" s="247" t="str">
        <f>INDEX('Policy Characteristics'!C:C,MATCH(PolicyLevers!$C15,'Policy Characteristics'!$D:$D,0))</f>
        <v>Conventional Pollutant Standards</v>
      </c>
      <c r="C15" s="247" t="str">
        <f t="shared" si="4"/>
        <v>Percentage Reduction of Separately Regulated Pollutants</v>
      </c>
      <c r="D15" s="247" t="s">
        <v>80</v>
      </c>
      <c r="E15" s="247" t="s">
        <v>71</v>
      </c>
      <c r="F15" s="247" t="s">
        <v>80</v>
      </c>
      <c r="G15" s="247" t="s">
        <v>71</v>
      </c>
      <c r="H15" s="254">
        <v>313</v>
      </c>
      <c r="I15" s="255" t="s">
        <v>63</v>
      </c>
      <c r="J15" s="247" t="str">
        <f>INDEX('Policy Characteristics'!E:E,MATCH(PolicyLevers!$C15,'Policy Characteristics'!$D:$D,0))</f>
        <v>Conventional Pollutant Standard</v>
      </c>
      <c r="K15" s="247" t="str">
        <f>INDEX('Policy Characteristics'!F:F,MATCH(PolicyLevers!$C15,'Policy Characteristics'!$D:$D,0))</f>
        <v>trans reduce regulated pollutants</v>
      </c>
      <c r="L15" s="256">
        <f>INDEX('Policy Characteristics'!G:G,MATCH(PolicyLevers!$C15,'Policy Characteristics'!$D:$D,0))</f>
        <v>0</v>
      </c>
      <c r="M15" s="256">
        <f>INDEX('Policy Characteristics'!H:H,MATCH(PolicyLevers!$C15,'Policy Characteristics'!$D:$D,0))</f>
        <v>1</v>
      </c>
      <c r="N15" s="256">
        <f>INDEX('Policy Characteristics'!I:I,MATCH(PolicyLevers!$C15,'Policy Characteristics'!$D:$D,0))</f>
        <v>0.02</v>
      </c>
      <c r="O15" s="247" t="str">
        <f>INDEX('Policy Characteristics'!J:J,MATCH(PolicyLevers!$C15,'Policy Characteristics'!$D:$D,0))</f>
        <v>% reduction in emissions</v>
      </c>
      <c r="P15" s="257" t="str">
        <f>INDEX('Policy Characteristics'!K:K,MATCH(PolicyLevers!$C15,'Policy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5" s="257" t="str">
        <f>INDEX('Policy Characteristics'!L:L,MATCH(PolicyLevers!$C15,'Policy Characteristics'!$D:$D,0))</f>
        <v>transportation-sector-main.html#conv-pol-stds</v>
      </c>
      <c r="R15" s="258" t="str">
        <f>INDEX('Policy Characteristics'!M:M,MATCH(PolicyLevers!$C15,'Policy Characteristics'!$D:$D,0))</f>
        <v>conventional-pollutant-standards.html</v>
      </c>
      <c r="S15" s="247" t="str">
        <f>INDEX('Policy Characteristics'!N:N,MATCH(PolicyLevers!$C15,'Policy Characteristics'!$D:$D,0))</f>
        <v>Energy Ministry. PROCONVE: PROCONVE: PROGRAMA DE CONTROLE DE POLUIÇÃO DO AR POR
VEÍCULOS AUTOMOTORES. https://www.mma.gov.br/images/arquivo/80060/Arquivos/PROCONVE_atualizado%20em%2021nov13.pdf</v>
      </c>
      <c r="T15" s="247">
        <f>INDEX('Policy Characteristics'!O:O,MATCH(PolicyLevers!$C15,'Policy Characteristics'!$D:$D,0))</f>
        <v>0</v>
      </c>
      <c r="U15" s="248"/>
      <c r="V15" s="248"/>
      <c r="W15" s="248"/>
      <c r="X15" s="248"/>
      <c r="Y15" s="248"/>
      <c r="Z15" s="248"/>
    </row>
    <row r="16" spans="1:26" ht="32.15" customHeight="1" x14ac:dyDescent="0.35">
      <c r="A16" s="247" t="str">
        <f>INDEX('Policy Characteristics'!B:B,MATCH(PolicyLevers!$C16,'Policy Characteristics'!$D:$D,0))</f>
        <v>Transportation</v>
      </c>
      <c r="B16" s="247" t="str">
        <f>INDEX('Policy Characteristics'!C:C,MATCH(PolicyLevers!$C16,'Policy Characteristics'!$D:$D,0))</f>
        <v>Conventional Pollutant Standards</v>
      </c>
      <c r="C16" s="247" t="str">
        <f t="shared" si="4"/>
        <v>Percentage Reduction of Separately Regulated Pollutants</v>
      </c>
      <c r="D16" s="247" t="s">
        <v>80</v>
      </c>
      <c r="E16" s="247" t="s">
        <v>72</v>
      </c>
      <c r="F16" s="247" t="s">
        <v>80</v>
      </c>
      <c r="G16" s="247" t="s">
        <v>73</v>
      </c>
      <c r="H16" s="254">
        <v>314</v>
      </c>
      <c r="I16" s="255" t="s">
        <v>63</v>
      </c>
      <c r="J16" s="247" t="str">
        <f>INDEX('Policy Characteristics'!E:E,MATCH(PolicyLevers!$C16,'Policy Characteristics'!$D:$D,0))</f>
        <v>Conventional Pollutant Standard</v>
      </c>
      <c r="K16" s="247" t="str">
        <f>INDEX('Policy Characteristics'!F:F,MATCH(PolicyLevers!$C16,'Policy Characteristics'!$D:$D,0))</f>
        <v>trans reduce regulated pollutants</v>
      </c>
      <c r="L16" s="256">
        <f>INDEX('Policy Characteristics'!G:G,MATCH(PolicyLevers!$C16,'Policy Characteristics'!$D:$D,0))</f>
        <v>0</v>
      </c>
      <c r="M16" s="256">
        <f>INDEX('Policy Characteristics'!H:H,MATCH(PolicyLevers!$C16,'Policy Characteristics'!$D:$D,0))</f>
        <v>1</v>
      </c>
      <c r="N16" s="256">
        <f>INDEX('Policy Characteristics'!I:I,MATCH(PolicyLevers!$C16,'Policy Characteristics'!$D:$D,0))</f>
        <v>0.02</v>
      </c>
      <c r="O16" s="247" t="str">
        <f>INDEX('Policy Characteristics'!J:J,MATCH(PolicyLevers!$C16,'Policy Characteristics'!$D:$D,0))</f>
        <v>% reduction in emissions</v>
      </c>
      <c r="P16" s="257" t="str">
        <f>INDEX('Policy Characteristics'!K:K,MATCH(PolicyLevers!$C16,'Policy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6" s="257" t="str">
        <f>INDEX('Policy Characteristics'!L:L,MATCH(PolicyLevers!$C16,'Policy Characteristics'!$D:$D,0))</f>
        <v>transportation-sector-main.html#conv-pol-stds</v>
      </c>
      <c r="R16" s="258" t="str">
        <f>INDEX('Policy Characteristics'!M:M,MATCH(PolicyLevers!$C16,'Policy Characteristics'!$D:$D,0))</f>
        <v>conventional-pollutant-standards.html</v>
      </c>
      <c r="S16" s="247" t="str">
        <f>INDEX('Policy Characteristics'!N:N,MATCH(PolicyLevers!$C16,'Policy Characteristics'!$D:$D,0))</f>
        <v>Energy Ministry. PROCONVE: PROCONVE: PROGRAMA DE CONTROLE DE POLUIÇÃO DO AR POR
VEÍCULOS AUTOMOTORES. https://www.mma.gov.br/images/arquivo/80060/Arquivos/PROCONVE_atualizado%20em%2021nov13.pdf</v>
      </c>
      <c r="T16" s="247">
        <f>INDEX('Policy Characteristics'!O:O,MATCH(PolicyLevers!$C16,'Policy Characteristics'!$D:$D,0))</f>
        <v>0</v>
      </c>
      <c r="U16" s="248"/>
      <c r="V16" s="248"/>
      <c r="W16" s="248"/>
      <c r="X16" s="248"/>
      <c r="Y16" s="248"/>
      <c r="Z16" s="248"/>
    </row>
    <row r="17" spans="1:26" ht="34.15" customHeight="1" x14ac:dyDescent="0.35">
      <c r="A17" s="247" t="str">
        <f>INDEX('Policy Characteristics'!B:B,MATCH(PolicyLevers!$C17,'Policy Characteristics'!$D:$D,0))</f>
        <v>Transportation</v>
      </c>
      <c r="B17" s="247" t="str">
        <f>INDEX('Policy Characteristics'!C:C,MATCH(PolicyLevers!$C17,'Policy Characteristics'!$D:$D,0))</f>
        <v>Conventional Pollutant Standards</v>
      </c>
      <c r="C17" s="247" t="str">
        <f t="shared" si="4"/>
        <v>Percentage Reduction of Separately Regulated Pollutants</v>
      </c>
      <c r="D17" s="247" t="s">
        <v>80</v>
      </c>
      <c r="E17" s="247" t="s">
        <v>74</v>
      </c>
      <c r="F17" s="247" t="s">
        <v>80</v>
      </c>
      <c r="G17" s="247" t="s">
        <v>74</v>
      </c>
      <c r="H17" s="254">
        <v>315</v>
      </c>
      <c r="I17" s="255" t="s">
        <v>63</v>
      </c>
      <c r="J17" s="247" t="str">
        <f>INDEX('Policy Characteristics'!E:E,MATCH(PolicyLevers!$C17,'Policy Characteristics'!$D:$D,0))</f>
        <v>Conventional Pollutant Standard</v>
      </c>
      <c r="K17" s="247" t="str">
        <f>INDEX('Policy Characteristics'!F:F,MATCH(PolicyLevers!$C17,'Policy Characteristics'!$D:$D,0))</f>
        <v>trans reduce regulated pollutants</v>
      </c>
      <c r="L17" s="256">
        <f>INDEX('Policy Characteristics'!G:G,MATCH(PolicyLevers!$C17,'Policy Characteristics'!$D:$D,0))</f>
        <v>0</v>
      </c>
      <c r="M17" s="256">
        <f>INDEX('Policy Characteristics'!H:H,MATCH(PolicyLevers!$C17,'Policy Characteristics'!$D:$D,0))</f>
        <v>1</v>
      </c>
      <c r="N17" s="256">
        <f>INDEX('Policy Characteristics'!I:I,MATCH(PolicyLevers!$C17,'Policy Characteristics'!$D:$D,0))</f>
        <v>0.02</v>
      </c>
      <c r="O17" s="247" t="str">
        <f>INDEX('Policy Characteristics'!J:J,MATCH(PolicyLevers!$C17,'Policy Characteristics'!$D:$D,0))</f>
        <v>% reduction in emissions</v>
      </c>
      <c r="P17" s="257" t="str">
        <f>INDEX('Policy Characteristics'!K:K,MATCH(PolicyLevers!$C17,'Policy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7" s="257" t="str">
        <f>INDEX('Policy Characteristics'!L:L,MATCH(PolicyLevers!$C17,'Policy Characteristics'!$D:$D,0))</f>
        <v>transportation-sector-main.html#conv-pol-stds</v>
      </c>
      <c r="R17" s="258" t="str">
        <f>INDEX('Policy Characteristics'!M:M,MATCH(PolicyLevers!$C17,'Policy Characteristics'!$D:$D,0))</f>
        <v>conventional-pollutant-standards.html</v>
      </c>
      <c r="S17" s="264" t="str">
        <f>INDEX('Policy Characteristics'!N:N,MATCH(PolicyLevers!$C17,'Policy Characteristics'!$D:$D,0))</f>
        <v>Energy Ministry. PROCONVE: PROCONVE: PROGRAMA DE CONTROLE DE POLUIÇÃO DO AR POR
VEÍCULOS AUTOMOTORES. https://www.mma.gov.br/images/arquivo/80060/Arquivos/PROCONVE_atualizado%20em%2021nov13.pdf</v>
      </c>
      <c r="T17" s="247">
        <f>INDEX('Policy Characteristics'!O:O,MATCH(PolicyLevers!$C17,'Policy Characteristics'!$D:$D,0))</f>
        <v>0</v>
      </c>
      <c r="U17" s="248"/>
      <c r="V17" s="248"/>
      <c r="W17" s="248"/>
      <c r="X17" s="248"/>
      <c r="Y17" s="248"/>
      <c r="Z17" s="248"/>
    </row>
    <row r="18" spans="1:26" ht="31.15" customHeight="1" x14ac:dyDescent="0.35">
      <c r="A18" s="247" t="str">
        <f>INDEX('Policy Characteristics'!B:B,MATCH(PolicyLevers!$C18,'Policy Characteristics'!$D:$D,0))</f>
        <v>Transportation</v>
      </c>
      <c r="B18" s="247" t="str">
        <f>INDEX('Policy Characteristics'!C:C,MATCH(PolicyLevers!$C18,'Policy Characteristics'!$D:$D,0))</f>
        <v>Conventional Pollutant Standards</v>
      </c>
      <c r="C18" s="247" t="str">
        <f t="shared" ref="C18" si="5">C$2</f>
        <v>Percentage Reduction of Separately Regulated Pollutants</v>
      </c>
      <c r="D18" s="247" t="s">
        <v>80</v>
      </c>
      <c r="E18" s="247" t="s">
        <v>75</v>
      </c>
      <c r="F18" s="247" t="s">
        <v>80</v>
      </c>
      <c r="G18" s="247" t="s">
        <v>75</v>
      </c>
      <c r="H18" s="254">
        <v>316</v>
      </c>
      <c r="I18" s="255" t="s">
        <v>76</v>
      </c>
      <c r="J18" s="247" t="str">
        <f>INDEX('Policy Characteristics'!E:E,MATCH(PolicyLevers!$C18,'Policy Characteristics'!$D:$D,0))</f>
        <v>Conventional Pollutant Standard</v>
      </c>
      <c r="K18" s="247" t="str">
        <f>INDEX('Policy Characteristics'!F:F,MATCH(PolicyLevers!$C18,'Policy Characteristics'!$D:$D,0))</f>
        <v>trans reduce regulated pollutants</v>
      </c>
      <c r="L18" s="256">
        <f>INDEX('Policy Characteristics'!G:G,MATCH(PolicyLevers!$C18,'Policy Characteristics'!$D:$D,0))</f>
        <v>0</v>
      </c>
      <c r="M18" s="256">
        <f>INDEX('Policy Characteristics'!H:H,MATCH(PolicyLevers!$C18,'Policy Characteristics'!$D:$D,0))</f>
        <v>1</v>
      </c>
      <c r="N18" s="256">
        <f>INDEX('Policy Characteristics'!I:I,MATCH(PolicyLevers!$C18,'Policy Characteristics'!$D:$D,0))</f>
        <v>0.02</v>
      </c>
      <c r="O18" s="247" t="str">
        <f>INDEX('Policy Characteristics'!J:J,MATCH(PolicyLevers!$C18,'Policy Characteristics'!$D:$D,0))</f>
        <v>% reduction in emissions</v>
      </c>
      <c r="P18" s="257" t="str">
        <f>INDEX('Policy Characteristics'!K:K,MATCH(PolicyLevers!$C18,'Policy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8" s="257" t="str">
        <f>INDEX('Policy Characteristics'!L:L,MATCH(PolicyLevers!$C18,'Policy Characteristics'!$D:$D,0))</f>
        <v>transportation-sector-main.html#conv-pol-stds</v>
      </c>
      <c r="R18" s="258" t="str">
        <f>INDEX('Policy Characteristics'!M:M,MATCH(PolicyLevers!$C18,'Policy Characteristics'!$D:$D,0))</f>
        <v>conventional-pollutant-standards.html</v>
      </c>
      <c r="S18" s="247" t="str">
        <f>INDEX('Policy Characteristics'!N:N,MATCH(PolicyLevers!$C18,'Policy Characteristics'!$D:$D,0))</f>
        <v>Energy Ministry. PROCONVE: PROCONVE: PROGRAMA DE CONTROLE DE POLUIÇÃO DO AR POR
VEÍCULOS AUTOMOTORES. https://www.mma.gov.br/images/arquivo/80060/Arquivos/PROCONVE_atualizado%20em%2021nov13.pdf</v>
      </c>
      <c r="T18" s="247">
        <f>INDEX('Policy Characteristics'!O:O,MATCH(PolicyLevers!$C18,'Policy Characteristics'!$D:$D,0))</f>
        <v>0</v>
      </c>
      <c r="U18" s="248"/>
      <c r="V18" s="248"/>
      <c r="W18" s="248"/>
      <c r="X18" s="248"/>
      <c r="Y18" s="248"/>
      <c r="Z18" s="248"/>
    </row>
    <row r="19" spans="1:26" ht="26.15" customHeight="1" x14ac:dyDescent="0.35">
      <c r="A19" s="247" t="str">
        <f>INDEX('Policy Characteristics'!B:B,MATCH(PolicyLevers!$C19,'Policy Characteristics'!$D:$D,0))</f>
        <v>Transportation</v>
      </c>
      <c r="B19" s="247" t="str">
        <f>INDEX('Policy Characteristics'!C:C,MATCH(PolicyLevers!$C19,'Policy Characteristics'!$D:$D,0))</f>
        <v>Conventional Pollutant Standards</v>
      </c>
      <c r="C19" s="247" t="str">
        <f t="shared" ref="C19" si="6">C$2</f>
        <v>Percentage Reduction of Separately Regulated Pollutants</v>
      </c>
      <c r="D19" s="247" t="s">
        <v>80</v>
      </c>
      <c r="E19" s="247" t="s">
        <v>77</v>
      </c>
      <c r="F19" s="247" t="s">
        <v>80</v>
      </c>
      <c r="G19" s="247" t="s">
        <v>77</v>
      </c>
      <c r="H19" s="254">
        <v>317</v>
      </c>
      <c r="I19" s="257" t="s">
        <v>76</v>
      </c>
      <c r="J19" s="247" t="str">
        <f>INDEX('Policy Characteristics'!E:E,MATCH(PolicyLevers!$C19,'Policy Characteristics'!$D:$D,0))</f>
        <v>Conventional Pollutant Standard</v>
      </c>
      <c r="K19" s="247" t="str">
        <f>INDEX('Policy Characteristics'!F:F,MATCH(PolicyLevers!$C19,'Policy Characteristics'!$D:$D,0))</f>
        <v>trans reduce regulated pollutants</v>
      </c>
      <c r="L19" s="256">
        <f>INDEX('Policy Characteristics'!G:G,MATCH(PolicyLevers!$C19,'Policy Characteristics'!$D:$D,0))</f>
        <v>0</v>
      </c>
      <c r="M19" s="256">
        <f>INDEX('Policy Characteristics'!H:H,MATCH(PolicyLevers!$C19,'Policy Characteristics'!$D:$D,0))</f>
        <v>1</v>
      </c>
      <c r="N19" s="256">
        <f>INDEX('Policy Characteristics'!I:I,MATCH(PolicyLevers!$C19,'Policy Characteristics'!$D:$D,0))</f>
        <v>0.02</v>
      </c>
      <c r="O19" s="247" t="str">
        <f>INDEX('Policy Characteristics'!J:J,MATCH(PolicyLevers!$C19,'Policy Characteristics'!$D:$D,0))</f>
        <v>% reduction in emissions</v>
      </c>
      <c r="P19" s="257" t="str">
        <f>INDEX('Policy Characteristics'!K:K,MATCH(PolicyLevers!$C19,'Policy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19" s="257" t="str">
        <f>INDEX('Policy Characteristics'!L:L,MATCH(PolicyLevers!$C19,'Policy Characteristics'!$D:$D,0))</f>
        <v>transportation-sector-main.html#conv-pol-stds</v>
      </c>
      <c r="R19" s="258" t="str">
        <f>INDEX('Policy Characteristics'!M:M,MATCH(PolicyLevers!$C19,'Policy Characteristics'!$D:$D,0))</f>
        <v>conventional-pollutant-standards.html</v>
      </c>
      <c r="S19" s="247" t="str">
        <f>INDEX('Policy Characteristics'!N:N,MATCH(PolicyLevers!$C19,'Policy Characteristics'!$D:$D,0))</f>
        <v>Energy Ministry. PROCONVE: PROCONVE: PROGRAMA DE CONTROLE DE POLUIÇÃO DO AR POR
VEÍCULOS AUTOMOTORES. https://www.mma.gov.br/images/arquivo/80060/Arquivos/PROCONVE_atualizado%20em%2021nov13.pdf</v>
      </c>
      <c r="T19" s="247">
        <f>INDEX('Policy Characteristics'!O:O,MATCH(PolicyLevers!$C19,'Policy Characteristics'!$D:$D,0))</f>
        <v>0</v>
      </c>
      <c r="U19" s="248"/>
      <c r="V19" s="248"/>
      <c r="W19" s="248"/>
      <c r="X19" s="248"/>
      <c r="Y19" s="248"/>
      <c r="Z19" s="248"/>
    </row>
    <row r="20" spans="1:26" ht="27" customHeight="1" x14ac:dyDescent="0.35">
      <c r="A20" s="247" t="str">
        <f>INDEX('Policy Characteristics'!B:B,MATCH(PolicyLevers!$C20,'Policy Characteristics'!$D:$D,0))</f>
        <v>Transportation</v>
      </c>
      <c r="B20" s="247" t="str">
        <f>INDEX('Policy Characteristics'!C:C,MATCH(PolicyLevers!$C20,'Policy Characteristics'!$D:$D,0))</f>
        <v>Conventional Pollutant Standards</v>
      </c>
      <c r="C20" s="12" t="str">
        <f t="shared" ref="C20" si="7">C$2</f>
        <v>Percentage Reduction of Separately Regulated Pollutants</v>
      </c>
      <c r="D20" s="248" t="s">
        <v>80</v>
      </c>
      <c r="E20" s="248" t="s">
        <v>78</v>
      </c>
      <c r="F20" s="248" t="s">
        <v>80</v>
      </c>
      <c r="G20" s="248" t="s">
        <v>78</v>
      </c>
      <c r="H20" s="7">
        <v>318</v>
      </c>
      <c r="I20" s="262" t="s">
        <v>76</v>
      </c>
      <c r="J20" s="247" t="str">
        <f>INDEX('Policy Characteristics'!E:E,MATCH(PolicyLevers!$C20,'Policy Characteristics'!$D:$D,0))</f>
        <v>Conventional Pollutant Standard</v>
      </c>
      <c r="K20" s="247" t="str">
        <f>INDEX('Policy Characteristics'!F:F,MATCH(PolicyLevers!$C20,'Policy Characteristics'!$D:$D,0))</f>
        <v>trans reduce regulated pollutants</v>
      </c>
      <c r="L20" s="261">
        <f>INDEX('Policy Characteristics'!G:G,MATCH(PolicyLevers!$C20,'Policy Characteristics'!$D:$D,0))</f>
        <v>0</v>
      </c>
      <c r="M20" s="261">
        <f>INDEX('Policy Characteristics'!H:H,MATCH(PolicyLevers!$C20,'Policy Characteristics'!$D:$D,0))</f>
        <v>1</v>
      </c>
      <c r="N20" s="261">
        <f>INDEX('Policy Characteristics'!I:I,MATCH(PolicyLevers!$C20,'Policy Characteristics'!$D:$D,0))</f>
        <v>0.02</v>
      </c>
      <c r="O20" s="12" t="str">
        <f>INDEX('Policy Characteristics'!J:J,MATCH(PolicyLevers!$C20,'Policy Characteristics'!$D:$D,0))</f>
        <v>% reduction in emissions</v>
      </c>
      <c r="P20" s="262" t="str">
        <f>INDEX('Policy Characteristics'!K:K,MATCH(PolicyLevers!$C20,'Policy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0" s="12" t="str">
        <f>INDEX('Policy Characteristics'!L:L,MATCH(PolicyLevers!$C20,'Policy Characteristics'!$D:$D,0))</f>
        <v>transportation-sector-main.html#conv-pol-stds</v>
      </c>
      <c r="R20" s="263" t="str">
        <f>INDEX('Policy Characteristics'!M:M,MATCH(PolicyLevers!$C20,'Policy Characteristics'!$D:$D,0))</f>
        <v>conventional-pollutant-standards.html</v>
      </c>
      <c r="S20" s="248" t="str">
        <f>INDEX('Policy Characteristics'!N:N,MATCH(PolicyLevers!$C20,'Policy Characteristics'!$D:$D,0))</f>
        <v>Energy Ministry. PROCONVE: PROCONVE: PROGRAMA DE CONTROLE DE POLUIÇÃO DO AR POR
VEÍCULOS AUTOMOTORES. https://www.mma.gov.br/images/arquivo/80060/Arquivos/PROCONVE_atualizado%20em%2021nov13.pdf</v>
      </c>
      <c r="T20" s="248">
        <f>INDEX('Policy Characteristics'!O:O,MATCH(PolicyLevers!$C20,'Policy Characteristics'!$D:$D,0))</f>
        <v>0</v>
      </c>
      <c r="U20" s="248"/>
      <c r="V20" s="248"/>
      <c r="W20" s="248"/>
      <c r="X20" s="248"/>
      <c r="Y20" s="248"/>
      <c r="Z20" s="248"/>
    </row>
    <row r="21" spans="1:26" ht="15.75" customHeight="1" x14ac:dyDescent="0.35">
      <c r="A21" s="247" t="str">
        <f>INDEX('Policy Characteristics'!B:B,MATCH(PolicyLevers!$C21,'Policy Characteristics'!$D:$D,0))</f>
        <v>Transportation</v>
      </c>
      <c r="B21" s="247" t="str">
        <f>INDEX('Policy Characteristics'!C:C,MATCH(PolicyLevers!$C21,'Policy Characteristics'!$D:$D,0))</f>
        <v>Conventional Pollutant Standards</v>
      </c>
      <c r="C21" s="12" t="str">
        <f t="shared" ref="C21" si="8">C$2</f>
        <v>Percentage Reduction of Separately Regulated Pollutants</v>
      </c>
      <c r="D21" s="248" t="s">
        <v>80</v>
      </c>
      <c r="E21" s="248" t="s">
        <v>79</v>
      </c>
      <c r="F21" s="248" t="s">
        <v>80</v>
      </c>
      <c r="G21" s="248" t="s">
        <v>79</v>
      </c>
      <c r="H21" s="7">
        <v>319</v>
      </c>
      <c r="I21" s="262" t="s">
        <v>76</v>
      </c>
      <c r="J21" s="247" t="str">
        <f>INDEX('Policy Characteristics'!E:E,MATCH(PolicyLevers!$C21,'Policy Characteristics'!$D:$D,0))</f>
        <v>Conventional Pollutant Standard</v>
      </c>
      <c r="K21" s="247" t="str">
        <f>INDEX('Policy Characteristics'!F:F,MATCH(PolicyLevers!$C21,'Policy Characteristics'!$D:$D,0))</f>
        <v>trans reduce regulated pollutants</v>
      </c>
      <c r="L21" s="261">
        <f>INDEX('Policy Characteristics'!G:G,MATCH(PolicyLevers!$C21,'Policy Characteristics'!$D:$D,0))</f>
        <v>0</v>
      </c>
      <c r="M21" s="261">
        <f>INDEX('Policy Characteristics'!H:H,MATCH(PolicyLevers!$C21,'Policy Characteristics'!$D:$D,0))</f>
        <v>1</v>
      </c>
      <c r="N21" s="261">
        <f>INDEX('Policy Characteristics'!I:I,MATCH(PolicyLevers!$C21,'Policy Characteristics'!$D:$D,0))</f>
        <v>0.02</v>
      </c>
      <c r="O21" s="12" t="str">
        <f>INDEX('Policy Characteristics'!J:J,MATCH(PolicyLevers!$C21,'Policy Characteristics'!$D:$D,0))</f>
        <v>% reduction in emissions</v>
      </c>
      <c r="P21" s="262" t="str">
        <f>INDEX('Policy Characteristics'!K:K,MATCH(PolicyLevers!$C21,'Policy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1" s="12" t="str">
        <f>INDEX('Policy Characteristics'!L:L,MATCH(PolicyLevers!$C21,'Policy Characteristics'!$D:$D,0))</f>
        <v>transportation-sector-main.html#conv-pol-stds</v>
      </c>
      <c r="R21" s="263" t="str">
        <f>INDEX('Policy Characteristics'!M:M,MATCH(PolicyLevers!$C21,'Policy Characteristics'!$D:$D,0))</f>
        <v>conventional-pollutant-standards.html</v>
      </c>
      <c r="S21" s="248" t="str">
        <f>INDEX('Policy Characteristics'!N:N,MATCH(PolicyLevers!$C21,'Policy Characteristics'!$D:$D,0))</f>
        <v>Energy Ministry. PROCONVE: PROCONVE: PROGRAMA DE CONTROLE DE POLUIÇÃO DO AR POR
VEÍCULOS AUTOMOTORES. https://www.mma.gov.br/images/arquivo/80060/Arquivos/PROCONVE_atualizado%20em%2021nov13.pdf</v>
      </c>
      <c r="T21" s="248">
        <f>INDEX('Policy Characteristics'!O:O,MATCH(PolicyLevers!$C21,'Policy Characteristics'!$D:$D,0))</f>
        <v>0</v>
      </c>
      <c r="U21" s="248"/>
      <c r="V21" s="248"/>
      <c r="W21" s="248"/>
      <c r="X21" s="248"/>
      <c r="Y21" s="248"/>
      <c r="Z21" s="248"/>
    </row>
    <row r="22" spans="1:26" ht="15.75" customHeight="1" x14ac:dyDescent="0.35">
      <c r="A22" s="247" t="str">
        <f>INDEX('Policy Characteristics'!B:B,MATCH(PolicyLevers!$C22,'Policy Characteristics'!$D:$D,0))</f>
        <v>Transportation</v>
      </c>
      <c r="B22" s="247" t="str">
        <f>INDEX('Policy Characteristics'!C:C,MATCH(PolicyLevers!$C22,'Policy Characteristics'!$D:$D,0))</f>
        <v>Conventional Pollutant Standards</v>
      </c>
      <c r="C22" s="247" t="str">
        <f t="shared" ref="C22" si="9">C$2</f>
        <v>Percentage Reduction of Separately Regulated Pollutants</v>
      </c>
      <c r="D22" s="247" t="s">
        <v>81</v>
      </c>
      <c r="E22" s="247" t="s">
        <v>61</v>
      </c>
      <c r="F22" s="247" t="s">
        <v>81</v>
      </c>
      <c r="G22" s="247" t="s">
        <v>62</v>
      </c>
      <c r="H22" s="254">
        <v>320</v>
      </c>
      <c r="I22" s="257" t="s">
        <v>76</v>
      </c>
      <c r="J22" s="247" t="str">
        <f>INDEX('Policy Characteristics'!E:E,MATCH(PolicyLevers!$C22,'Policy Characteristics'!$D:$D,0))</f>
        <v>Conventional Pollutant Standard</v>
      </c>
      <c r="K22" s="247" t="str">
        <f>INDEX('Policy Characteristics'!F:F,MATCH(PolicyLevers!$C22,'Policy Characteristics'!$D:$D,0))</f>
        <v>trans reduce regulated pollutants</v>
      </c>
      <c r="L22" s="256">
        <f>INDEX('Policy Characteristics'!G:G,MATCH(PolicyLevers!$C22,'Policy Characteristics'!$D:$D,0))</f>
        <v>0</v>
      </c>
      <c r="M22" s="256">
        <f>INDEX('Policy Characteristics'!H:H,MATCH(PolicyLevers!$C22,'Policy Characteristics'!$D:$D,0))</f>
        <v>1</v>
      </c>
      <c r="N22" s="256">
        <f>INDEX('Policy Characteristics'!I:I,MATCH(PolicyLevers!$C22,'Policy Characteristics'!$D:$D,0))</f>
        <v>0.02</v>
      </c>
      <c r="O22" s="247" t="str">
        <f>INDEX('Policy Characteristics'!J:J,MATCH(PolicyLevers!$C22,'Policy Characteristics'!$D:$D,0))</f>
        <v>% reduction in emissions</v>
      </c>
      <c r="P22" s="257" t="str">
        <f>INDEX('Policy Characteristics'!K:K,MATCH(PolicyLevers!$C22,'Policy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2" s="257" t="str">
        <f>INDEX('Policy Characteristics'!L:L,MATCH(PolicyLevers!$C22,'Policy Characteristics'!$D:$D,0))</f>
        <v>transportation-sector-main.html#conv-pol-stds</v>
      </c>
      <c r="R22" s="258" t="str">
        <f>INDEX('Policy Characteristics'!M:M,MATCH(PolicyLevers!$C22,'Policy Characteristics'!$D:$D,0))</f>
        <v>conventional-pollutant-standards.html</v>
      </c>
      <c r="S22" s="247" t="str">
        <f>INDEX('Policy Characteristics'!N:N,MATCH(PolicyLevers!$C22,'Policy Characteristics'!$D:$D,0))</f>
        <v>Energy Ministry. PROCONVE: PROCONVE: PROGRAMA DE CONTROLE DE POLUIÇÃO DO AR POR
VEÍCULOS AUTOMOTORES. https://www.mma.gov.br/images/arquivo/80060/Arquivos/PROCONVE_atualizado%20em%2021nov13.pdf</v>
      </c>
      <c r="T22" s="247">
        <f>INDEX('Policy Characteristics'!O:O,MATCH(PolicyLevers!$C22,'Policy Characteristics'!$D:$D,0))</f>
        <v>0</v>
      </c>
      <c r="U22" s="248"/>
      <c r="V22" s="248"/>
      <c r="W22" s="248"/>
      <c r="X22" s="248"/>
      <c r="Y22" s="248"/>
      <c r="Z22" s="248"/>
    </row>
    <row r="23" spans="1:26" ht="15.75" customHeight="1" x14ac:dyDescent="0.35">
      <c r="A23" s="247" t="str">
        <f>INDEX('Policy Characteristics'!B:B,MATCH(PolicyLevers!$C23,'Policy Characteristics'!$D:$D,0))</f>
        <v>Transportation</v>
      </c>
      <c r="B23" s="247" t="str">
        <f>INDEX('Policy Characteristics'!C:C,MATCH(PolicyLevers!$C23,'Policy Characteristics'!$D:$D,0))</f>
        <v>Conventional Pollutant Standards</v>
      </c>
      <c r="C23" s="12" t="str">
        <f t="shared" ref="C23" si="10">C$2</f>
        <v>Percentage Reduction of Separately Regulated Pollutants</v>
      </c>
      <c r="D23" s="248" t="s">
        <v>81</v>
      </c>
      <c r="E23" s="248" t="s">
        <v>69</v>
      </c>
      <c r="F23" s="248" t="s">
        <v>81</v>
      </c>
      <c r="G23" s="248" t="s">
        <v>69</v>
      </c>
      <c r="H23" s="7">
        <v>321</v>
      </c>
      <c r="I23" s="262" t="s">
        <v>76</v>
      </c>
      <c r="J23" s="247" t="str">
        <f>INDEX('Policy Characteristics'!E:E,MATCH(PolicyLevers!$C23,'Policy Characteristics'!$D:$D,0))</f>
        <v>Conventional Pollutant Standard</v>
      </c>
      <c r="K23" s="247" t="str">
        <f>INDEX('Policy Characteristics'!F:F,MATCH(PolicyLevers!$C23,'Policy Characteristics'!$D:$D,0))</f>
        <v>trans reduce regulated pollutants</v>
      </c>
      <c r="L23" s="261">
        <f>INDEX('Policy Characteristics'!G:G,MATCH(PolicyLevers!$C23,'Policy Characteristics'!$D:$D,0))</f>
        <v>0</v>
      </c>
      <c r="M23" s="261">
        <f>INDEX('Policy Characteristics'!H:H,MATCH(PolicyLevers!$C23,'Policy Characteristics'!$D:$D,0))</f>
        <v>1</v>
      </c>
      <c r="N23" s="261">
        <f>INDEX('Policy Characteristics'!I:I,MATCH(PolicyLevers!$C23,'Policy Characteristics'!$D:$D,0))</f>
        <v>0.02</v>
      </c>
      <c r="O23" s="12" t="str">
        <f>INDEX('Policy Characteristics'!J:J,MATCH(PolicyLevers!$C23,'Policy Characteristics'!$D:$D,0))</f>
        <v>% reduction in emissions</v>
      </c>
      <c r="P23" s="262" t="str">
        <f>INDEX('Policy Characteristics'!K:K,MATCH(PolicyLevers!$C23,'Policy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3" s="12" t="str">
        <f>INDEX('Policy Characteristics'!L:L,MATCH(PolicyLevers!$C23,'Policy Characteristics'!$D:$D,0))</f>
        <v>transportation-sector-main.html#conv-pol-stds</v>
      </c>
      <c r="R23" s="263" t="str">
        <f>INDEX('Policy Characteristics'!M:M,MATCH(PolicyLevers!$C23,'Policy Characteristics'!$D:$D,0))</f>
        <v>conventional-pollutant-standards.html</v>
      </c>
      <c r="S23" s="248" t="str">
        <f>INDEX('Policy Characteristics'!N:N,MATCH(PolicyLevers!$C23,'Policy Characteristics'!$D:$D,0))</f>
        <v>Energy Ministry. PROCONVE: PROCONVE: PROGRAMA DE CONTROLE DE POLUIÇÃO DO AR POR
VEÍCULOS AUTOMOTORES. https://www.mma.gov.br/images/arquivo/80060/Arquivos/PROCONVE_atualizado%20em%2021nov13.pdf</v>
      </c>
      <c r="T23" s="248">
        <f>INDEX('Policy Characteristics'!O:O,MATCH(PolicyLevers!$C23,'Policy Characteristics'!$D:$D,0))</f>
        <v>0</v>
      </c>
      <c r="U23" s="248"/>
      <c r="V23" s="248"/>
      <c r="W23" s="248"/>
      <c r="X23" s="248"/>
      <c r="Y23" s="248"/>
      <c r="Z23" s="248"/>
    </row>
    <row r="24" spans="1:26" ht="15.75" customHeight="1" x14ac:dyDescent="0.35">
      <c r="A24" s="247" t="str">
        <f>INDEX('Policy Characteristics'!B:B,MATCH(PolicyLevers!$C24,'Policy Characteristics'!$D:$D,0))</f>
        <v>Transportation</v>
      </c>
      <c r="B24" s="247" t="str">
        <f>INDEX('Policy Characteristics'!C:C,MATCH(PolicyLevers!$C24,'Policy Characteristics'!$D:$D,0))</f>
        <v>Conventional Pollutant Standards</v>
      </c>
      <c r="C24" s="247" t="str">
        <f t="shared" ref="C24" si="11">C$2</f>
        <v>Percentage Reduction of Separately Regulated Pollutants</v>
      </c>
      <c r="D24" s="247" t="s">
        <v>81</v>
      </c>
      <c r="E24" s="247" t="s">
        <v>70</v>
      </c>
      <c r="F24" s="247" t="s">
        <v>81</v>
      </c>
      <c r="G24" s="247" t="s">
        <v>70</v>
      </c>
      <c r="H24" s="254">
        <v>322</v>
      </c>
      <c r="I24" s="257" t="s">
        <v>76</v>
      </c>
      <c r="J24" s="247" t="str">
        <f>INDEX('Policy Characteristics'!E:E,MATCH(PolicyLevers!$C24,'Policy Characteristics'!$D:$D,0))</f>
        <v>Conventional Pollutant Standard</v>
      </c>
      <c r="K24" s="247" t="str">
        <f>INDEX('Policy Characteristics'!F:F,MATCH(PolicyLevers!$C24,'Policy Characteristics'!$D:$D,0))</f>
        <v>trans reduce regulated pollutants</v>
      </c>
      <c r="L24" s="256">
        <f>INDEX('Policy Characteristics'!G:G,MATCH(PolicyLevers!$C24,'Policy Characteristics'!$D:$D,0))</f>
        <v>0</v>
      </c>
      <c r="M24" s="256">
        <f>INDEX('Policy Characteristics'!H:H,MATCH(PolicyLevers!$C24,'Policy Characteristics'!$D:$D,0))</f>
        <v>1</v>
      </c>
      <c r="N24" s="256">
        <f>INDEX('Policy Characteristics'!I:I,MATCH(PolicyLevers!$C24,'Policy Characteristics'!$D:$D,0))</f>
        <v>0.02</v>
      </c>
      <c r="O24" s="247" t="str">
        <f>INDEX('Policy Characteristics'!J:J,MATCH(PolicyLevers!$C24,'Policy Characteristics'!$D:$D,0))</f>
        <v>% reduction in emissions</v>
      </c>
      <c r="P24" s="257" t="str">
        <f>INDEX('Policy Characteristics'!K:K,MATCH(PolicyLevers!$C24,'Policy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4" s="257" t="str">
        <f>INDEX('Policy Characteristics'!L:L,MATCH(PolicyLevers!$C24,'Policy Characteristics'!$D:$D,0))</f>
        <v>transportation-sector-main.html#conv-pol-stds</v>
      </c>
      <c r="R24" s="258" t="str">
        <f>INDEX('Policy Characteristics'!M:M,MATCH(PolicyLevers!$C24,'Policy Characteristics'!$D:$D,0))</f>
        <v>conventional-pollutant-standards.html</v>
      </c>
      <c r="S24" s="247" t="str">
        <f>INDEX('Policy Characteristics'!N:N,MATCH(PolicyLevers!$C24,'Policy Characteristics'!$D:$D,0))</f>
        <v>Energy Ministry. PROCONVE: PROCONVE: PROGRAMA DE CONTROLE DE POLUIÇÃO DO AR POR
VEÍCULOS AUTOMOTORES. https://www.mma.gov.br/images/arquivo/80060/Arquivos/PROCONVE_atualizado%20em%2021nov13.pdf</v>
      </c>
      <c r="T24" s="247">
        <f>INDEX('Policy Characteristics'!O:O,MATCH(PolicyLevers!$C24,'Policy Characteristics'!$D:$D,0))</f>
        <v>0</v>
      </c>
      <c r="U24" s="248"/>
      <c r="V24" s="248"/>
      <c r="W24" s="248"/>
      <c r="X24" s="248"/>
      <c r="Y24" s="248"/>
      <c r="Z24" s="248"/>
    </row>
    <row r="25" spans="1:26" ht="15.75" customHeight="1" x14ac:dyDescent="0.35">
      <c r="A25" s="247" t="str">
        <f>INDEX('Policy Characteristics'!B:B,MATCH(PolicyLevers!$C25,'Policy Characteristics'!$D:$D,0))</f>
        <v>Transportation</v>
      </c>
      <c r="B25" s="247" t="str">
        <f>INDEX('Policy Characteristics'!C:C,MATCH(PolicyLevers!$C25,'Policy Characteristics'!$D:$D,0))</f>
        <v>Conventional Pollutant Standards</v>
      </c>
      <c r="C25" s="12" t="str">
        <f t="shared" ref="C25" si="12">C$2</f>
        <v>Percentage Reduction of Separately Regulated Pollutants</v>
      </c>
      <c r="D25" s="248" t="s">
        <v>81</v>
      </c>
      <c r="E25" s="248" t="s">
        <v>71</v>
      </c>
      <c r="F25" s="248" t="s">
        <v>81</v>
      </c>
      <c r="G25" s="248" t="s">
        <v>71</v>
      </c>
      <c r="H25" s="7">
        <v>323</v>
      </c>
      <c r="I25" s="262" t="s">
        <v>76</v>
      </c>
      <c r="J25" s="247" t="str">
        <f>INDEX('Policy Characteristics'!E:E,MATCH(PolicyLevers!$C25,'Policy Characteristics'!$D:$D,0))</f>
        <v>Conventional Pollutant Standard</v>
      </c>
      <c r="K25" s="247" t="str">
        <f>INDEX('Policy Characteristics'!F:F,MATCH(PolicyLevers!$C25,'Policy Characteristics'!$D:$D,0))</f>
        <v>trans reduce regulated pollutants</v>
      </c>
      <c r="L25" s="261">
        <f>INDEX('Policy Characteristics'!G:G,MATCH(PolicyLevers!$C25,'Policy Characteristics'!$D:$D,0))</f>
        <v>0</v>
      </c>
      <c r="M25" s="261">
        <f>INDEX('Policy Characteristics'!H:H,MATCH(PolicyLevers!$C25,'Policy Characteristics'!$D:$D,0))</f>
        <v>1</v>
      </c>
      <c r="N25" s="261">
        <f>INDEX('Policy Characteristics'!I:I,MATCH(PolicyLevers!$C25,'Policy Characteristics'!$D:$D,0))</f>
        <v>0.02</v>
      </c>
      <c r="O25" s="12" t="str">
        <f>INDEX('Policy Characteristics'!J:J,MATCH(PolicyLevers!$C25,'Policy Characteristics'!$D:$D,0))</f>
        <v>% reduction in emissions</v>
      </c>
      <c r="P25" s="262" t="str">
        <f>INDEX('Policy Characteristics'!K:K,MATCH(PolicyLevers!$C25,'Policy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5" s="12" t="str">
        <f>INDEX('Policy Characteristics'!L:L,MATCH(PolicyLevers!$C25,'Policy Characteristics'!$D:$D,0))</f>
        <v>transportation-sector-main.html#conv-pol-stds</v>
      </c>
      <c r="R25" s="263" t="str">
        <f>INDEX('Policy Characteristics'!M:M,MATCH(PolicyLevers!$C25,'Policy Characteristics'!$D:$D,0))</f>
        <v>conventional-pollutant-standards.html</v>
      </c>
      <c r="S25" s="248" t="str">
        <f>INDEX('Policy Characteristics'!N:N,MATCH(PolicyLevers!$C25,'Policy Characteristics'!$D:$D,0))</f>
        <v>Energy Ministry. PROCONVE: PROCONVE: PROGRAMA DE CONTROLE DE POLUIÇÃO DO AR POR
VEÍCULOS AUTOMOTORES. https://www.mma.gov.br/images/arquivo/80060/Arquivos/PROCONVE_atualizado%20em%2021nov13.pdf</v>
      </c>
      <c r="T25" s="248">
        <f>INDEX('Policy Characteristics'!O:O,MATCH(PolicyLevers!$C25,'Policy Characteristics'!$D:$D,0))</f>
        <v>0</v>
      </c>
      <c r="U25" s="248"/>
      <c r="V25" s="248"/>
      <c r="W25" s="248"/>
      <c r="X25" s="248"/>
      <c r="Y25" s="248"/>
      <c r="Z25" s="248"/>
    </row>
    <row r="26" spans="1:26" ht="15.75" customHeight="1" x14ac:dyDescent="0.35">
      <c r="A26" s="247" t="str">
        <f>INDEX('Policy Characteristics'!B:B,MATCH(PolicyLevers!$C26,'Policy Characteristics'!$D:$D,0))</f>
        <v>Transportation</v>
      </c>
      <c r="B26" s="247" t="str">
        <f>INDEX('Policy Characteristics'!C:C,MATCH(PolicyLevers!$C26,'Policy Characteristics'!$D:$D,0))</f>
        <v>Conventional Pollutant Standards</v>
      </c>
      <c r="C26" s="12" t="str">
        <f t="shared" ref="C26" si="13">C$2</f>
        <v>Percentage Reduction of Separately Regulated Pollutants</v>
      </c>
      <c r="D26" s="248" t="s">
        <v>81</v>
      </c>
      <c r="E26" s="248" t="s">
        <v>72</v>
      </c>
      <c r="F26" s="248" t="s">
        <v>81</v>
      </c>
      <c r="G26" s="248" t="s">
        <v>73</v>
      </c>
      <c r="H26" s="7">
        <v>324</v>
      </c>
      <c r="I26" s="262" t="s">
        <v>76</v>
      </c>
      <c r="J26" s="247" t="str">
        <f>INDEX('Policy Characteristics'!E:E,MATCH(PolicyLevers!$C26,'Policy Characteristics'!$D:$D,0))</f>
        <v>Conventional Pollutant Standard</v>
      </c>
      <c r="K26" s="247" t="str">
        <f>INDEX('Policy Characteristics'!F:F,MATCH(PolicyLevers!$C26,'Policy Characteristics'!$D:$D,0))</f>
        <v>trans reduce regulated pollutants</v>
      </c>
      <c r="L26" s="261">
        <f>INDEX('Policy Characteristics'!G:G,MATCH(PolicyLevers!$C26,'Policy Characteristics'!$D:$D,0))</f>
        <v>0</v>
      </c>
      <c r="M26" s="261">
        <f>INDEX('Policy Characteristics'!H:H,MATCH(PolicyLevers!$C26,'Policy Characteristics'!$D:$D,0))</f>
        <v>1</v>
      </c>
      <c r="N26" s="261">
        <f>INDEX('Policy Characteristics'!I:I,MATCH(PolicyLevers!$C26,'Policy Characteristics'!$D:$D,0))</f>
        <v>0.02</v>
      </c>
      <c r="O26" s="12" t="str">
        <f>INDEX('Policy Characteristics'!J:J,MATCH(PolicyLevers!$C26,'Policy Characteristics'!$D:$D,0))</f>
        <v>% reduction in emissions</v>
      </c>
      <c r="P26" s="262" t="str">
        <f>INDEX('Policy Characteristics'!K:K,MATCH(PolicyLevers!$C26,'Policy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6" s="12" t="str">
        <f>INDEX('Policy Characteristics'!L:L,MATCH(PolicyLevers!$C26,'Policy Characteristics'!$D:$D,0))</f>
        <v>transportation-sector-main.html#conv-pol-stds</v>
      </c>
      <c r="R26" s="263" t="str">
        <f>INDEX('Policy Characteristics'!M:M,MATCH(PolicyLevers!$C26,'Policy Characteristics'!$D:$D,0))</f>
        <v>conventional-pollutant-standards.html</v>
      </c>
      <c r="S26" s="248" t="str">
        <f>INDEX('Policy Characteristics'!N:N,MATCH(PolicyLevers!$C26,'Policy Characteristics'!$D:$D,0))</f>
        <v>Energy Ministry. PROCONVE: PROCONVE: PROGRAMA DE CONTROLE DE POLUIÇÃO DO AR POR
VEÍCULOS AUTOMOTORES. https://www.mma.gov.br/images/arquivo/80060/Arquivos/PROCONVE_atualizado%20em%2021nov13.pdf</v>
      </c>
      <c r="T26" s="248">
        <f>INDEX('Policy Characteristics'!O:O,MATCH(PolicyLevers!$C26,'Policy Characteristics'!$D:$D,0))</f>
        <v>0</v>
      </c>
      <c r="U26" s="248"/>
      <c r="V26" s="248"/>
      <c r="W26" s="248"/>
      <c r="X26" s="248"/>
      <c r="Y26" s="248"/>
      <c r="Z26" s="248"/>
    </row>
    <row r="27" spans="1:26" ht="15.75" customHeight="1" x14ac:dyDescent="0.35">
      <c r="A27" s="247" t="str">
        <f>INDEX('Policy Characteristics'!B:B,MATCH(PolicyLevers!$C27,'Policy Characteristics'!$D:$D,0))</f>
        <v>Transportation</v>
      </c>
      <c r="B27" s="247" t="str">
        <f>INDEX('Policy Characteristics'!C:C,MATCH(PolicyLevers!$C27,'Policy Characteristics'!$D:$D,0))</f>
        <v>Conventional Pollutant Standards</v>
      </c>
      <c r="C27" s="12" t="str">
        <f t="shared" ref="C27" si="14">C$2</f>
        <v>Percentage Reduction of Separately Regulated Pollutants</v>
      </c>
      <c r="D27" s="248" t="s">
        <v>81</v>
      </c>
      <c r="E27" s="248" t="s">
        <v>74</v>
      </c>
      <c r="F27" s="248" t="s">
        <v>81</v>
      </c>
      <c r="G27" s="248" t="s">
        <v>74</v>
      </c>
      <c r="H27" s="7">
        <v>325</v>
      </c>
      <c r="I27" s="262" t="s">
        <v>76</v>
      </c>
      <c r="J27" s="247" t="str">
        <f>INDEX('Policy Characteristics'!E:E,MATCH(PolicyLevers!$C27,'Policy Characteristics'!$D:$D,0))</f>
        <v>Conventional Pollutant Standard</v>
      </c>
      <c r="K27" s="247" t="str">
        <f>INDEX('Policy Characteristics'!F:F,MATCH(PolicyLevers!$C27,'Policy Characteristics'!$D:$D,0))</f>
        <v>trans reduce regulated pollutants</v>
      </c>
      <c r="L27" s="261">
        <f>INDEX('Policy Characteristics'!G:G,MATCH(PolicyLevers!$C27,'Policy Characteristics'!$D:$D,0))</f>
        <v>0</v>
      </c>
      <c r="M27" s="261">
        <f>INDEX('Policy Characteristics'!H:H,MATCH(PolicyLevers!$C27,'Policy Characteristics'!$D:$D,0))</f>
        <v>1</v>
      </c>
      <c r="N27" s="261">
        <f>INDEX('Policy Characteristics'!I:I,MATCH(PolicyLevers!$C27,'Policy Characteristics'!$D:$D,0))</f>
        <v>0.02</v>
      </c>
      <c r="O27" s="12" t="str">
        <f>INDEX('Policy Characteristics'!J:J,MATCH(PolicyLevers!$C27,'Policy Characteristics'!$D:$D,0))</f>
        <v>% reduction in emissions</v>
      </c>
      <c r="P27" s="262" t="str">
        <f>INDEX('Policy Characteristics'!K:K,MATCH(PolicyLevers!$C27,'Policy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7" s="12" t="str">
        <f>INDEX('Policy Characteristics'!L:L,MATCH(PolicyLevers!$C27,'Policy Characteristics'!$D:$D,0))</f>
        <v>transportation-sector-main.html#conv-pol-stds</v>
      </c>
      <c r="R27" s="263" t="str">
        <f>INDEX('Policy Characteristics'!M:M,MATCH(PolicyLevers!$C27,'Policy Characteristics'!$D:$D,0))</f>
        <v>conventional-pollutant-standards.html</v>
      </c>
      <c r="S27" s="248" t="str">
        <f>INDEX('Policy Characteristics'!N:N,MATCH(PolicyLevers!$C27,'Policy Characteristics'!$D:$D,0))</f>
        <v>Energy Ministry. PROCONVE: PROCONVE: PROGRAMA DE CONTROLE DE POLUIÇÃO DO AR POR
VEÍCULOS AUTOMOTORES. https://www.mma.gov.br/images/arquivo/80060/Arquivos/PROCONVE_atualizado%20em%2021nov13.pdf</v>
      </c>
      <c r="T27" s="248">
        <f>INDEX('Policy Characteristics'!O:O,MATCH(PolicyLevers!$C27,'Policy Characteristics'!$D:$D,0))</f>
        <v>0</v>
      </c>
      <c r="U27" s="248"/>
      <c r="V27" s="248"/>
      <c r="W27" s="248"/>
      <c r="X27" s="248"/>
      <c r="Y27" s="248"/>
      <c r="Z27" s="248"/>
    </row>
    <row r="28" spans="1:26" ht="15.75" customHeight="1" x14ac:dyDescent="0.35">
      <c r="A28" s="247" t="str">
        <f>INDEX('Policy Characteristics'!B:B,MATCH(PolicyLevers!$C28,'Policy Characteristics'!$D:$D,0))</f>
        <v>Transportation</v>
      </c>
      <c r="B28" s="247" t="str">
        <f>INDEX('Policy Characteristics'!C:C,MATCH(PolicyLevers!$C28,'Policy Characteristics'!$D:$D,0))</f>
        <v>Conventional Pollutant Standards</v>
      </c>
      <c r="C28" s="12" t="str">
        <f t="shared" ref="C28" si="15">C$2</f>
        <v>Percentage Reduction of Separately Regulated Pollutants</v>
      </c>
      <c r="D28" s="248" t="s">
        <v>81</v>
      </c>
      <c r="E28" s="248" t="s">
        <v>75</v>
      </c>
      <c r="F28" s="248" t="s">
        <v>81</v>
      </c>
      <c r="G28" s="248" t="s">
        <v>75</v>
      </c>
      <c r="H28" s="7">
        <v>326</v>
      </c>
      <c r="I28" s="262" t="s">
        <v>76</v>
      </c>
      <c r="J28" s="247" t="str">
        <f>INDEX('Policy Characteristics'!E:E,MATCH(PolicyLevers!$C28,'Policy Characteristics'!$D:$D,0))</f>
        <v>Conventional Pollutant Standard</v>
      </c>
      <c r="K28" s="247" t="str">
        <f>INDEX('Policy Characteristics'!F:F,MATCH(PolicyLevers!$C28,'Policy Characteristics'!$D:$D,0))</f>
        <v>trans reduce regulated pollutants</v>
      </c>
      <c r="L28" s="261">
        <f>INDEX('Policy Characteristics'!G:G,MATCH(PolicyLevers!$C28,'Policy Characteristics'!$D:$D,0))</f>
        <v>0</v>
      </c>
      <c r="M28" s="261">
        <f>INDEX('Policy Characteristics'!H:H,MATCH(PolicyLevers!$C28,'Policy Characteristics'!$D:$D,0))</f>
        <v>1</v>
      </c>
      <c r="N28" s="261">
        <f>INDEX('Policy Characteristics'!I:I,MATCH(PolicyLevers!$C28,'Policy Characteristics'!$D:$D,0))</f>
        <v>0.02</v>
      </c>
      <c r="O28" s="12" t="str">
        <f>INDEX('Policy Characteristics'!J:J,MATCH(PolicyLevers!$C28,'Policy Characteristics'!$D:$D,0))</f>
        <v>% reduction in emissions</v>
      </c>
      <c r="P28" s="262" t="str">
        <f>INDEX('Policy Characteristics'!K:K,MATCH(PolicyLevers!$C28,'Policy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8" s="12" t="str">
        <f>INDEX('Policy Characteristics'!L:L,MATCH(PolicyLevers!$C28,'Policy Characteristics'!$D:$D,0))</f>
        <v>transportation-sector-main.html#conv-pol-stds</v>
      </c>
      <c r="R28" s="263" t="str">
        <f>INDEX('Policy Characteristics'!M:M,MATCH(PolicyLevers!$C28,'Policy Characteristics'!$D:$D,0))</f>
        <v>conventional-pollutant-standards.html</v>
      </c>
      <c r="S28" s="248" t="str">
        <f>INDEX('Policy Characteristics'!N:N,MATCH(PolicyLevers!$C28,'Policy Characteristics'!$D:$D,0))</f>
        <v>Energy Ministry. PROCONVE: PROCONVE: PROGRAMA DE CONTROLE DE POLUIÇÃO DO AR POR
VEÍCULOS AUTOMOTORES. https://www.mma.gov.br/images/arquivo/80060/Arquivos/PROCONVE_atualizado%20em%2021nov13.pdf</v>
      </c>
      <c r="T28" s="248">
        <f>INDEX('Policy Characteristics'!O:O,MATCH(PolicyLevers!$C28,'Policy Characteristics'!$D:$D,0))</f>
        <v>0</v>
      </c>
      <c r="U28" s="248"/>
      <c r="V28" s="248"/>
      <c r="W28" s="248"/>
      <c r="X28" s="248"/>
      <c r="Y28" s="248"/>
      <c r="Z28" s="248"/>
    </row>
    <row r="29" spans="1:26" ht="15.75" customHeight="1" x14ac:dyDescent="0.35">
      <c r="A29" s="247" t="str">
        <f>INDEX('Policy Characteristics'!B:B,MATCH(PolicyLevers!$C29,'Policy Characteristics'!$D:$D,0))</f>
        <v>Transportation</v>
      </c>
      <c r="B29" s="247" t="str">
        <f>INDEX('Policy Characteristics'!C:C,MATCH(PolicyLevers!$C29,'Policy Characteristics'!$D:$D,0))</f>
        <v>Conventional Pollutant Standards</v>
      </c>
      <c r="C29" s="12" t="str">
        <f t="shared" ref="C29" si="16">C$2</f>
        <v>Percentage Reduction of Separately Regulated Pollutants</v>
      </c>
      <c r="D29" s="248" t="s">
        <v>81</v>
      </c>
      <c r="E29" s="248" t="s">
        <v>77</v>
      </c>
      <c r="F29" s="248" t="s">
        <v>81</v>
      </c>
      <c r="G29" s="248" t="s">
        <v>77</v>
      </c>
      <c r="H29" s="7">
        <v>327</v>
      </c>
      <c r="I29" s="262" t="s">
        <v>76</v>
      </c>
      <c r="J29" s="247" t="str">
        <f>INDEX('Policy Characteristics'!E:E,MATCH(PolicyLevers!$C29,'Policy Characteristics'!$D:$D,0))</f>
        <v>Conventional Pollutant Standard</v>
      </c>
      <c r="K29" s="247" t="str">
        <f>INDEX('Policy Characteristics'!F:F,MATCH(PolicyLevers!$C29,'Policy Characteristics'!$D:$D,0))</f>
        <v>trans reduce regulated pollutants</v>
      </c>
      <c r="L29" s="261">
        <f>INDEX('Policy Characteristics'!G:G,MATCH(PolicyLevers!$C29,'Policy Characteristics'!$D:$D,0))</f>
        <v>0</v>
      </c>
      <c r="M29" s="261">
        <f>INDEX('Policy Characteristics'!H:H,MATCH(PolicyLevers!$C29,'Policy Characteristics'!$D:$D,0))</f>
        <v>1</v>
      </c>
      <c r="N29" s="261">
        <f>INDEX('Policy Characteristics'!I:I,MATCH(PolicyLevers!$C29,'Policy Characteristics'!$D:$D,0))</f>
        <v>0.02</v>
      </c>
      <c r="O29" s="12" t="str">
        <f>INDEX('Policy Characteristics'!J:J,MATCH(PolicyLevers!$C29,'Policy Characteristics'!$D:$D,0))</f>
        <v>% reduction in emissions</v>
      </c>
      <c r="P29" s="262" t="str">
        <f>INDEX('Policy Characteristics'!K:K,MATCH(PolicyLevers!$C29,'Policy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29" s="12" t="str">
        <f>INDEX('Policy Characteristics'!L:L,MATCH(PolicyLevers!$C29,'Policy Characteristics'!$D:$D,0))</f>
        <v>transportation-sector-main.html#conv-pol-stds</v>
      </c>
      <c r="R29" s="263" t="str">
        <f>INDEX('Policy Characteristics'!M:M,MATCH(PolicyLevers!$C29,'Policy Characteristics'!$D:$D,0))</f>
        <v>conventional-pollutant-standards.html</v>
      </c>
      <c r="S29" s="248" t="str">
        <f>INDEX('Policy Characteristics'!N:N,MATCH(PolicyLevers!$C29,'Policy Characteristics'!$D:$D,0))</f>
        <v>Energy Ministry. PROCONVE: PROCONVE: PROGRAMA DE CONTROLE DE POLUIÇÃO DO AR POR
VEÍCULOS AUTOMOTORES. https://www.mma.gov.br/images/arquivo/80060/Arquivos/PROCONVE_atualizado%20em%2021nov13.pdf</v>
      </c>
      <c r="T29" s="248">
        <f>INDEX('Policy Characteristics'!O:O,MATCH(PolicyLevers!$C29,'Policy Characteristics'!$D:$D,0))</f>
        <v>0</v>
      </c>
      <c r="U29" s="248"/>
      <c r="V29" s="248"/>
      <c r="W29" s="248"/>
      <c r="X29" s="248"/>
      <c r="Y29" s="248"/>
      <c r="Z29" s="248"/>
    </row>
    <row r="30" spans="1:26" ht="15.75" customHeight="1" x14ac:dyDescent="0.35">
      <c r="A30" s="247" t="str">
        <f>INDEX('Policy Characteristics'!B:B,MATCH(PolicyLevers!$C30,'Policy Characteristics'!$D:$D,0))</f>
        <v>Transportation</v>
      </c>
      <c r="B30" s="247" t="str">
        <f>INDEX('Policy Characteristics'!C:C,MATCH(PolicyLevers!$C30,'Policy Characteristics'!$D:$D,0))</f>
        <v>Conventional Pollutant Standards</v>
      </c>
      <c r="C30" s="12" t="str">
        <f t="shared" ref="C30" si="17">C$2</f>
        <v>Percentage Reduction of Separately Regulated Pollutants</v>
      </c>
      <c r="D30" s="248" t="s">
        <v>81</v>
      </c>
      <c r="E30" s="248" t="s">
        <v>78</v>
      </c>
      <c r="F30" s="248" t="s">
        <v>81</v>
      </c>
      <c r="G30" s="248" t="s">
        <v>78</v>
      </c>
      <c r="H30" s="7">
        <v>328</v>
      </c>
      <c r="I30" s="262" t="s">
        <v>76</v>
      </c>
      <c r="J30" s="247" t="str">
        <f>INDEX('Policy Characteristics'!E:E,MATCH(PolicyLevers!$C30,'Policy Characteristics'!$D:$D,0))</f>
        <v>Conventional Pollutant Standard</v>
      </c>
      <c r="K30" s="247" t="str">
        <f>INDEX('Policy Characteristics'!F:F,MATCH(PolicyLevers!$C30,'Policy Characteristics'!$D:$D,0))</f>
        <v>trans reduce regulated pollutants</v>
      </c>
      <c r="L30" s="261">
        <f>INDEX('Policy Characteristics'!G:G,MATCH(PolicyLevers!$C30,'Policy Characteristics'!$D:$D,0))</f>
        <v>0</v>
      </c>
      <c r="M30" s="261">
        <f>INDEX('Policy Characteristics'!H:H,MATCH(PolicyLevers!$C30,'Policy Characteristics'!$D:$D,0))</f>
        <v>1</v>
      </c>
      <c r="N30" s="261">
        <f>INDEX('Policy Characteristics'!I:I,MATCH(PolicyLevers!$C30,'Policy Characteristics'!$D:$D,0))</f>
        <v>0.02</v>
      </c>
      <c r="O30" s="12" t="str">
        <f>INDEX('Policy Characteristics'!J:J,MATCH(PolicyLevers!$C30,'Policy Characteristics'!$D:$D,0))</f>
        <v>% reduction in emissions</v>
      </c>
      <c r="P30" s="262" t="str">
        <f>INDEX('Policy Characteristics'!K:K,MATCH(PolicyLevers!$C30,'Policy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0" s="12" t="str">
        <f>INDEX('Policy Characteristics'!L:L,MATCH(PolicyLevers!$C30,'Policy Characteristics'!$D:$D,0))</f>
        <v>transportation-sector-main.html#conv-pol-stds</v>
      </c>
      <c r="R30" s="263" t="str">
        <f>INDEX('Policy Characteristics'!M:M,MATCH(PolicyLevers!$C30,'Policy Characteristics'!$D:$D,0))</f>
        <v>conventional-pollutant-standards.html</v>
      </c>
      <c r="S30" s="248" t="str">
        <f>INDEX('Policy Characteristics'!N:N,MATCH(PolicyLevers!$C30,'Policy Characteristics'!$D:$D,0))</f>
        <v>Energy Ministry. PROCONVE: PROCONVE: PROGRAMA DE CONTROLE DE POLUIÇÃO DO AR POR
VEÍCULOS AUTOMOTORES. https://www.mma.gov.br/images/arquivo/80060/Arquivos/PROCONVE_atualizado%20em%2021nov13.pdf</v>
      </c>
      <c r="T30" s="248">
        <f>INDEX('Policy Characteristics'!O:O,MATCH(PolicyLevers!$C30,'Policy Characteristics'!$D:$D,0))</f>
        <v>0</v>
      </c>
      <c r="U30" s="248"/>
      <c r="V30" s="248"/>
      <c r="W30" s="248"/>
      <c r="X30" s="248"/>
      <c r="Y30" s="248"/>
      <c r="Z30" s="248"/>
    </row>
    <row r="31" spans="1:26" ht="15.75" customHeight="1" x14ac:dyDescent="0.35">
      <c r="A31" s="247" t="str">
        <f>INDEX('Policy Characteristics'!B:B,MATCH(PolicyLevers!$C31,'Policy Characteristics'!$D:$D,0))</f>
        <v>Transportation</v>
      </c>
      <c r="B31" s="247" t="str">
        <f>INDEX('Policy Characteristics'!C:C,MATCH(PolicyLevers!$C31,'Policy Characteristics'!$D:$D,0))</f>
        <v>Conventional Pollutant Standards</v>
      </c>
      <c r="C31" s="12" t="str">
        <f t="shared" ref="C31" si="18">C$2</f>
        <v>Percentage Reduction of Separately Regulated Pollutants</v>
      </c>
      <c r="D31" s="248" t="s">
        <v>81</v>
      </c>
      <c r="E31" s="248" t="s">
        <v>79</v>
      </c>
      <c r="F31" s="248" t="s">
        <v>81</v>
      </c>
      <c r="G31" s="248" t="s">
        <v>79</v>
      </c>
      <c r="H31" s="7">
        <v>329</v>
      </c>
      <c r="I31" s="262" t="s">
        <v>76</v>
      </c>
      <c r="J31" s="247" t="str">
        <f>INDEX('Policy Characteristics'!E:E,MATCH(PolicyLevers!$C31,'Policy Characteristics'!$D:$D,0))</f>
        <v>Conventional Pollutant Standard</v>
      </c>
      <c r="K31" s="247" t="str">
        <f>INDEX('Policy Characteristics'!F:F,MATCH(PolicyLevers!$C31,'Policy Characteristics'!$D:$D,0))</f>
        <v>trans reduce regulated pollutants</v>
      </c>
      <c r="L31" s="261">
        <f>INDEX('Policy Characteristics'!G:G,MATCH(PolicyLevers!$C31,'Policy Characteristics'!$D:$D,0))</f>
        <v>0</v>
      </c>
      <c r="M31" s="261">
        <f>INDEX('Policy Characteristics'!H:H,MATCH(PolicyLevers!$C31,'Policy Characteristics'!$D:$D,0))</f>
        <v>1</v>
      </c>
      <c r="N31" s="261">
        <f>INDEX('Policy Characteristics'!I:I,MATCH(PolicyLevers!$C31,'Policy Characteristics'!$D:$D,0))</f>
        <v>0.02</v>
      </c>
      <c r="O31" s="12" t="str">
        <f>INDEX('Policy Characteristics'!J:J,MATCH(PolicyLevers!$C31,'Policy Characteristics'!$D:$D,0))</f>
        <v>% reduction in emissions</v>
      </c>
      <c r="P31" s="262" t="str">
        <f>INDEX('Policy Characteristics'!K:K,MATCH(PolicyLevers!$C31,'Policy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1" s="12" t="str">
        <f>INDEX('Policy Characteristics'!L:L,MATCH(PolicyLevers!$C31,'Policy Characteristics'!$D:$D,0))</f>
        <v>transportation-sector-main.html#conv-pol-stds</v>
      </c>
      <c r="R31" s="263" t="str">
        <f>INDEX('Policy Characteristics'!M:M,MATCH(PolicyLevers!$C31,'Policy Characteristics'!$D:$D,0))</f>
        <v>conventional-pollutant-standards.html</v>
      </c>
      <c r="S31" s="248" t="str">
        <f>INDEX('Policy Characteristics'!N:N,MATCH(PolicyLevers!$C31,'Policy Characteristics'!$D:$D,0))</f>
        <v>Energy Ministry. PROCONVE: PROCONVE: PROGRAMA DE CONTROLE DE POLUIÇÃO DO AR POR
VEÍCULOS AUTOMOTORES. https://www.mma.gov.br/images/arquivo/80060/Arquivos/PROCONVE_atualizado%20em%2021nov13.pdf</v>
      </c>
      <c r="T31" s="248">
        <f>INDEX('Policy Characteristics'!O:O,MATCH(PolicyLevers!$C31,'Policy Characteristics'!$D:$D,0))</f>
        <v>0</v>
      </c>
      <c r="U31" s="248"/>
      <c r="V31" s="248"/>
      <c r="W31" s="248"/>
      <c r="X31" s="248"/>
      <c r="Y31" s="248"/>
      <c r="Z31" s="248"/>
    </row>
    <row r="32" spans="1:26" ht="15.75" customHeight="1" x14ac:dyDescent="0.35">
      <c r="A32" s="247" t="str">
        <f>INDEX('Policy Characteristics'!B:B,MATCH(PolicyLevers!$C32,'Policy Characteristics'!$D:$D,0))</f>
        <v>Transportation</v>
      </c>
      <c r="B32" s="247" t="str">
        <f>INDEX('Policy Characteristics'!C:C,MATCH(PolicyLevers!$C32,'Policy Characteristics'!$D:$D,0))</f>
        <v>Conventional Pollutant Standards</v>
      </c>
      <c r="C32" s="247" t="str">
        <f t="shared" ref="C32" si="19">C$2</f>
        <v>Percentage Reduction of Separately Regulated Pollutants</v>
      </c>
      <c r="D32" s="247" t="s">
        <v>82</v>
      </c>
      <c r="E32" s="247" t="s">
        <v>61</v>
      </c>
      <c r="F32" s="247" t="s">
        <v>82</v>
      </c>
      <c r="G32" s="247" t="s">
        <v>62</v>
      </c>
      <c r="H32" s="254">
        <v>330</v>
      </c>
      <c r="I32" s="257" t="s">
        <v>76</v>
      </c>
      <c r="J32" s="247" t="str">
        <f>INDEX('Policy Characteristics'!E:E,MATCH(PolicyLevers!$C32,'Policy Characteristics'!$D:$D,0))</f>
        <v>Conventional Pollutant Standard</v>
      </c>
      <c r="K32" s="247" t="str">
        <f>INDEX('Policy Characteristics'!F:F,MATCH(PolicyLevers!$C32,'Policy Characteristics'!$D:$D,0))</f>
        <v>trans reduce regulated pollutants</v>
      </c>
      <c r="L32" s="256">
        <f>INDEX('Policy Characteristics'!G:G,MATCH(PolicyLevers!$C32,'Policy Characteristics'!$D:$D,0))</f>
        <v>0</v>
      </c>
      <c r="M32" s="256">
        <f>INDEX('Policy Characteristics'!H:H,MATCH(PolicyLevers!$C32,'Policy Characteristics'!$D:$D,0))</f>
        <v>1</v>
      </c>
      <c r="N32" s="256">
        <f>INDEX('Policy Characteristics'!I:I,MATCH(PolicyLevers!$C32,'Policy Characteristics'!$D:$D,0))</f>
        <v>0.02</v>
      </c>
      <c r="O32" s="247" t="str">
        <f>INDEX('Policy Characteristics'!J:J,MATCH(PolicyLevers!$C32,'Policy Characteristics'!$D:$D,0))</f>
        <v>% reduction in emissions</v>
      </c>
      <c r="P32" s="257" t="str">
        <f>INDEX('Policy Characteristics'!K:K,MATCH(PolicyLevers!$C32,'Policy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2" s="257" t="str">
        <f>INDEX('Policy Characteristics'!L:L,MATCH(PolicyLevers!$C32,'Policy Characteristics'!$D:$D,0))</f>
        <v>transportation-sector-main.html#conv-pol-stds</v>
      </c>
      <c r="R32" s="258" t="str">
        <f>INDEX('Policy Characteristics'!M:M,MATCH(PolicyLevers!$C32,'Policy Characteristics'!$D:$D,0))</f>
        <v>conventional-pollutant-standards.html</v>
      </c>
      <c r="S32" s="247" t="str">
        <f>INDEX('Policy Characteristics'!N:N,MATCH(PolicyLevers!$C32,'Policy Characteristics'!$D:$D,0))</f>
        <v>Energy Ministry. PROCONVE: PROCONVE: PROGRAMA DE CONTROLE DE POLUIÇÃO DO AR POR
VEÍCULOS AUTOMOTORES. https://www.mma.gov.br/images/arquivo/80060/Arquivos/PROCONVE_atualizado%20em%2021nov13.pdf</v>
      </c>
      <c r="T32" s="247">
        <f>INDEX('Policy Characteristics'!O:O,MATCH(PolicyLevers!$C32,'Policy Characteristics'!$D:$D,0))</f>
        <v>0</v>
      </c>
      <c r="U32" s="248"/>
      <c r="V32" s="248"/>
      <c r="W32" s="248"/>
      <c r="X32" s="248"/>
      <c r="Y32" s="248"/>
      <c r="Z32" s="248"/>
    </row>
    <row r="33" spans="1:26" ht="15.75" customHeight="1" x14ac:dyDescent="0.35">
      <c r="A33" s="247" t="str">
        <f>INDEX('Policy Characteristics'!B:B,MATCH(PolicyLevers!$C33,'Policy Characteristics'!$D:$D,0))</f>
        <v>Transportation</v>
      </c>
      <c r="B33" s="247" t="str">
        <f>INDEX('Policy Characteristics'!C:C,MATCH(PolicyLevers!$C33,'Policy Characteristics'!$D:$D,0))</f>
        <v>Conventional Pollutant Standards</v>
      </c>
      <c r="C33" s="247" t="str">
        <f t="shared" ref="C33" si="20">C$2</f>
        <v>Percentage Reduction of Separately Regulated Pollutants</v>
      </c>
      <c r="D33" s="247" t="s">
        <v>82</v>
      </c>
      <c r="E33" s="247" t="s">
        <v>69</v>
      </c>
      <c r="F33" s="247" t="s">
        <v>82</v>
      </c>
      <c r="G33" s="247" t="s">
        <v>69</v>
      </c>
      <c r="H33" s="254">
        <v>331</v>
      </c>
      <c r="I33" s="257" t="s">
        <v>76</v>
      </c>
      <c r="J33" s="247" t="str">
        <f>INDEX('Policy Characteristics'!E:E,MATCH(PolicyLevers!$C33,'Policy Characteristics'!$D:$D,0))</f>
        <v>Conventional Pollutant Standard</v>
      </c>
      <c r="K33" s="247" t="str">
        <f>INDEX('Policy Characteristics'!F:F,MATCH(PolicyLevers!$C33,'Policy Characteristics'!$D:$D,0))</f>
        <v>trans reduce regulated pollutants</v>
      </c>
      <c r="L33" s="256">
        <f>INDEX('Policy Characteristics'!G:G,MATCH(PolicyLevers!$C33,'Policy Characteristics'!$D:$D,0))</f>
        <v>0</v>
      </c>
      <c r="M33" s="256">
        <f>INDEX('Policy Characteristics'!H:H,MATCH(PolicyLevers!$C33,'Policy Characteristics'!$D:$D,0))</f>
        <v>1</v>
      </c>
      <c r="N33" s="256">
        <f>INDEX('Policy Characteristics'!I:I,MATCH(PolicyLevers!$C33,'Policy Characteristics'!$D:$D,0))</f>
        <v>0.02</v>
      </c>
      <c r="O33" s="247" t="str">
        <f>INDEX('Policy Characteristics'!J:J,MATCH(PolicyLevers!$C33,'Policy Characteristics'!$D:$D,0))</f>
        <v>% reduction in emissions</v>
      </c>
      <c r="P33" s="257" t="str">
        <f>INDEX('Policy Characteristics'!K:K,MATCH(PolicyLevers!$C33,'Policy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3" s="257" t="str">
        <f>INDEX('Policy Characteristics'!L:L,MATCH(PolicyLevers!$C33,'Policy Characteristics'!$D:$D,0))</f>
        <v>transportation-sector-main.html#conv-pol-stds</v>
      </c>
      <c r="R33" s="258" t="str">
        <f>INDEX('Policy Characteristics'!M:M,MATCH(PolicyLevers!$C33,'Policy Characteristics'!$D:$D,0))</f>
        <v>conventional-pollutant-standards.html</v>
      </c>
      <c r="S33" s="247" t="str">
        <f>INDEX('Policy Characteristics'!N:N,MATCH(PolicyLevers!$C33,'Policy Characteristics'!$D:$D,0))</f>
        <v>Energy Ministry. PROCONVE: PROCONVE: PROGRAMA DE CONTROLE DE POLUIÇÃO DO AR POR
VEÍCULOS AUTOMOTORES. https://www.mma.gov.br/images/arquivo/80060/Arquivos/PROCONVE_atualizado%20em%2021nov13.pdf</v>
      </c>
      <c r="T33" s="247">
        <f>INDEX('Policy Characteristics'!O:O,MATCH(PolicyLevers!$C33,'Policy Characteristics'!$D:$D,0))</f>
        <v>0</v>
      </c>
      <c r="U33" s="248"/>
      <c r="V33" s="248"/>
      <c r="W33" s="248"/>
      <c r="X33" s="248"/>
      <c r="Y33" s="248"/>
      <c r="Z33" s="248"/>
    </row>
    <row r="34" spans="1:26" ht="15.75" customHeight="1" x14ac:dyDescent="0.35">
      <c r="A34" s="247" t="str">
        <f>INDEX('Policy Characteristics'!B:B,MATCH(PolicyLevers!$C34,'Policy Characteristics'!$D:$D,0))</f>
        <v>Transportation</v>
      </c>
      <c r="B34" s="247" t="str">
        <f>INDEX('Policy Characteristics'!C:C,MATCH(PolicyLevers!$C34,'Policy Characteristics'!$D:$D,0))</f>
        <v>Conventional Pollutant Standards</v>
      </c>
      <c r="C34" s="247" t="str">
        <f t="shared" ref="C34" si="21">C$2</f>
        <v>Percentage Reduction of Separately Regulated Pollutants</v>
      </c>
      <c r="D34" s="247" t="s">
        <v>82</v>
      </c>
      <c r="E34" s="247" t="s">
        <v>70</v>
      </c>
      <c r="F34" s="247" t="s">
        <v>82</v>
      </c>
      <c r="G34" s="247" t="s">
        <v>70</v>
      </c>
      <c r="H34" s="254">
        <v>332</v>
      </c>
      <c r="I34" s="257" t="s">
        <v>76</v>
      </c>
      <c r="J34" s="247" t="str">
        <f>INDEX('Policy Characteristics'!E:E,MATCH(PolicyLevers!$C34,'Policy Characteristics'!$D:$D,0))</f>
        <v>Conventional Pollutant Standard</v>
      </c>
      <c r="K34" s="247" t="str">
        <f>INDEX('Policy Characteristics'!F:F,MATCH(PolicyLevers!$C34,'Policy Characteristics'!$D:$D,0))</f>
        <v>trans reduce regulated pollutants</v>
      </c>
      <c r="L34" s="256">
        <f>INDEX('Policy Characteristics'!G:G,MATCH(PolicyLevers!$C34,'Policy Characteristics'!$D:$D,0))</f>
        <v>0</v>
      </c>
      <c r="M34" s="256">
        <f>INDEX('Policy Characteristics'!H:H,MATCH(PolicyLevers!$C34,'Policy Characteristics'!$D:$D,0))</f>
        <v>1</v>
      </c>
      <c r="N34" s="256">
        <f>INDEX('Policy Characteristics'!I:I,MATCH(PolicyLevers!$C34,'Policy Characteristics'!$D:$D,0))</f>
        <v>0.02</v>
      </c>
      <c r="O34" s="247" t="str">
        <f>INDEX('Policy Characteristics'!J:J,MATCH(PolicyLevers!$C34,'Policy Characteristics'!$D:$D,0))</f>
        <v>% reduction in emissions</v>
      </c>
      <c r="P34" s="257" t="str">
        <f>INDEX('Policy Characteristics'!K:K,MATCH(PolicyLevers!$C34,'Policy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4" s="257" t="str">
        <f>INDEX('Policy Characteristics'!L:L,MATCH(PolicyLevers!$C34,'Policy Characteristics'!$D:$D,0))</f>
        <v>transportation-sector-main.html#conv-pol-stds</v>
      </c>
      <c r="R34" s="258" t="str">
        <f>INDEX('Policy Characteristics'!M:M,MATCH(PolicyLevers!$C34,'Policy Characteristics'!$D:$D,0))</f>
        <v>conventional-pollutant-standards.html</v>
      </c>
      <c r="S34" s="247" t="str">
        <f>INDEX('Policy Characteristics'!N:N,MATCH(PolicyLevers!$C34,'Policy Characteristics'!$D:$D,0))</f>
        <v>Energy Ministry. PROCONVE: PROCONVE: PROGRAMA DE CONTROLE DE POLUIÇÃO DO AR POR
VEÍCULOS AUTOMOTORES. https://www.mma.gov.br/images/arquivo/80060/Arquivos/PROCONVE_atualizado%20em%2021nov13.pdf</v>
      </c>
      <c r="T34" s="247">
        <f>INDEX('Policy Characteristics'!O:O,MATCH(PolicyLevers!$C34,'Policy Characteristics'!$D:$D,0))</f>
        <v>0</v>
      </c>
      <c r="U34" s="248"/>
      <c r="V34" s="248"/>
      <c r="W34" s="248"/>
      <c r="X34" s="248"/>
      <c r="Y34" s="248"/>
      <c r="Z34" s="248"/>
    </row>
    <row r="35" spans="1:26" ht="15.75" customHeight="1" x14ac:dyDescent="0.35">
      <c r="A35" s="247" t="str">
        <f>INDEX('Policy Characteristics'!B:B,MATCH(PolicyLevers!$C35,'Policy Characteristics'!$D:$D,0))</f>
        <v>Transportation</v>
      </c>
      <c r="B35" s="247" t="str">
        <f>INDEX('Policy Characteristics'!C:C,MATCH(PolicyLevers!$C35,'Policy Characteristics'!$D:$D,0))</f>
        <v>Conventional Pollutant Standards</v>
      </c>
      <c r="C35" s="247" t="str">
        <f t="shared" ref="C35" si="22">C$2</f>
        <v>Percentage Reduction of Separately Regulated Pollutants</v>
      </c>
      <c r="D35" s="247" t="s">
        <v>82</v>
      </c>
      <c r="E35" s="247" t="s">
        <v>71</v>
      </c>
      <c r="F35" s="247" t="s">
        <v>82</v>
      </c>
      <c r="G35" s="247" t="s">
        <v>71</v>
      </c>
      <c r="H35" s="254">
        <v>333</v>
      </c>
      <c r="I35" s="257" t="s">
        <v>76</v>
      </c>
      <c r="J35" s="247" t="str">
        <f>INDEX('Policy Characteristics'!E:E,MATCH(PolicyLevers!$C35,'Policy Characteristics'!$D:$D,0))</f>
        <v>Conventional Pollutant Standard</v>
      </c>
      <c r="K35" s="247" t="str">
        <f>INDEX('Policy Characteristics'!F:F,MATCH(PolicyLevers!$C35,'Policy Characteristics'!$D:$D,0))</f>
        <v>trans reduce regulated pollutants</v>
      </c>
      <c r="L35" s="256">
        <f>INDEX('Policy Characteristics'!G:G,MATCH(PolicyLevers!$C35,'Policy Characteristics'!$D:$D,0))</f>
        <v>0</v>
      </c>
      <c r="M35" s="256">
        <f>INDEX('Policy Characteristics'!H:H,MATCH(PolicyLevers!$C35,'Policy Characteristics'!$D:$D,0))</f>
        <v>1</v>
      </c>
      <c r="N35" s="256">
        <f>INDEX('Policy Characteristics'!I:I,MATCH(PolicyLevers!$C35,'Policy Characteristics'!$D:$D,0))</f>
        <v>0.02</v>
      </c>
      <c r="O35" s="247" t="str">
        <f>INDEX('Policy Characteristics'!J:J,MATCH(PolicyLevers!$C35,'Policy Characteristics'!$D:$D,0))</f>
        <v>% reduction in emissions</v>
      </c>
      <c r="P35" s="257" t="str">
        <f>INDEX('Policy Characteristics'!K:K,MATCH(PolicyLevers!$C35,'Policy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5" s="257" t="str">
        <f>INDEX('Policy Characteristics'!L:L,MATCH(PolicyLevers!$C35,'Policy Characteristics'!$D:$D,0))</f>
        <v>transportation-sector-main.html#conv-pol-stds</v>
      </c>
      <c r="R35" s="258" t="str">
        <f>INDEX('Policy Characteristics'!M:M,MATCH(PolicyLevers!$C35,'Policy Characteristics'!$D:$D,0))</f>
        <v>conventional-pollutant-standards.html</v>
      </c>
      <c r="S35" s="247" t="str">
        <f>INDEX('Policy Characteristics'!N:N,MATCH(PolicyLevers!$C35,'Policy Characteristics'!$D:$D,0))</f>
        <v>Energy Ministry. PROCONVE: PROCONVE: PROGRAMA DE CONTROLE DE POLUIÇÃO DO AR POR
VEÍCULOS AUTOMOTORES. https://www.mma.gov.br/images/arquivo/80060/Arquivos/PROCONVE_atualizado%20em%2021nov13.pdf</v>
      </c>
      <c r="T35" s="247">
        <f>INDEX('Policy Characteristics'!O:O,MATCH(PolicyLevers!$C35,'Policy Characteristics'!$D:$D,0))</f>
        <v>0</v>
      </c>
      <c r="U35" s="248"/>
      <c r="V35" s="248"/>
      <c r="W35" s="248"/>
      <c r="X35" s="248"/>
      <c r="Y35" s="248"/>
      <c r="Z35" s="248"/>
    </row>
    <row r="36" spans="1:26" ht="15.75" customHeight="1" x14ac:dyDescent="0.35">
      <c r="A36" s="247" t="str">
        <f>INDEX('Policy Characteristics'!B:B,MATCH(PolicyLevers!$C36,'Policy Characteristics'!$D:$D,0))</f>
        <v>Transportation</v>
      </c>
      <c r="B36" s="247" t="str">
        <f>INDEX('Policy Characteristics'!C:C,MATCH(PolicyLevers!$C36,'Policy Characteristics'!$D:$D,0))</f>
        <v>Conventional Pollutant Standards</v>
      </c>
      <c r="C36" s="247" t="str">
        <f t="shared" ref="C36:C37" si="23">C$2</f>
        <v>Percentage Reduction of Separately Regulated Pollutants</v>
      </c>
      <c r="D36" s="247" t="s">
        <v>82</v>
      </c>
      <c r="E36" s="247" t="s">
        <v>72</v>
      </c>
      <c r="F36" s="247" t="s">
        <v>82</v>
      </c>
      <c r="G36" s="247" t="s">
        <v>73</v>
      </c>
      <c r="H36" s="254">
        <v>334</v>
      </c>
      <c r="I36" s="257" t="s">
        <v>76</v>
      </c>
      <c r="J36" s="247" t="str">
        <f>INDEX('Policy Characteristics'!E:E,MATCH(PolicyLevers!$C36,'Policy Characteristics'!$D:$D,0))</f>
        <v>Conventional Pollutant Standard</v>
      </c>
      <c r="K36" s="247" t="str">
        <f>INDEX('Policy Characteristics'!F:F,MATCH(PolicyLevers!$C36,'Policy Characteristics'!$D:$D,0))</f>
        <v>trans reduce regulated pollutants</v>
      </c>
      <c r="L36" s="256">
        <f>INDEX('Policy Characteristics'!G:G,MATCH(PolicyLevers!$C36,'Policy Characteristics'!$D:$D,0))</f>
        <v>0</v>
      </c>
      <c r="M36" s="256">
        <f>INDEX('Policy Characteristics'!H:H,MATCH(PolicyLevers!$C36,'Policy Characteristics'!$D:$D,0))</f>
        <v>1</v>
      </c>
      <c r="N36" s="256">
        <f>INDEX('Policy Characteristics'!I:I,MATCH(PolicyLevers!$C36,'Policy Characteristics'!$D:$D,0))</f>
        <v>0.02</v>
      </c>
      <c r="O36" s="247" t="str">
        <f>INDEX('Policy Characteristics'!J:J,MATCH(PolicyLevers!$C36,'Policy Characteristics'!$D:$D,0))</f>
        <v>% reduction in emissions</v>
      </c>
      <c r="P36" s="257" t="str">
        <f>INDEX('Policy Characteristics'!K:K,MATCH(PolicyLevers!$C36,'Policy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6" s="257" t="str">
        <f>INDEX('Policy Characteristics'!L:L,MATCH(PolicyLevers!$C36,'Policy Characteristics'!$D:$D,0))</f>
        <v>transportation-sector-main.html#conv-pol-stds</v>
      </c>
      <c r="R36" s="258" t="str">
        <f>INDEX('Policy Characteristics'!M:M,MATCH(PolicyLevers!$C36,'Policy Characteristics'!$D:$D,0))</f>
        <v>conventional-pollutant-standards.html</v>
      </c>
      <c r="S36" s="247" t="str">
        <f>INDEX('Policy Characteristics'!N:N,MATCH(PolicyLevers!$C36,'Policy Characteristics'!$D:$D,0))</f>
        <v>Energy Ministry. PROCONVE: PROCONVE: PROGRAMA DE CONTROLE DE POLUIÇÃO DO AR POR
VEÍCULOS AUTOMOTORES. https://www.mma.gov.br/images/arquivo/80060/Arquivos/PROCONVE_atualizado%20em%2021nov13.pdf</v>
      </c>
      <c r="T36" s="247">
        <f>INDEX('Policy Characteristics'!O:O,MATCH(PolicyLevers!$C36,'Policy Characteristics'!$D:$D,0))</f>
        <v>0</v>
      </c>
      <c r="U36" s="248"/>
      <c r="V36" s="248"/>
      <c r="W36" s="248"/>
      <c r="X36" s="248"/>
      <c r="Y36" s="248"/>
      <c r="Z36" s="248"/>
    </row>
    <row r="37" spans="1:26" ht="13.15" customHeight="1" x14ac:dyDescent="0.35">
      <c r="A37" s="247" t="str">
        <f>INDEX('Policy Characteristics'!B:B,MATCH(PolicyLevers!$C37,'Policy Characteristics'!$D:$D,0))</f>
        <v>Transportation</v>
      </c>
      <c r="B37" s="247" t="str">
        <f>INDEX('Policy Characteristics'!C:C,MATCH(PolicyLevers!$C37,'Policy Characteristics'!$D:$D,0))</f>
        <v>Conventional Pollutant Standards</v>
      </c>
      <c r="C37" s="247" t="str">
        <f t="shared" si="23"/>
        <v>Percentage Reduction of Separately Regulated Pollutants</v>
      </c>
      <c r="D37" s="247" t="s">
        <v>82</v>
      </c>
      <c r="E37" s="247" t="s">
        <v>74</v>
      </c>
      <c r="F37" s="247" t="s">
        <v>82</v>
      </c>
      <c r="G37" s="247" t="s">
        <v>74</v>
      </c>
      <c r="H37" s="254">
        <v>335</v>
      </c>
      <c r="I37" s="255" t="s">
        <v>63</v>
      </c>
      <c r="J37" s="247" t="str">
        <f>INDEX('Policy Characteristics'!E:E,MATCH(PolicyLevers!$C37,'Policy Characteristics'!$D:$D,0))</f>
        <v>Conventional Pollutant Standard</v>
      </c>
      <c r="K37" s="247" t="str">
        <f>INDEX('Policy Characteristics'!F:F,MATCH(PolicyLevers!$C37,'Policy Characteristics'!$D:$D,0))</f>
        <v>trans reduce regulated pollutants</v>
      </c>
      <c r="L37" s="256">
        <f>INDEX('Policy Characteristics'!G:G,MATCH(PolicyLevers!$C37,'Policy Characteristics'!$D:$D,0))</f>
        <v>0</v>
      </c>
      <c r="M37" s="256">
        <f>INDEX('Policy Characteristics'!H:H,MATCH(PolicyLevers!$C37,'Policy Characteristics'!$D:$D,0))</f>
        <v>1</v>
      </c>
      <c r="N37" s="256">
        <f>INDEX('Policy Characteristics'!I:I,MATCH(PolicyLevers!$C37,'Policy Characteristics'!$D:$D,0))</f>
        <v>0.02</v>
      </c>
      <c r="O37" s="247" t="str">
        <f>INDEX('Policy Characteristics'!J:J,MATCH(PolicyLevers!$C37,'Policy Characteristics'!$D:$D,0))</f>
        <v>% reduction in emissions</v>
      </c>
      <c r="P37" s="257" t="str">
        <f>INDEX('Policy Characteristics'!K:K,MATCH(PolicyLevers!$C37,'Policy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7" s="247" t="str">
        <f>INDEX('Policy Characteristics'!L:L,MATCH(PolicyLevers!$C37,'Policy Characteristics'!$D:$D,0))</f>
        <v>transportation-sector-main.html#conv-pol-stds</v>
      </c>
      <c r="R37" s="258" t="str">
        <f>INDEX('Policy Characteristics'!M:M,MATCH(PolicyLevers!$C37,'Policy Characteristics'!$D:$D,0))</f>
        <v>conventional-pollutant-standards.html</v>
      </c>
      <c r="S37" s="247" t="str">
        <f>INDEX('Policy Characteristics'!N:N,MATCH(PolicyLevers!$C37,'Policy Characteristics'!$D:$D,0))</f>
        <v>Energy Ministry. PROCONVE: PROCONVE: PROGRAMA DE CONTROLE DE POLUIÇÃO DO AR POR
VEÍCULOS AUTOMOTORES. https://www.mma.gov.br/images/arquivo/80060/Arquivos/PROCONVE_atualizado%20em%2021nov13.pdf</v>
      </c>
      <c r="T37" s="247">
        <f>INDEX('Policy Characteristics'!O:O,MATCH(PolicyLevers!$C37,'Policy Characteristics'!$D:$D,0))</f>
        <v>0</v>
      </c>
      <c r="U37" s="248"/>
      <c r="V37" s="248"/>
      <c r="W37" s="248"/>
      <c r="X37" s="248"/>
      <c r="Y37" s="248"/>
      <c r="Z37" s="248"/>
    </row>
    <row r="38" spans="1:26" ht="15.75" customHeight="1" x14ac:dyDescent="0.35">
      <c r="A38" s="247" t="str">
        <f>INDEX('Policy Characteristics'!B:B,MATCH(PolicyLevers!$C38,'Policy Characteristics'!$D:$D,0))</f>
        <v>Transportation</v>
      </c>
      <c r="B38" s="247" t="str">
        <f>INDEX('Policy Characteristics'!C:C,MATCH(PolicyLevers!$C38,'Policy Characteristics'!$D:$D,0))</f>
        <v>Conventional Pollutant Standards</v>
      </c>
      <c r="C38" s="247" t="str">
        <f t="shared" ref="C38" si="24">C$2</f>
        <v>Percentage Reduction of Separately Regulated Pollutants</v>
      </c>
      <c r="D38" s="247" t="s">
        <v>82</v>
      </c>
      <c r="E38" s="247" t="s">
        <v>75</v>
      </c>
      <c r="F38" s="247" t="s">
        <v>82</v>
      </c>
      <c r="G38" s="247" t="s">
        <v>75</v>
      </c>
      <c r="H38" s="254">
        <v>336</v>
      </c>
      <c r="I38" s="257" t="s">
        <v>76</v>
      </c>
      <c r="J38" s="247" t="str">
        <f>INDEX('Policy Characteristics'!E:E,MATCH(PolicyLevers!$C38,'Policy Characteristics'!$D:$D,0))</f>
        <v>Conventional Pollutant Standard</v>
      </c>
      <c r="K38" s="247" t="str">
        <f>INDEX('Policy Characteristics'!F:F,MATCH(PolicyLevers!$C38,'Policy Characteristics'!$D:$D,0))</f>
        <v>trans reduce regulated pollutants</v>
      </c>
      <c r="L38" s="256">
        <f>INDEX('Policy Characteristics'!G:G,MATCH(PolicyLevers!$C38,'Policy Characteristics'!$D:$D,0))</f>
        <v>0</v>
      </c>
      <c r="M38" s="256">
        <f>INDEX('Policy Characteristics'!H:H,MATCH(PolicyLevers!$C38,'Policy Characteristics'!$D:$D,0))</f>
        <v>1</v>
      </c>
      <c r="N38" s="256">
        <f>INDEX('Policy Characteristics'!I:I,MATCH(PolicyLevers!$C38,'Policy Characteristics'!$D:$D,0))</f>
        <v>0.02</v>
      </c>
      <c r="O38" s="247" t="str">
        <f>INDEX('Policy Characteristics'!J:J,MATCH(PolicyLevers!$C38,'Policy Characteristics'!$D:$D,0))</f>
        <v>% reduction in emissions</v>
      </c>
      <c r="P38" s="257" t="str">
        <f>INDEX('Policy Characteristics'!K:K,MATCH(PolicyLevers!$C38,'Policy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8" s="257" t="str">
        <f>INDEX('Policy Characteristics'!L:L,MATCH(PolicyLevers!$C38,'Policy Characteristics'!$D:$D,0))</f>
        <v>transportation-sector-main.html#conv-pol-stds</v>
      </c>
      <c r="R38" s="258" t="str">
        <f>INDEX('Policy Characteristics'!M:M,MATCH(PolicyLevers!$C38,'Policy Characteristics'!$D:$D,0))</f>
        <v>conventional-pollutant-standards.html</v>
      </c>
      <c r="S38" s="247" t="str">
        <f>INDEX('Policy Characteristics'!N:N,MATCH(PolicyLevers!$C38,'Policy Characteristics'!$D:$D,0))</f>
        <v>Energy Ministry. PROCONVE: PROCONVE: PROGRAMA DE CONTROLE DE POLUIÇÃO DO AR POR
VEÍCULOS AUTOMOTORES. https://www.mma.gov.br/images/arquivo/80060/Arquivos/PROCONVE_atualizado%20em%2021nov13.pdf</v>
      </c>
      <c r="T38" s="247">
        <f>INDEX('Policy Characteristics'!O:O,MATCH(PolicyLevers!$C38,'Policy Characteristics'!$D:$D,0))</f>
        <v>0</v>
      </c>
      <c r="U38" s="248"/>
      <c r="V38" s="248"/>
      <c r="W38" s="248"/>
      <c r="X38" s="248"/>
      <c r="Y38" s="248"/>
      <c r="Z38" s="248"/>
    </row>
    <row r="39" spans="1:26" ht="15.75" customHeight="1" x14ac:dyDescent="0.35">
      <c r="A39" s="247" t="str">
        <f>INDEX('Policy Characteristics'!B:B,MATCH(PolicyLevers!$C39,'Policy Characteristics'!$D:$D,0))</f>
        <v>Transportation</v>
      </c>
      <c r="B39" s="247" t="str">
        <f>INDEX('Policy Characteristics'!C:C,MATCH(PolicyLevers!$C39,'Policy Characteristics'!$D:$D,0))</f>
        <v>Conventional Pollutant Standards</v>
      </c>
      <c r="C39" s="247" t="str">
        <f t="shared" ref="C39" si="25">C$2</f>
        <v>Percentage Reduction of Separately Regulated Pollutants</v>
      </c>
      <c r="D39" s="247" t="s">
        <v>82</v>
      </c>
      <c r="E39" s="247" t="s">
        <v>77</v>
      </c>
      <c r="F39" s="247" t="s">
        <v>82</v>
      </c>
      <c r="G39" s="247" t="s">
        <v>77</v>
      </c>
      <c r="H39" s="254">
        <v>337</v>
      </c>
      <c r="I39" s="257" t="s">
        <v>76</v>
      </c>
      <c r="J39" s="247" t="str">
        <f>INDEX('Policy Characteristics'!E:E,MATCH(PolicyLevers!$C39,'Policy Characteristics'!$D:$D,0))</f>
        <v>Conventional Pollutant Standard</v>
      </c>
      <c r="K39" s="247" t="str">
        <f>INDEX('Policy Characteristics'!F:F,MATCH(PolicyLevers!$C39,'Policy Characteristics'!$D:$D,0))</f>
        <v>trans reduce regulated pollutants</v>
      </c>
      <c r="L39" s="256">
        <f>INDEX('Policy Characteristics'!G:G,MATCH(PolicyLevers!$C39,'Policy Characteristics'!$D:$D,0))</f>
        <v>0</v>
      </c>
      <c r="M39" s="256">
        <f>INDEX('Policy Characteristics'!H:H,MATCH(PolicyLevers!$C39,'Policy Characteristics'!$D:$D,0))</f>
        <v>1</v>
      </c>
      <c r="N39" s="256">
        <f>INDEX('Policy Characteristics'!I:I,MATCH(PolicyLevers!$C39,'Policy Characteristics'!$D:$D,0))</f>
        <v>0.02</v>
      </c>
      <c r="O39" s="247" t="str">
        <f>INDEX('Policy Characteristics'!J:J,MATCH(PolicyLevers!$C39,'Policy Characteristics'!$D:$D,0))</f>
        <v>% reduction in emissions</v>
      </c>
      <c r="P39" s="257" t="str">
        <f>INDEX('Policy Characteristics'!K:K,MATCH(PolicyLevers!$C39,'Policy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39" s="257" t="str">
        <f>INDEX('Policy Characteristics'!L:L,MATCH(PolicyLevers!$C39,'Policy Characteristics'!$D:$D,0))</f>
        <v>transportation-sector-main.html#conv-pol-stds</v>
      </c>
      <c r="R39" s="258" t="str">
        <f>INDEX('Policy Characteristics'!M:M,MATCH(PolicyLevers!$C39,'Policy Characteristics'!$D:$D,0))</f>
        <v>conventional-pollutant-standards.html</v>
      </c>
      <c r="S39" s="247" t="str">
        <f>INDEX('Policy Characteristics'!N:N,MATCH(PolicyLevers!$C39,'Policy Characteristics'!$D:$D,0))</f>
        <v>Energy Ministry. PROCONVE: PROCONVE: PROGRAMA DE CONTROLE DE POLUIÇÃO DO AR POR
VEÍCULOS AUTOMOTORES. https://www.mma.gov.br/images/arquivo/80060/Arquivos/PROCONVE_atualizado%20em%2021nov13.pdf</v>
      </c>
      <c r="T39" s="247">
        <f>INDEX('Policy Characteristics'!O:O,MATCH(PolicyLevers!$C39,'Policy Characteristics'!$D:$D,0))</f>
        <v>0</v>
      </c>
      <c r="U39" s="248"/>
      <c r="V39" s="248"/>
      <c r="W39" s="248"/>
      <c r="X39" s="248"/>
      <c r="Y39" s="248"/>
      <c r="Z39" s="248"/>
    </row>
    <row r="40" spans="1:26" ht="15.75" customHeight="1" x14ac:dyDescent="0.35">
      <c r="A40" s="247" t="str">
        <f>INDEX('Policy Characteristics'!B:B,MATCH(PolicyLevers!$C40,'Policy Characteristics'!$D:$D,0))</f>
        <v>Transportation</v>
      </c>
      <c r="B40" s="247" t="str">
        <f>INDEX('Policy Characteristics'!C:C,MATCH(PolicyLevers!$C40,'Policy Characteristics'!$D:$D,0))</f>
        <v>Conventional Pollutant Standards</v>
      </c>
      <c r="C40" s="12" t="str">
        <f t="shared" ref="C40" si="26">C$2</f>
        <v>Percentage Reduction of Separately Regulated Pollutants</v>
      </c>
      <c r="D40" s="248" t="s">
        <v>82</v>
      </c>
      <c r="E40" s="248" t="s">
        <v>78</v>
      </c>
      <c r="F40" s="248" t="s">
        <v>82</v>
      </c>
      <c r="G40" s="248" t="s">
        <v>78</v>
      </c>
      <c r="H40" s="7">
        <v>338</v>
      </c>
      <c r="I40" s="262" t="s">
        <v>76</v>
      </c>
      <c r="J40" s="247" t="str">
        <f>INDEX('Policy Characteristics'!E:E,MATCH(PolicyLevers!$C40,'Policy Characteristics'!$D:$D,0))</f>
        <v>Conventional Pollutant Standard</v>
      </c>
      <c r="K40" s="247" t="str">
        <f>INDEX('Policy Characteristics'!F:F,MATCH(PolicyLevers!$C40,'Policy Characteristics'!$D:$D,0))</f>
        <v>trans reduce regulated pollutants</v>
      </c>
      <c r="L40" s="261">
        <f>INDEX('Policy Characteristics'!G:G,MATCH(PolicyLevers!$C40,'Policy Characteristics'!$D:$D,0))</f>
        <v>0</v>
      </c>
      <c r="M40" s="261">
        <f>INDEX('Policy Characteristics'!H:H,MATCH(PolicyLevers!$C40,'Policy Characteristics'!$D:$D,0))</f>
        <v>1</v>
      </c>
      <c r="N40" s="261">
        <f>INDEX('Policy Characteristics'!I:I,MATCH(PolicyLevers!$C40,'Policy Characteristics'!$D:$D,0))</f>
        <v>0.02</v>
      </c>
      <c r="O40" s="12" t="str">
        <f>INDEX('Policy Characteristics'!J:J,MATCH(PolicyLevers!$C40,'Policy Characteristics'!$D:$D,0))</f>
        <v>% reduction in emissions</v>
      </c>
      <c r="P40" s="262" t="str">
        <f>INDEX('Policy Characteristics'!K:K,MATCH(PolicyLevers!$C40,'Policy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0" s="12" t="str">
        <f>INDEX('Policy Characteristics'!L:L,MATCH(PolicyLevers!$C40,'Policy Characteristics'!$D:$D,0))</f>
        <v>transportation-sector-main.html#conv-pol-stds</v>
      </c>
      <c r="R40" s="263" t="str">
        <f>INDEX('Policy Characteristics'!M:M,MATCH(PolicyLevers!$C40,'Policy Characteristics'!$D:$D,0))</f>
        <v>conventional-pollutant-standards.html</v>
      </c>
      <c r="S40" s="248" t="str">
        <f>INDEX('Policy Characteristics'!N:N,MATCH(PolicyLevers!$C40,'Policy Characteristics'!$D:$D,0))</f>
        <v>Energy Ministry. PROCONVE: PROCONVE: PROGRAMA DE CONTROLE DE POLUIÇÃO DO AR POR
VEÍCULOS AUTOMOTORES. https://www.mma.gov.br/images/arquivo/80060/Arquivos/PROCONVE_atualizado%20em%2021nov13.pdf</v>
      </c>
      <c r="T40" s="248">
        <f>INDEX('Policy Characteristics'!O:O,MATCH(PolicyLevers!$C40,'Policy Characteristics'!$D:$D,0))</f>
        <v>0</v>
      </c>
      <c r="U40" s="248"/>
      <c r="V40" s="248"/>
      <c r="W40" s="248"/>
      <c r="X40" s="248"/>
      <c r="Y40" s="248"/>
      <c r="Z40" s="248"/>
    </row>
    <row r="41" spans="1:26" ht="15.75" customHeight="1" x14ac:dyDescent="0.35">
      <c r="A41" s="247" t="str">
        <f>INDEX('Policy Characteristics'!B:B,MATCH(PolicyLevers!$C41,'Policy Characteristics'!$D:$D,0))</f>
        <v>Transportation</v>
      </c>
      <c r="B41" s="247" t="str">
        <f>INDEX('Policy Characteristics'!C:C,MATCH(PolicyLevers!$C41,'Policy Characteristics'!$D:$D,0))</f>
        <v>Conventional Pollutant Standards</v>
      </c>
      <c r="C41" s="12" t="str">
        <f t="shared" ref="C41" si="27">C$2</f>
        <v>Percentage Reduction of Separately Regulated Pollutants</v>
      </c>
      <c r="D41" s="248" t="s">
        <v>82</v>
      </c>
      <c r="E41" s="248" t="s">
        <v>79</v>
      </c>
      <c r="F41" s="248" t="s">
        <v>82</v>
      </c>
      <c r="G41" s="248" t="s">
        <v>79</v>
      </c>
      <c r="H41" s="7">
        <v>339</v>
      </c>
      <c r="I41" s="262" t="s">
        <v>76</v>
      </c>
      <c r="J41" s="247" t="str">
        <f>INDEX('Policy Characteristics'!E:E,MATCH(PolicyLevers!$C41,'Policy Characteristics'!$D:$D,0))</f>
        <v>Conventional Pollutant Standard</v>
      </c>
      <c r="K41" s="247" t="str">
        <f>INDEX('Policy Characteristics'!F:F,MATCH(PolicyLevers!$C41,'Policy Characteristics'!$D:$D,0))</f>
        <v>trans reduce regulated pollutants</v>
      </c>
      <c r="L41" s="261">
        <f>INDEX('Policy Characteristics'!G:G,MATCH(PolicyLevers!$C41,'Policy Characteristics'!$D:$D,0))</f>
        <v>0</v>
      </c>
      <c r="M41" s="261">
        <f>INDEX('Policy Characteristics'!H:H,MATCH(PolicyLevers!$C41,'Policy Characteristics'!$D:$D,0))</f>
        <v>1</v>
      </c>
      <c r="N41" s="261">
        <f>INDEX('Policy Characteristics'!I:I,MATCH(PolicyLevers!$C41,'Policy Characteristics'!$D:$D,0))</f>
        <v>0.02</v>
      </c>
      <c r="O41" s="12" t="str">
        <f>INDEX('Policy Characteristics'!J:J,MATCH(PolicyLevers!$C41,'Policy Characteristics'!$D:$D,0))</f>
        <v>% reduction in emissions</v>
      </c>
      <c r="P41" s="262" t="str">
        <f>INDEX('Policy Characteristics'!K:K,MATCH(PolicyLevers!$C41,'Policy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1" s="12" t="str">
        <f>INDEX('Policy Characteristics'!L:L,MATCH(PolicyLevers!$C41,'Policy Characteristics'!$D:$D,0))</f>
        <v>transportation-sector-main.html#conv-pol-stds</v>
      </c>
      <c r="R41" s="263" t="str">
        <f>INDEX('Policy Characteristics'!M:M,MATCH(PolicyLevers!$C41,'Policy Characteristics'!$D:$D,0))</f>
        <v>conventional-pollutant-standards.html</v>
      </c>
      <c r="S41" s="248" t="str">
        <f>INDEX('Policy Characteristics'!N:N,MATCH(PolicyLevers!$C41,'Policy Characteristics'!$D:$D,0))</f>
        <v>Energy Ministry. PROCONVE: PROCONVE: PROGRAMA DE CONTROLE DE POLUIÇÃO DO AR POR
VEÍCULOS AUTOMOTORES. https://www.mma.gov.br/images/arquivo/80060/Arquivos/PROCONVE_atualizado%20em%2021nov13.pdf</v>
      </c>
      <c r="T41" s="248">
        <f>INDEX('Policy Characteristics'!O:O,MATCH(PolicyLevers!$C41,'Policy Characteristics'!$D:$D,0))</f>
        <v>0</v>
      </c>
      <c r="U41" s="248"/>
      <c r="V41" s="248"/>
      <c r="W41" s="248"/>
      <c r="X41" s="248"/>
      <c r="Y41" s="248"/>
      <c r="Z41" s="248"/>
    </row>
    <row r="42" spans="1:26" ht="15.75" customHeight="1" x14ac:dyDescent="0.35">
      <c r="A42" s="247" t="str">
        <f>INDEX('Policy Characteristics'!B:B,MATCH(PolicyLevers!$C42,'Policy Characteristics'!$D:$D,0))</f>
        <v>Transportation</v>
      </c>
      <c r="B42" s="247" t="str">
        <f>INDEX('Policy Characteristics'!C:C,MATCH(PolicyLevers!$C42,'Policy Characteristics'!$D:$D,0))</f>
        <v>Conventional Pollutant Standards</v>
      </c>
      <c r="C42" s="247" t="str">
        <f t="shared" ref="C42" si="28">C$2</f>
        <v>Percentage Reduction of Separately Regulated Pollutants</v>
      </c>
      <c r="D42" s="247" t="s">
        <v>83</v>
      </c>
      <c r="E42" s="247" t="s">
        <v>61</v>
      </c>
      <c r="F42" s="247" t="s">
        <v>83</v>
      </c>
      <c r="G42" s="247" t="s">
        <v>62</v>
      </c>
      <c r="H42" s="254">
        <v>340</v>
      </c>
      <c r="I42" s="257" t="s">
        <v>76</v>
      </c>
      <c r="J42" s="247" t="str">
        <f>INDEX('Policy Characteristics'!E:E,MATCH(PolicyLevers!$C42,'Policy Characteristics'!$D:$D,0))</f>
        <v>Conventional Pollutant Standard</v>
      </c>
      <c r="K42" s="247" t="str">
        <f>INDEX('Policy Characteristics'!F:F,MATCH(PolicyLevers!$C42,'Policy Characteristics'!$D:$D,0))</f>
        <v>trans reduce regulated pollutants</v>
      </c>
      <c r="L42" s="256">
        <f>INDEX('Policy Characteristics'!G:G,MATCH(PolicyLevers!$C42,'Policy Characteristics'!$D:$D,0))</f>
        <v>0</v>
      </c>
      <c r="M42" s="256">
        <f>INDEX('Policy Characteristics'!H:H,MATCH(PolicyLevers!$C42,'Policy Characteristics'!$D:$D,0))</f>
        <v>1</v>
      </c>
      <c r="N42" s="256">
        <f>INDEX('Policy Characteristics'!I:I,MATCH(PolicyLevers!$C42,'Policy Characteristics'!$D:$D,0))</f>
        <v>0.02</v>
      </c>
      <c r="O42" s="247" t="str">
        <f>INDEX('Policy Characteristics'!J:J,MATCH(PolicyLevers!$C42,'Policy Characteristics'!$D:$D,0))</f>
        <v>% reduction in emissions</v>
      </c>
      <c r="P42" s="257" t="str">
        <f>INDEX('Policy Characteristics'!K:K,MATCH(PolicyLevers!$C42,'Policy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2" s="257" t="str">
        <f>INDEX('Policy Characteristics'!L:L,MATCH(PolicyLevers!$C42,'Policy Characteristics'!$D:$D,0))</f>
        <v>transportation-sector-main.html#conv-pol-stds</v>
      </c>
      <c r="R42" s="258" t="str">
        <f>INDEX('Policy Characteristics'!M:M,MATCH(PolicyLevers!$C42,'Policy Characteristics'!$D:$D,0))</f>
        <v>conventional-pollutant-standards.html</v>
      </c>
      <c r="S42" s="247" t="str">
        <f>INDEX('Policy Characteristics'!N:N,MATCH(PolicyLevers!$C42,'Policy Characteristics'!$D:$D,0))</f>
        <v>Energy Ministry. PROCONVE: PROCONVE: PROGRAMA DE CONTROLE DE POLUIÇÃO DO AR POR
VEÍCULOS AUTOMOTORES. https://www.mma.gov.br/images/arquivo/80060/Arquivos/PROCONVE_atualizado%20em%2021nov13.pdf</v>
      </c>
      <c r="T42" s="247">
        <f>INDEX('Policy Characteristics'!O:O,MATCH(PolicyLevers!$C42,'Policy Characteristics'!$D:$D,0))</f>
        <v>0</v>
      </c>
      <c r="U42" s="248"/>
      <c r="V42" s="248"/>
      <c r="W42" s="248"/>
      <c r="X42" s="248"/>
      <c r="Y42" s="248"/>
      <c r="Z42" s="248"/>
    </row>
    <row r="43" spans="1:26" ht="15.75" customHeight="1" x14ac:dyDescent="0.35">
      <c r="A43" s="247" t="str">
        <f>INDEX('Policy Characteristics'!B:B,MATCH(PolicyLevers!$C43,'Policy Characteristics'!$D:$D,0))</f>
        <v>Transportation</v>
      </c>
      <c r="B43" s="247" t="str">
        <f>INDEX('Policy Characteristics'!C:C,MATCH(PolicyLevers!$C43,'Policy Characteristics'!$D:$D,0))</f>
        <v>Conventional Pollutant Standards</v>
      </c>
      <c r="C43" s="247" t="str">
        <f t="shared" ref="C43" si="29">C$2</f>
        <v>Percentage Reduction of Separately Regulated Pollutants</v>
      </c>
      <c r="D43" s="247" t="s">
        <v>83</v>
      </c>
      <c r="E43" s="247" t="s">
        <v>69</v>
      </c>
      <c r="F43" s="247" t="s">
        <v>83</v>
      </c>
      <c r="G43" s="247" t="s">
        <v>69</v>
      </c>
      <c r="H43" s="254">
        <v>341</v>
      </c>
      <c r="I43" s="257" t="s">
        <v>76</v>
      </c>
      <c r="J43" s="247" t="str">
        <f>INDEX('Policy Characteristics'!E:E,MATCH(PolicyLevers!$C43,'Policy Characteristics'!$D:$D,0))</f>
        <v>Conventional Pollutant Standard</v>
      </c>
      <c r="K43" s="247" t="str">
        <f>INDEX('Policy Characteristics'!F:F,MATCH(PolicyLevers!$C43,'Policy Characteristics'!$D:$D,0))</f>
        <v>trans reduce regulated pollutants</v>
      </c>
      <c r="L43" s="256">
        <f>INDEX('Policy Characteristics'!G:G,MATCH(PolicyLevers!$C43,'Policy Characteristics'!$D:$D,0))</f>
        <v>0</v>
      </c>
      <c r="M43" s="256">
        <f>INDEX('Policy Characteristics'!H:H,MATCH(PolicyLevers!$C43,'Policy Characteristics'!$D:$D,0))</f>
        <v>1</v>
      </c>
      <c r="N43" s="256">
        <f>INDEX('Policy Characteristics'!I:I,MATCH(PolicyLevers!$C43,'Policy Characteristics'!$D:$D,0))</f>
        <v>0.02</v>
      </c>
      <c r="O43" s="247" t="str">
        <f>INDEX('Policy Characteristics'!J:J,MATCH(PolicyLevers!$C43,'Policy Characteristics'!$D:$D,0))</f>
        <v>% reduction in emissions</v>
      </c>
      <c r="P43" s="257" t="str">
        <f>INDEX('Policy Characteristics'!K:K,MATCH(PolicyLevers!$C43,'Policy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3" s="257" t="str">
        <f>INDEX('Policy Characteristics'!L:L,MATCH(PolicyLevers!$C43,'Policy Characteristics'!$D:$D,0))</f>
        <v>transportation-sector-main.html#conv-pol-stds</v>
      </c>
      <c r="R43" s="258" t="str">
        <f>INDEX('Policy Characteristics'!M:M,MATCH(PolicyLevers!$C43,'Policy Characteristics'!$D:$D,0))</f>
        <v>conventional-pollutant-standards.html</v>
      </c>
      <c r="S43" s="247" t="str">
        <f>INDEX('Policy Characteristics'!N:N,MATCH(PolicyLevers!$C43,'Policy Characteristics'!$D:$D,0))</f>
        <v>Energy Ministry. PROCONVE: PROCONVE: PROGRAMA DE CONTROLE DE POLUIÇÃO DO AR POR
VEÍCULOS AUTOMOTORES. https://www.mma.gov.br/images/arquivo/80060/Arquivos/PROCONVE_atualizado%20em%2021nov13.pdf</v>
      </c>
      <c r="T43" s="247">
        <f>INDEX('Policy Characteristics'!O:O,MATCH(PolicyLevers!$C43,'Policy Characteristics'!$D:$D,0))</f>
        <v>0</v>
      </c>
      <c r="U43" s="248"/>
      <c r="V43" s="248"/>
      <c r="W43" s="248"/>
      <c r="X43" s="248"/>
      <c r="Y43" s="248"/>
      <c r="Z43" s="248"/>
    </row>
    <row r="44" spans="1:26" ht="15.75" customHeight="1" x14ac:dyDescent="0.35">
      <c r="A44" s="247" t="str">
        <f>INDEX('Policy Characteristics'!B:B,MATCH(PolicyLevers!$C44,'Policy Characteristics'!$D:$D,0))</f>
        <v>Transportation</v>
      </c>
      <c r="B44" s="247" t="str">
        <f>INDEX('Policy Characteristics'!C:C,MATCH(PolicyLevers!$C44,'Policy Characteristics'!$D:$D,0))</f>
        <v>Conventional Pollutant Standards</v>
      </c>
      <c r="C44" s="247" t="str">
        <f t="shared" ref="C44" si="30">C$2</f>
        <v>Percentage Reduction of Separately Regulated Pollutants</v>
      </c>
      <c r="D44" s="247" t="s">
        <v>83</v>
      </c>
      <c r="E44" s="247" t="s">
        <v>70</v>
      </c>
      <c r="F44" s="247" t="s">
        <v>83</v>
      </c>
      <c r="G44" s="247" t="s">
        <v>70</v>
      </c>
      <c r="H44" s="254">
        <v>342</v>
      </c>
      <c r="I44" s="257" t="s">
        <v>76</v>
      </c>
      <c r="J44" s="247" t="str">
        <f>INDEX('Policy Characteristics'!E:E,MATCH(PolicyLevers!$C44,'Policy Characteristics'!$D:$D,0))</f>
        <v>Conventional Pollutant Standard</v>
      </c>
      <c r="K44" s="247" t="str">
        <f>INDEX('Policy Characteristics'!F:F,MATCH(PolicyLevers!$C44,'Policy Characteristics'!$D:$D,0))</f>
        <v>trans reduce regulated pollutants</v>
      </c>
      <c r="L44" s="256">
        <f>INDEX('Policy Characteristics'!G:G,MATCH(PolicyLevers!$C44,'Policy Characteristics'!$D:$D,0))</f>
        <v>0</v>
      </c>
      <c r="M44" s="256">
        <f>INDEX('Policy Characteristics'!H:H,MATCH(PolicyLevers!$C44,'Policy Characteristics'!$D:$D,0))</f>
        <v>1</v>
      </c>
      <c r="N44" s="256">
        <f>INDEX('Policy Characteristics'!I:I,MATCH(PolicyLevers!$C44,'Policy Characteristics'!$D:$D,0))</f>
        <v>0.02</v>
      </c>
      <c r="O44" s="247" t="str">
        <f>INDEX('Policy Characteristics'!J:J,MATCH(PolicyLevers!$C44,'Policy Characteristics'!$D:$D,0))</f>
        <v>% reduction in emissions</v>
      </c>
      <c r="P44" s="257" t="str">
        <f>INDEX('Policy Characteristics'!K:K,MATCH(PolicyLevers!$C44,'Policy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4" s="257" t="str">
        <f>INDEX('Policy Characteristics'!L:L,MATCH(PolicyLevers!$C44,'Policy Characteristics'!$D:$D,0))</f>
        <v>transportation-sector-main.html#conv-pol-stds</v>
      </c>
      <c r="R44" s="258" t="str">
        <f>INDEX('Policy Characteristics'!M:M,MATCH(PolicyLevers!$C44,'Policy Characteristics'!$D:$D,0))</f>
        <v>conventional-pollutant-standards.html</v>
      </c>
      <c r="S44" s="247" t="str">
        <f>INDEX('Policy Characteristics'!N:N,MATCH(PolicyLevers!$C44,'Policy Characteristics'!$D:$D,0))</f>
        <v>Energy Ministry. PROCONVE: PROCONVE: PROGRAMA DE CONTROLE DE POLUIÇÃO DO AR POR
VEÍCULOS AUTOMOTORES. https://www.mma.gov.br/images/arquivo/80060/Arquivos/PROCONVE_atualizado%20em%2021nov13.pdf</v>
      </c>
      <c r="T44" s="247">
        <f>INDEX('Policy Characteristics'!O:O,MATCH(PolicyLevers!$C44,'Policy Characteristics'!$D:$D,0))</f>
        <v>0</v>
      </c>
      <c r="U44" s="248"/>
      <c r="V44" s="248"/>
      <c r="W44" s="248"/>
      <c r="X44" s="248"/>
      <c r="Y44" s="248"/>
      <c r="Z44" s="248"/>
    </row>
    <row r="45" spans="1:26" ht="15.75" customHeight="1" x14ac:dyDescent="0.35">
      <c r="A45" s="247" t="str">
        <f>INDEX('Policy Characteristics'!B:B,MATCH(PolicyLevers!$C45,'Policy Characteristics'!$D:$D,0))</f>
        <v>Transportation</v>
      </c>
      <c r="B45" s="247" t="str">
        <f>INDEX('Policy Characteristics'!C:C,MATCH(PolicyLevers!$C45,'Policy Characteristics'!$D:$D,0))</f>
        <v>Conventional Pollutant Standards</v>
      </c>
      <c r="C45" s="247" t="str">
        <f t="shared" ref="C45" si="31">C$2</f>
        <v>Percentage Reduction of Separately Regulated Pollutants</v>
      </c>
      <c r="D45" s="247" t="s">
        <v>83</v>
      </c>
      <c r="E45" s="247" t="s">
        <v>71</v>
      </c>
      <c r="F45" s="247" t="s">
        <v>83</v>
      </c>
      <c r="G45" s="247" t="s">
        <v>71</v>
      </c>
      <c r="H45" s="254">
        <v>343</v>
      </c>
      <c r="I45" s="257" t="s">
        <v>76</v>
      </c>
      <c r="J45" s="247" t="str">
        <f>INDEX('Policy Characteristics'!E:E,MATCH(PolicyLevers!$C45,'Policy Characteristics'!$D:$D,0))</f>
        <v>Conventional Pollutant Standard</v>
      </c>
      <c r="K45" s="247" t="str">
        <f>INDEX('Policy Characteristics'!F:F,MATCH(PolicyLevers!$C45,'Policy Characteristics'!$D:$D,0))</f>
        <v>trans reduce regulated pollutants</v>
      </c>
      <c r="L45" s="256">
        <f>INDEX('Policy Characteristics'!G:G,MATCH(PolicyLevers!$C45,'Policy Characteristics'!$D:$D,0))</f>
        <v>0</v>
      </c>
      <c r="M45" s="256">
        <f>INDEX('Policy Characteristics'!H:H,MATCH(PolicyLevers!$C45,'Policy Characteristics'!$D:$D,0))</f>
        <v>1</v>
      </c>
      <c r="N45" s="256">
        <f>INDEX('Policy Characteristics'!I:I,MATCH(PolicyLevers!$C45,'Policy Characteristics'!$D:$D,0))</f>
        <v>0.02</v>
      </c>
      <c r="O45" s="247" t="str">
        <f>INDEX('Policy Characteristics'!J:J,MATCH(PolicyLevers!$C45,'Policy Characteristics'!$D:$D,0))</f>
        <v>% reduction in emissions</v>
      </c>
      <c r="P45" s="257" t="str">
        <f>INDEX('Policy Characteristics'!K:K,MATCH(PolicyLevers!$C45,'Policy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5" s="257" t="str">
        <f>INDEX('Policy Characteristics'!L:L,MATCH(PolicyLevers!$C45,'Policy Characteristics'!$D:$D,0))</f>
        <v>transportation-sector-main.html#conv-pol-stds</v>
      </c>
      <c r="R45" s="258" t="str">
        <f>INDEX('Policy Characteristics'!M:M,MATCH(PolicyLevers!$C45,'Policy Characteristics'!$D:$D,0))</f>
        <v>conventional-pollutant-standards.html</v>
      </c>
      <c r="S45" s="247" t="str">
        <f>INDEX('Policy Characteristics'!N:N,MATCH(PolicyLevers!$C45,'Policy Characteristics'!$D:$D,0))</f>
        <v>Energy Ministry. PROCONVE: PROCONVE: PROGRAMA DE CONTROLE DE POLUIÇÃO DO AR POR
VEÍCULOS AUTOMOTORES. https://www.mma.gov.br/images/arquivo/80060/Arquivos/PROCONVE_atualizado%20em%2021nov13.pdf</v>
      </c>
      <c r="T45" s="247">
        <f>INDEX('Policy Characteristics'!O:O,MATCH(PolicyLevers!$C45,'Policy Characteristics'!$D:$D,0))</f>
        <v>0</v>
      </c>
      <c r="U45" s="248"/>
      <c r="V45" s="248"/>
      <c r="W45" s="248"/>
      <c r="X45" s="248"/>
      <c r="Y45" s="248"/>
      <c r="Z45" s="248"/>
    </row>
    <row r="46" spans="1:26" ht="15.75" customHeight="1" x14ac:dyDescent="0.35">
      <c r="A46" s="247" t="str">
        <f>INDEX('Policy Characteristics'!B:B,MATCH(PolicyLevers!$C46,'Policy Characteristics'!$D:$D,0))</f>
        <v>Transportation</v>
      </c>
      <c r="B46" s="247" t="str">
        <f>INDEX('Policy Characteristics'!C:C,MATCH(PolicyLevers!$C46,'Policy Characteristics'!$D:$D,0))</f>
        <v>Conventional Pollutant Standards</v>
      </c>
      <c r="C46" s="247" t="str">
        <f t="shared" ref="C46:C47" si="32">C$2</f>
        <v>Percentage Reduction of Separately Regulated Pollutants</v>
      </c>
      <c r="D46" s="247" t="s">
        <v>83</v>
      </c>
      <c r="E46" s="247" t="s">
        <v>72</v>
      </c>
      <c r="F46" s="247" t="s">
        <v>83</v>
      </c>
      <c r="G46" s="247" t="s">
        <v>73</v>
      </c>
      <c r="H46" s="254">
        <v>344</v>
      </c>
      <c r="I46" s="257" t="s">
        <v>76</v>
      </c>
      <c r="J46" s="247" t="str">
        <f>INDEX('Policy Characteristics'!E:E,MATCH(PolicyLevers!$C46,'Policy Characteristics'!$D:$D,0))</f>
        <v>Conventional Pollutant Standard</v>
      </c>
      <c r="K46" s="247" t="str">
        <f>INDEX('Policy Characteristics'!F:F,MATCH(PolicyLevers!$C46,'Policy Characteristics'!$D:$D,0))</f>
        <v>trans reduce regulated pollutants</v>
      </c>
      <c r="L46" s="256">
        <f>INDEX('Policy Characteristics'!G:G,MATCH(PolicyLevers!$C46,'Policy Characteristics'!$D:$D,0))</f>
        <v>0</v>
      </c>
      <c r="M46" s="256">
        <f>INDEX('Policy Characteristics'!H:H,MATCH(PolicyLevers!$C46,'Policy Characteristics'!$D:$D,0))</f>
        <v>1</v>
      </c>
      <c r="N46" s="256">
        <f>INDEX('Policy Characteristics'!I:I,MATCH(PolicyLevers!$C46,'Policy Characteristics'!$D:$D,0))</f>
        <v>0.02</v>
      </c>
      <c r="O46" s="247" t="str">
        <f>INDEX('Policy Characteristics'!J:J,MATCH(PolicyLevers!$C46,'Policy Characteristics'!$D:$D,0))</f>
        <v>% reduction in emissions</v>
      </c>
      <c r="P46" s="257" t="str">
        <f>INDEX('Policy Characteristics'!K:K,MATCH(PolicyLevers!$C46,'Policy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6" s="257" t="str">
        <f>INDEX('Policy Characteristics'!L:L,MATCH(PolicyLevers!$C46,'Policy Characteristics'!$D:$D,0))</f>
        <v>transportation-sector-main.html#conv-pol-stds</v>
      </c>
      <c r="R46" s="258" t="str">
        <f>INDEX('Policy Characteristics'!M:M,MATCH(PolicyLevers!$C46,'Policy Characteristics'!$D:$D,0))</f>
        <v>conventional-pollutant-standards.html</v>
      </c>
      <c r="S46" s="247" t="str">
        <f>INDEX('Policy Characteristics'!N:N,MATCH(PolicyLevers!$C46,'Policy Characteristics'!$D:$D,0))</f>
        <v>Energy Ministry. PROCONVE: PROCONVE: PROGRAMA DE CONTROLE DE POLUIÇÃO DO AR POR
VEÍCULOS AUTOMOTORES. https://www.mma.gov.br/images/arquivo/80060/Arquivos/PROCONVE_atualizado%20em%2021nov13.pdf</v>
      </c>
      <c r="T46" s="247">
        <f>INDEX('Policy Characteristics'!O:O,MATCH(PolicyLevers!$C46,'Policy Characteristics'!$D:$D,0))</f>
        <v>0</v>
      </c>
      <c r="U46" s="248"/>
      <c r="V46" s="248"/>
      <c r="W46" s="248"/>
      <c r="X46" s="248"/>
      <c r="Y46" s="248"/>
      <c r="Z46" s="248"/>
    </row>
    <row r="47" spans="1:26" ht="15.75" customHeight="1" x14ac:dyDescent="0.35">
      <c r="A47" s="247" t="str">
        <f>INDEX('Policy Characteristics'!B:B,MATCH(PolicyLevers!$C47,'Policy Characteristics'!$D:$D,0))</f>
        <v>Transportation</v>
      </c>
      <c r="B47" s="247" t="str">
        <f>INDEX('Policy Characteristics'!C:C,MATCH(PolicyLevers!$C47,'Policy Characteristics'!$D:$D,0))</f>
        <v>Conventional Pollutant Standards</v>
      </c>
      <c r="C47" s="247" t="str">
        <f t="shared" si="32"/>
        <v>Percentage Reduction of Separately Regulated Pollutants</v>
      </c>
      <c r="D47" s="247" t="s">
        <v>83</v>
      </c>
      <c r="E47" s="247" t="s">
        <v>74</v>
      </c>
      <c r="F47" s="247" t="s">
        <v>83</v>
      </c>
      <c r="G47" s="247" t="s">
        <v>74</v>
      </c>
      <c r="H47" s="254">
        <v>345</v>
      </c>
      <c r="I47" s="255" t="s">
        <v>63</v>
      </c>
      <c r="J47" s="247" t="str">
        <f>INDEX('Policy Characteristics'!E:E,MATCH(PolicyLevers!$C47,'Policy Characteristics'!$D:$D,0))</f>
        <v>Conventional Pollutant Standard</v>
      </c>
      <c r="K47" s="247" t="str">
        <f>INDEX('Policy Characteristics'!F:F,MATCH(PolicyLevers!$C47,'Policy Characteristics'!$D:$D,0))</f>
        <v>trans reduce regulated pollutants</v>
      </c>
      <c r="L47" s="256">
        <f>INDEX('Policy Characteristics'!G:G,MATCH(PolicyLevers!$C47,'Policy Characteristics'!$D:$D,0))</f>
        <v>0</v>
      </c>
      <c r="M47" s="256">
        <f>INDEX('Policy Characteristics'!H:H,MATCH(PolicyLevers!$C47,'Policy Characteristics'!$D:$D,0))</f>
        <v>1</v>
      </c>
      <c r="N47" s="256">
        <f>INDEX('Policy Characteristics'!I:I,MATCH(PolicyLevers!$C47,'Policy Characteristics'!$D:$D,0))</f>
        <v>0.02</v>
      </c>
      <c r="O47" s="247" t="str">
        <f>INDEX('Policy Characteristics'!J:J,MATCH(PolicyLevers!$C47,'Policy Characteristics'!$D:$D,0))</f>
        <v>% reduction in emissions</v>
      </c>
      <c r="P47" s="257" t="str">
        <f>INDEX('Policy Characteristics'!K:K,MATCH(PolicyLevers!$C47,'Policy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7" s="247" t="str">
        <f>INDEX('Policy Characteristics'!L:L,MATCH(PolicyLevers!$C47,'Policy Characteristics'!$D:$D,0))</f>
        <v>transportation-sector-main.html#conv-pol-stds</v>
      </c>
      <c r="R47" s="258" t="str">
        <f>INDEX('Policy Characteristics'!M:M,MATCH(PolicyLevers!$C47,'Policy Characteristics'!$D:$D,0))</f>
        <v>conventional-pollutant-standards.html</v>
      </c>
      <c r="S47" s="247" t="str">
        <f>INDEX('Policy Characteristics'!N:N,MATCH(PolicyLevers!$C47,'Policy Characteristics'!$D:$D,0))</f>
        <v>Energy Ministry. PROCONVE: PROCONVE: PROGRAMA DE CONTROLE DE POLUIÇÃO DO AR POR
VEÍCULOS AUTOMOTORES. https://www.mma.gov.br/images/arquivo/80060/Arquivos/PROCONVE_atualizado%20em%2021nov13.pdf</v>
      </c>
      <c r="T47" s="247">
        <f>INDEX('Policy Characteristics'!O:O,MATCH(PolicyLevers!$C47,'Policy Characteristics'!$D:$D,0))</f>
        <v>0</v>
      </c>
      <c r="U47" s="248"/>
      <c r="V47" s="248"/>
      <c r="W47" s="248"/>
      <c r="X47" s="248"/>
      <c r="Y47" s="248"/>
      <c r="Z47" s="248"/>
    </row>
    <row r="48" spans="1:26" ht="15.75" customHeight="1" x14ac:dyDescent="0.35">
      <c r="A48" s="247" t="str">
        <f>INDEX('Policy Characteristics'!B:B,MATCH(PolicyLevers!$C48,'Policy Characteristics'!$D:$D,0))</f>
        <v>Transportation</v>
      </c>
      <c r="B48" s="247" t="str">
        <f>INDEX('Policy Characteristics'!C:C,MATCH(PolicyLevers!$C48,'Policy Characteristics'!$D:$D,0))</f>
        <v>Conventional Pollutant Standards</v>
      </c>
      <c r="C48" s="247" t="str">
        <f t="shared" ref="C48" si="33">C$2</f>
        <v>Percentage Reduction of Separately Regulated Pollutants</v>
      </c>
      <c r="D48" s="247" t="s">
        <v>83</v>
      </c>
      <c r="E48" s="247" t="s">
        <v>75</v>
      </c>
      <c r="F48" s="247" t="s">
        <v>83</v>
      </c>
      <c r="G48" s="247" t="s">
        <v>75</v>
      </c>
      <c r="H48" s="254">
        <v>346</v>
      </c>
      <c r="I48" s="257" t="s">
        <v>76</v>
      </c>
      <c r="J48" s="247" t="str">
        <f>INDEX('Policy Characteristics'!E:E,MATCH(PolicyLevers!$C48,'Policy Characteristics'!$D:$D,0))</f>
        <v>Conventional Pollutant Standard</v>
      </c>
      <c r="K48" s="247" t="str">
        <f>INDEX('Policy Characteristics'!F:F,MATCH(PolicyLevers!$C48,'Policy Characteristics'!$D:$D,0))</f>
        <v>trans reduce regulated pollutants</v>
      </c>
      <c r="L48" s="256">
        <f>INDEX('Policy Characteristics'!G:G,MATCH(PolicyLevers!$C48,'Policy Characteristics'!$D:$D,0))</f>
        <v>0</v>
      </c>
      <c r="M48" s="256">
        <f>INDEX('Policy Characteristics'!H:H,MATCH(PolicyLevers!$C48,'Policy Characteristics'!$D:$D,0))</f>
        <v>1</v>
      </c>
      <c r="N48" s="256">
        <f>INDEX('Policy Characteristics'!I:I,MATCH(PolicyLevers!$C48,'Policy Characteristics'!$D:$D,0))</f>
        <v>0.02</v>
      </c>
      <c r="O48" s="247" t="str">
        <f>INDEX('Policy Characteristics'!J:J,MATCH(PolicyLevers!$C48,'Policy Characteristics'!$D:$D,0))</f>
        <v>% reduction in emissions</v>
      </c>
      <c r="P48" s="257" t="str">
        <f>INDEX('Policy Characteristics'!K:K,MATCH(PolicyLevers!$C48,'Policy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8" s="257" t="str">
        <f>INDEX('Policy Characteristics'!L:L,MATCH(PolicyLevers!$C48,'Policy Characteristics'!$D:$D,0))</f>
        <v>transportation-sector-main.html#conv-pol-stds</v>
      </c>
      <c r="R48" s="258" t="str">
        <f>INDEX('Policy Characteristics'!M:M,MATCH(PolicyLevers!$C48,'Policy Characteristics'!$D:$D,0))</f>
        <v>conventional-pollutant-standards.html</v>
      </c>
      <c r="S48" s="247" t="str">
        <f>INDEX('Policy Characteristics'!N:N,MATCH(PolicyLevers!$C48,'Policy Characteristics'!$D:$D,0))</f>
        <v>Energy Ministry. PROCONVE: PROCONVE: PROGRAMA DE CONTROLE DE POLUIÇÃO DO AR POR
VEÍCULOS AUTOMOTORES. https://www.mma.gov.br/images/arquivo/80060/Arquivos/PROCONVE_atualizado%20em%2021nov13.pdf</v>
      </c>
      <c r="T48" s="247">
        <f>INDEX('Policy Characteristics'!O:O,MATCH(PolicyLevers!$C48,'Policy Characteristics'!$D:$D,0))</f>
        <v>0</v>
      </c>
      <c r="U48" s="248"/>
      <c r="V48" s="248"/>
      <c r="W48" s="248"/>
      <c r="X48" s="248"/>
      <c r="Y48" s="248"/>
      <c r="Z48" s="248"/>
    </row>
    <row r="49" spans="1:26" ht="15.75" customHeight="1" x14ac:dyDescent="0.35">
      <c r="A49" s="247" t="str">
        <f>INDEX('Policy Characteristics'!B:B,MATCH(PolicyLevers!$C49,'Policy Characteristics'!$D:$D,0))</f>
        <v>Transportation</v>
      </c>
      <c r="B49" s="247" t="str">
        <f>INDEX('Policy Characteristics'!C:C,MATCH(PolicyLevers!$C49,'Policy Characteristics'!$D:$D,0))</f>
        <v>Conventional Pollutant Standards</v>
      </c>
      <c r="C49" s="247" t="str">
        <f t="shared" ref="C49" si="34">C$2</f>
        <v>Percentage Reduction of Separately Regulated Pollutants</v>
      </c>
      <c r="D49" s="247" t="s">
        <v>83</v>
      </c>
      <c r="E49" s="247" t="s">
        <v>77</v>
      </c>
      <c r="F49" s="247" t="s">
        <v>83</v>
      </c>
      <c r="G49" s="247" t="s">
        <v>77</v>
      </c>
      <c r="H49" s="254">
        <v>347</v>
      </c>
      <c r="I49" s="257" t="s">
        <v>76</v>
      </c>
      <c r="J49" s="247" t="str">
        <f>INDEX('Policy Characteristics'!E:E,MATCH(PolicyLevers!$C49,'Policy Characteristics'!$D:$D,0))</f>
        <v>Conventional Pollutant Standard</v>
      </c>
      <c r="K49" s="247" t="str">
        <f>INDEX('Policy Characteristics'!F:F,MATCH(PolicyLevers!$C49,'Policy Characteristics'!$D:$D,0))</f>
        <v>trans reduce regulated pollutants</v>
      </c>
      <c r="L49" s="256">
        <f>INDEX('Policy Characteristics'!G:G,MATCH(PolicyLevers!$C49,'Policy Characteristics'!$D:$D,0))</f>
        <v>0</v>
      </c>
      <c r="M49" s="256">
        <f>INDEX('Policy Characteristics'!H:H,MATCH(PolicyLevers!$C49,'Policy Characteristics'!$D:$D,0))</f>
        <v>1</v>
      </c>
      <c r="N49" s="256">
        <f>INDEX('Policy Characteristics'!I:I,MATCH(PolicyLevers!$C49,'Policy Characteristics'!$D:$D,0))</f>
        <v>0.02</v>
      </c>
      <c r="O49" s="247" t="str">
        <f>INDEX('Policy Characteristics'!J:J,MATCH(PolicyLevers!$C49,'Policy Characteristics'!$D:$D,0))</f>
        <v>% reduction in emissions</v>
      </c>
      <c r="P49" s="257" t="str">
        <f>INDEX('Policy Characteristics'!K:K,MATCH(PolicyLevers!$C49,'Policy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49" s="257" t="str">
        <f>INDEX('Policy Characteristics'!L:L,MATCH(PolicyLevers!$C49,'Policy Characteristics'!$D:$D,0))</f>
        <v>transportation-sector-main.html#conv-pol-stds</v>
      </c>
      <c r="R49" s="258" t="str">
        <f>INDEX('Policy Characteristics'!M:M,MATCH(PolicyLevers!$C49,'Policy Characteristics'!$D:$D,0))</f>
        <v>conventional-pollutant-standards.html</v>
      </c>
      <c r="S49" s="247" t="str">
        <f>INDEX('Policy Characteristics'!N:N,MATCH(PolicyLevers!$C49,'Policy Characteristics'!$D:$D,0))</f>
        <v>Energy Ministry. PROCONVE: PROCONVE: PROGRAMA DE CONTROLE DE POLUIÇÃO DO AR POR
VEÍCULOS AUTOMOTORES. https://www.mma.gov.br/images/arquivo/80060/Arquivos/PROCONVE_atualizado%20em%2021nov13.pdf</v>
      </c>
      <c r="T49" s="247">
        <f>INDEX('Policy Characteristics'!O:O,MATCH(PolicyLevers!$C49,'Policy Characteristics'!$D:$D,0))</f>
        <v>0</v>
      </c>
      <c r="U49" s="248"/>
      <c r="V49" s="248"/>
      <c r="W49" s="248"/>
      <c r="X49" s="248"/>
      <c r="Y49" s="248"/>
      <c r="Z49" s="248"/>
    </row>
    <row r="50" spans="1:26" ht="15.75" customHeight="1" x14ac:dyDescent="0.35">
      <c r="A50" s="247" t="str">
        <f>INDEX('Policy Characteristics'!B:B,MATCH(PolicyLevers!$C50,'Policy Characteristics'!$D:$D,0))</f>
        <v>Transportation</v>
      </c>
      <c r="B50" s="247" t="str">
        <f>INDEX('Policy Characteristics'!C:C,MATCH(PolicyLevers!$C50,'Policy Characteristics'!$D:$D,0))</f>
        <v>Conventional Pollutant Standards</v>
      </c>
      <c r="C50" s="12" t="str">
        <f t="shared" ref="C50" si="35">C$2</f>
        <v>Percentage Reduction of Separately Regulated Pollutants</v>
      </c>
      <c r="D50" s="248" t="s">
        <v>83</v>
      </c>
      <c r="E50" s="248" t="s">
        <v>78</v>
      </c>
      <c r="F50" s="248" t="s">
        <v>83</v>
      </c>
      <c r="G50" s="248" t="s">
        <v>78</v>
      </c>
      <c r="H50" s="7">
        <v>348</v>
      </c>
      <c r="I50" s="262" t="s">
        <v>76</v>
      </c>
      <c r="J50" s="247" t="str">
        <f>INDEX('Policy Characteristics'!E:E,MATCH(PolicyLevers!$C50,'Policy Characteristics'!$D:$D,0))</f>
        <v>Conventional Pollutant Standard</v>
      </c>
      <c r="K50" s="247" t="str">
        <f>INDEX('Policy Characteristics'!F:F,MATCH(PolicyLevers!$C50,'Policy Characteristics'!$D:$D,0))</f>
        <v>trans reduce regulated pollutants</v>
      </c>
      <c r="L50" s="261">
        <f>INDEX('Policy Characteristics'!G:G,MATCH(PolicyLevers!$C50,'Policy Characteristics'!$D:$D,0))</f>
        <v>0</v>
      </c>
      <c r="M50" s="261">
        <f>INDEX('Policy Characteristics'!H:H,MATCH(PolicyLevers!$C50,'Policy Characteristics'!$D:$D,0))</f>
        <v>1</v>
      </c>
      <c r="N50" s="261">
        <f>INDEX('Policy Characteristics'!I:I,MATCH(PolicyLevers!$C50,'Policy Characteristics'!$D:$D,0))</f>
        <v>0.02</v>
      </c>
      <c r="O50" s="12" t="str">
        <f>INDEX('Policy Characteristics'!J:J,MATCH(PolicyLevers!$C50,'Policy Characteristics'!$D:$D,0))</f>
        <v>% reduction in emissions</v>
      </c>
      <c r="P50" s="262" t="str">
        <f>INDEX('Policy Characteristics'!K:K,MATCH(PolicyLevers!$C50,'Policy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0" s="12" t="str">
        <f>INDEX('Policy Characteristics'!L:L,MATCH(PolicyLevers!$C50,'Policy Characteristics'!$D:$D,0))</f>
        <v>transportation-sector-main.html#conv-pol-stds</v>
      </c>
      <c r="R50" s="263" t="str">
        <f>INDEX('Policy Characteristics'!M:M,MATCH(PolicyLevers!$C50,'Policy Characteristics'!$D:$D,0))</f>
        <v>conventional-pollutant-standards.html</v>
      </c>
      <c r="S50" s="248" t="str">
        <f>INDEX('Policy Characteristics'!N:N,MATCH(PolicyLevers!$C50,'Policy Characteristics'!$D:$D,0))</f>
        <v>Energy Ministry. PROCONVE: PROCONVE: PROGRAMA DE CONTROLE DE POLUIÇÃO DO AR POR
VEÍCULOS AUTOMOTORES. https://www.mma.gov.br/images/arquivo/80060/Arquivos/PROCONVE_atualizado%20em%2021nov13.pdf</v>
      </c>
      <c r="T50" s="248">
        <f>INDEX('Policy Characteristics'!O:O,MATCH(PolicyLevers!$C50,'Policy Characteristics'!$D:$D,0))</f>
        <v>0</v>
      </c>
      <c r="U50" s="248"/>
      <c r="V50" s="248"/>
      <c r="W50" s="248"/>
      <c r="X50" s="248"/>
      <c r="Y50" s="248"/>
      <c r="Z50" s="248"/>
    </row>
    <row r="51" spans="1:26" ht="15.75" customHeight="1" x14ac:dyDescent="0.35">
      <c r="A51" s="247" t="str">
        <f>INDEX('Policy Characteristics'!B:B,MATCH(PolicyLevers!$C51,'Policy Characteristics'!$D:$D,0))</f>
        <v>Transportation</v>
      </c>
      <c r="B51" s="247" t="str">
        <f>INDEX('Policy Characteristics'!C:C,MATCH(PolicyLevers!$C51,'Policy Characteristics'!$D:$D,0))</f>
        <v>Conventional Pollutant Standards</v>
      </c>
      <c r="C51" s="12" t="str">
        <f t="shared" ref="C51:C54" si="36">C$2</f>
        <v>Percentage Reduction of Separately Regulated Pollutants</v>
      </c>
      <c r="D51" s="248" t="s">
        <v>83</v>
      </c>
      <c r="E51" s="248" t="s">
        <v>79</v>
      </c>
      <c r="F51" s="248" t="s">
        <v>83</v>
      </c>
      <c r="G51" s="248" t="s">
        <v>79</v>
      </c>
      <c r="H51" s="7">
        <v>349</v>
      </c>
      <c r="I51" s="262" t="s">
        <v>76</v>
      </c>
      <c r="J51" s="247" t="str">
        <f>INDEX('Policy Characteristics'!E:E,MATCH(PolicyLevers!$C51,'Policy Characteristics'!$D:$D,0))</f>
        <v>Conventional Pollutant Standard</v>
      </c>
      <c r="K51" s="247" t="str">
        <f>INDEX('Policy Characteristics'!F:F,MATCH(PolicyLevers!$C51,'Policy Characteristics'!$D:$D,0))</f>
        <v>trans reduce regulated pollutants</v>
      </c>
      <c r="L51" s="261">
        <f>INDEX('Policy Characteristics'!G:G,MATCH(PolicyLevers!$C51,'Policy Characteristics'!$D:$D,0))</f>
        <v>0</v>
      </c>
      <c r="M51" s="261">
        <f>INDEX('Policy Characteristics'!H:H,MATCH(PolicyLevers!$C51,'Policy Characteristics'!$D:$D,0))</f>
        <v>1</v>
      </c>
      <c r="N51" s="261">
        <f>INDEX('Policy Characteristics'!I:I,MATCH(PolicyLevers!$C51,'Policy Characteristics'!$D:$D,0))</f>
        <v>0.02</v>
      </c>
      <c r="O51" s="12" t="str">
        <f>INDEX('Policy Characteristics'!J:J,MATCH(PolicyLevers!$C51,'Policy Characteristics'!$D:$D,0))</f>
        <v>% reduction in emissions</v>
      </c>
      <c r="P51" s="262" t="str">
        <f>INDEX('Policy Characteristics'!K:K,MATCH(PolicyLevers!$C51,'Policy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1" s="12" t="str">
        <f>INDEX('Policy Characteristics'!L:L,MATCH(PolicyLevers!$C51,'Policy Characteristics'!$D:$D,0))</f>
        <v>transportation-sector-main.html#conv-pol-stds</v>
      </c>
      <c r="R51" s="263" t="str">
        <f>INDEX('Policy Characteristics'!M:M,MATCH(PolicyLevers!$C51,'Policy Characteristics'!$D:$D,0))</f>
        <v>conventional-pollutant-standards.html</v>
      </c>
      <c r="S51" s="248" t="str">
        <f>INDEX('Policy Characteristics'!N:N,MATCH(PolicyLevers!$C51,'Policy Characteristics'!$D:$D,0))</f>
        <v>Energy Ministry. PROCONVE: PROCONVE: PROGRAMA DE CONTROLE DE POLUIÇÃO DO AR POR
VEÍCULOS AUTOMOTORES. https://www.mma.gov.br/images/arquivo/80060/Arquivos/PROCONVE_atualizado%20em%2021nov13.pdf</v>
      </c>
      <c r="T51" s="248">
        <f>INDEX('Policy Characteristics'!O:O,MATCH(PolicyLevers!$C51,'Policy Characteristics'!$D:$D,0))</f>
        <v>0</v>
      </c>
      <c r="U51" s="248"/>
      <c r="V51" s="248"/>
      <c r="W51" s="248"/>
      <c r="X51" s="248"/>
      <c r="Y51" s="248"/>
      <c r="Z51" s="248"/>
    </row>
    <row r="52" spans="1:26" ht="15.75" customHeight="1" x14ac:dyDescent="0.35">
      <c r="A52" s="247" t="str">
        <f>INDEX('Policy Characteristics'!B:B,MATCH(PolicyLevers!$C52,'Policy Characteristics'!$D:$D,0))</f>
        <v>Transportation</v>
      </c>
      <c r="B52" s="247" t="str">
        <f>INDEX('Policy Characteristics'!C:C,MATCH(PolicyLevers!$C52,'Policy Characteristics'!$D:$D,0))</f>
        <v>Conventional Pollutant Standards</v>
      </c>
      <c r="C52" s="247" t="str">
        <f t="shared" si="36"/>
        <v>Percentage Reduction of Separately Regulated Pollutants</v>
      </c>
      <c r="D52" s="247" t="s">
        <v>84</v>
      </c>
      <c r="E52" s="247" t="s">
        <v>61</v>
      </c>
      <c r="F52" s="247" t="s">
        <v>84</v>
      </c>
      <c r="G52" s="247" t="s">
        <v>62</v>
      </c>
      <c r="H52" s="254">
        <v>350</v>
      </c>
      <c r="I52" s="255" t="s">
        <v>63</v>
      </c>
      <c r="J52" s="247" t="str">
        <f>INDEX('Policy Characteristics'!E:E,MATCH(PolicyLevers!$C52,'Policy Characteristics'!$D:$D,0))</f>
        <v>Conventional Pollutant Standard</v>
      </c>
      <c r="K52" s="247" t="str">
        <f>INDEX('Policy Characteristics'!F:F,MATCH(PolicyLevers!$C52,'Policy Characteristics'!$D:$D,0))</f>
        <v>trans reduce regulated pollutants</v>
      </c>
      <c r="L52" s="256">
        <f>INDEX('Policy Characteristics'!G:G,MATCH(PolicyLevers!$C52,'Policy Characteristics'!$D:$D,0))</f>
        <v>0</v>
      </c>
      <c r="M52" s="256">
        <f>INDEX('Policy Characteristics'!H:H,MATCH(PolicyLevers!$C52,'Policy Characteristics'!$D:$D,0))</f>
        <v>1</v>
      </c>
      <c r="N52" s="256">
        <f>INDEX('Policy Characteristics'!I:I,MATCH(PolicyLevers!$C52,'Policy Characteristics'!$D:$D,0))</f>
        <v>0.02</v>
      </c>
      <c r="O52" s="247" t="str">
        <f>INDEX('Policy Characteristics'!J:J,MATCH(PolicyLevers!$C52,'Policy Characteristics'!$D:$D,0))</f>
        <v>% reduction in emissions</v>
      </c>
      <c r="P52" s="257" t="str">
        <f>INDEX('Policy Characteristics'!K:K,MATCH(PolicyLevers!$C52,'Policy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2" s="257" t="str">
        <f>INDEX('Policy Characteristics'!L:L,MATCH(PolicyLevers!$C52,'Policy Characteristics'!$D:$D,0))</f>
        <v>transportation-sector-main.html#conv-pol-stds</v>
      </c>
      <c r="R52" s="258" t="str">
        <f>INDEX('Policy Characteristics'!M:M,MATCH(PolicyLevers!$C52,'Policy Characteristics'!$D:$D,0))</f>
        <v>conventional-pollutant-standards.html</v>
      </c>
      <c r="S52" s="247" t="str">
        <f>INDEX('Policy Characteristics'!N:N,MATCH(PolicyLevers!$C52,'Policy Characteristics'!$D:$D,0))</f>
        <v>Energy Ministry. PROCONVE: PROCONVE: PROGRAMA DE CONTROLE DE POLUIÇÃO DO AR POR
VEÍCULOS AUTOMOTORES. https://www.mma.gov.br/images/arquivo/80060/Arquivos/PROCONVE_atualizado%20em%2021nov13.pdf</v>
      </c>
      <c r="T52" s="247">
        <f>INDEX('Policy Characteristics'!O:O,MATCH(PolicyLevers!$C52,'Policy Characteristics'!$D:$D,0))</f>
        <v>0</v>
      </c>
      <c r="U52" s="248"/>
      <c r="V52" s="248"/>
      <c r="W52" s="248"/>
      <c r="X52" s="248"/>
      <c r="Y52" s="248"/>
      <c r="Z52" s="248"/>
    </row>
    <row r="53" spans="1:26" ht="15.75" customHeight="1" x14ac:dyDescent="0.35">
      <c r="A53" s="247" t="str">
        <f>INDEX('Policy Characteristics'!B:B,MATCH(PolicyLevers!$C53,'Policy Characteristics'!$D:$D,0))</f>
        <v>Transportation</v>
      </c>
      <c r="B53" s="247" t="str">
        <f>INDEX('Policy Characteristics'!C:C,MATCH(PolicyLevers!$C53,'Policy Characteristics'!$D:$D,0))</f>
        <v>Conventional Pollutant Standards</v>
      </c>
      <c r="C53" s="247" t="str">
        <f t="shared" si="36"/>
        <v>Percentage Reduction of Separately Regulated Pollutants</v>
      </c>
      <c r="D53" s="247" t="s">
        <v>84</v>
      </c>
      <c r="E53" s="247" t="s">
        <v>69</v>
      </c>
      <c r="F53" s="247" t="s">
        <v>84</v>
      </c>
      <c r="G53" s="247" t="s">
        <v>69</v>
      </c>
      <c r="H53" s="254">
        <v>351</v>
      </c>
      <c r="I53" s="255" t="s">
        <v>63</v>
      </c>
      <c r="J53" s="247" t="str">
        <f>INDEX('Policy Characteristics'!E:E,MATCH(PolicyLevers!$C53,'Policy Characteristics'!$D:$D,0))</f>
        <v>Conventional Pollutant Standard</v>
      </c>
      <c r="K53" s="247" t="str">
        <f>INDEX('Policy Characteristics'!F:F,MATCH(PolicyLevers!$C53,'Policy Characteristics'!$D:$D,0))</f>
        <v>trans reduce regulated pollutants</v>
      </c>
      <c r="L53" s="256">
        <f>INDEX('Policy Characteristics'!G:G,MATCH(PolicyLevers!$C53,'Policy Characteristics'!$D:$D,0))</f>
        <v>0</v>
      </c>
      <c r="M53" s="256">
        <f>INDEX('Policy Characteristics'!H:H,MATCH(PolicyLevers!$C53,'Policy Characteristics'!$D:$D,0))</f>
        <v>1</v>
      </c>
      <c r="N53" s="256">
        <f>INDEX('Policy Characteristics'!I:I,MATCH(PolicyLevers!$C53,'Policy Characteristics'!$D:$D,0))</f>
        <v>0.02</v>
      </c>
      <c r="O53" s="247" t="str">
        <f>INDEX('Policy Characteristics'!J:J,MATCH(PolicyLevers!$C53,'Policy Characteristics'!$D:$D,0))</f>
        <v>% reduction in emissions</v>
      </c>
      <c r="P53" s="257" t="str">
        <f>INDEX('Policy Characteristics'!K:K,MATCH(PolicyLevers!$C53,'Policy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3" s="257" t="str">
        <f>INDEX('Policy Characteristics'!L:L,MATCH(PolicyLevers!$C53,'Policy Characteristics'!$D:$D,0))</f>
        <v>transportation-sector-main.html#conv-pol-stds</v>
      </c>
      <c r="R53" s="258" t="str">
        <f>INDEX('Policy Characteristics'!M:M,MATCH(PolicyLevers!$C53,'Policy Characteristics'!$D:$D,0))</f>
        <v>conventional-pollutant-standards.html</v>
      </c>
      <c r="S53" s="247" t="str">
        <f>INDEX('Policy Characteristics'!N:N,MATCH(PolicyLevers!$C53,'Policy Characteristics'!$D:$D,0))</f>
        <v>Energy Ministry. PROCONVE: PROCONVE: PROGRAMA DE CONTROLE DE POLUIÇÃO DO AR POR
VEÍCULOS AUTOMOTORES. https://www.mma.gov.br/images/arquivo/80060/Arquivos/PROCONVE_atualizado%20em%2021nov13.pdf</v>
      </c>
      <c r="T53" s="247">
        <f>INDEX('Policy Characteristics'!O:O,MATCH(PolicyLevers!$C53,'Policy Characteristics'!$D:$D,0))</f>
        <v>0</v>
      </c>
      <c r="U53" s="248"/>
      <c r="V53" s="248"/>
      <c r="W53" s="248"/>
      <c r="X53" s="248"/>
      <c r="Y53" s="248"/>
      <c r="Z53" s="248"/>
    </row>
    <row r="54" spans="1:26" ht="15.75" customHeight="1" x14ac:dyDescent="0.35">
      <c r="A54" s="247" t="str">
        <f>INDEX('Policy Characteristics'!B:B,MATCH(PolicyLevers!$C54,'Policy Characteristics'!$D:$D,0))</f>
        <v>Transportation</v>
      </c>
      <c r="B54" s="247" t="str">
        <f>INDEX('Policy Characteristics'!C:C,MATCH(PolicyLevers!$C54,'Policy Characteristics'!$D:$D,0))</f>
        <v>Conventional Pollutant Standards</v>
      </c>
      <c r="C54" s="247" t="str">
        <f t="shared" si="36"/>
        <v>Percentage Reduction of Separately Regulated Pollutants</v>
      </c>
      <c r="D54" s="247" t="s">
        <v>84</v>
      </c>
      <c r="E54" s="247" t="s">
        <v>70</v>
      </c>
      <c r="F54" s="247" t="s">
        <v>84</v>
      </c>
      <c r="G54" s="247" t="s">
        <v>70</v>
      </c>
      <c r="H54" s="254">
        <v>352</v>
      </c>
      <c r="I54" s="255" t="s">
        <v>63</v>
      </c>
      <c r="J54" s="247" t="str">
        <f>INDEX('Policy Characteristics'!E:E,MATCH(PolicyLevers!$C54,'Policy Characteristics'!$D:$D,0))</f>
        <v>Conventional Pollutant Standard</v>
      </c>
      <c r="K54" s="247" t="str">
        <f>INDEX('Policy Characteristics'!F:F,MATCH(PolicyLevers!$C54,'Policy Characteristics'!$D:$D,0))</f>
        <v>trans reduce regulated pollutants</v>
      </c>
      <c r="L54" s="256">
        <f>INDEX('Policy Characteristics'!G:G,MATCH(PolicyLevers!$C54,'Policy Characteristics'!$D:$D,0))</f>
        <v>0</v>
      </c>
      <c r="M54" s="256">
        <f>INDEX('Policy Characteristics'!H:H,MATCH(PolicyLevers!$C54,'Policy Characteristics'!$D:$D,0))</f>
        <v>1</v>
      </c>
      <c r="N54" s="256">
        <f>INDEX('Policy Characteristics'!I:I,MATCH(PolicyLevers!$C54,'Policy Characteristics'!$D:$D,0))</f>
        <v>0.02</v>
      </c>
      <c r="O54" s="247" t="str">
        <f>INDEX('Policy Characteristics'!J:J,MATCH(PolicyLevers!$C54,'Policy Characteristics'!$D:$D,0))</f>
        <v>% reduction in emissions</v>
      </c>
      <c r="P54" s="257" t="str">
        <f>INDEX('Policy Characteristics'!K:K,MATCH(PolicyLevers!$C54,'Policy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4" s="257" t="str">
        <f>INDEX('Policy Characteristics'!L:L,MATCH(PolicyLevers!$C54,'Policy Characteristics'!$D:$D,0))</f>
        <v>transportation-sector-main.html#conv-pol-stds</v>
      </c>
      <c r="R54" s="258" t="str">
        <f>INDEX('Policy Characteristics'!M:M,MATCH(PolicyLevers!$C54,'Policy Characteristics'!$D:$D,0))</f>
        <v>conventional-pollutant-standards.html</v>
      </c>
      <c r="S54" s="247" t="str">
        <f>INDEX('Policy Characteristics'!N:N,MATCH(PolicyLevers!$C54,'Policy Characteristics'!$D:$D,0))</f>
        <v>Energy Ministry. PROCONVE: PROCONVE: PROGRAMA DE CONTROLE DE POLUIÇÃO DO AR POR
VEÍCULOS AUTOMOTORES. https://www.mma.gov.br/images/arquivo/80060/Arquivos/PROCONVE_atualizado%20em%2021nov13.pdf</v>
      </c>
      <c r="T54" s="247">
        <f>INDEX('Policy Characteristics'!O:O,MATCH(PolicyLevers!$C54,'Policy Characteristics'!$D:$D,0))</f>
        <v>0</v>
      </c>
      <c r="U54" s="248"/>
      <c r="V54" s="248"/>
      <c r="W54" s="248"/>
      <c r="X54" s="248"/>
      <c r="Y54" s="248"/>
      <c r="Z54" s="248"/>
    </row>
    <row r="55" spans="1:26" ht="15.75" customHeight="1" x14ac:dyDescent="0.35">
      <c r="A55" s="247" t="str">
        <f>INDEX('Policy Characteristics'!B:B,MATCH(PolicyLevers!$C55,'Policy Characteristics'!$D:$D,0))</f>
        <v>Transportation</v>
      </c>
      <c r="B55" s="247" t="str">
        <f>INDEX('Policy Characteristics'!C:C,MATCH(PolicyLevers!$C55,'Policy Characteristics'!$D:$D,0))</f>
        <v>Conventional Pollutant Standards</v>
      </c>
      <c r="C55" s="247" t="str">
        <f t="shared" ref="C55" si="37">C$2</f>
        <v>Percentage Reduction of Separately Regulated Pollutants</v>
      </c>
      <c r="D55" s="247" t="s">
        <v>84</v>
      </c>
      <c r="E55" s="247" t="s">
        <v>71</v>
      </c>
      <c r="F55" s="247" t="s">
        <v>84</v>
      </c>
      <c r="G55" s="247" t="s">
        <v>71</v>
      </c>
      <c r="H55" s="254">
        <v>353</v>
      </c>
      <c r="I55" s="257" t="s">
        <v>76</v>
      </c>
      <c r="J55" s="247" t="str">
        <f>INDEX('Policy Characteristics'!E:E,MATCH(PolicyLevers!$C55,'Policy Characteristics'!$D:$D,0))</f>
        <v>Conventional Pollutant Standard</v>
      </c>
      <c r="K55" s="247" t="str">
        <f>INDEX('Policy Characteristics'!F:F,MATCH(PolicyLevers!$C55,'Policy Characteristics'!$D:$D,0))</f>
        <v>trans reduce regulated pollutants</v>
      </c>
      <c r="L55" s="256">
        <f>INDEX('Policy Characteristics'!G:G,MATCH(PolicyLevers!$C55,'Policy Characteristics'!$D:$D,0))</f>
        <v>0</v>
      </c>
      <c r="M55" s="256">
        <f>INDEX('Policy Characteristics'!H:H,MATCH(PolicyLevers!$C55,'Policy Characteristics'!$D:$D,0))</f>
        <v>1</v>
      </c>
      <c r="N55" s="256">
        <f>INDEX('Policy Characteristics'!I:I,MATCH(PolicyLevers!$C55,'Policy Characteristics'!$D:$D,0))</f>
        <v>0.02</v>
      </c>
      <c r="O55" s="247" t="str">
        <f>INDEX('Policy Characteristics'!J:J,MATCH(PolicyLevers!$C55,'Policy Characteristics'!$D:$D,0))</f>
        <v>% reduction in emissions</v>
      </c>
      <c r="P55" s="257" t="str">
        <f>INDEX('Policy Characteristics'!K:K,MATCH(PolicyLevers!$C55,'Policy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5" s="257" t="str">
        <f>INDEX('Policy Characteristics'!L:L,MATCH(PolicyLevers!$C55,'Policy Characteristics'!$D:$D,0))</f>
        <v>transportation-sector-main.html#conv-pol-stds</v>
      </c>
      <c r="R55" s="258" t="str">
        <f>INDEX('Policy Characteristics'!M:M,MATCH(PolicyLevers!$C55,'Policy Characteristics'!$D:$D,0))</f>
        <v>conventional-pollutant-standards.html</v>
      </c>
      <c r="S55" s="247" t="str">
        <f>INDEX('Policy Characteristics'!N:N,MATCH(PolicyLevers!$C55,'Policy Characteristics'!$D:$D,0))</f>
        <v>Energy Ministry. PROCONVE: PROCONVE: PROGRAMA DE CONTROLE DE POLUIÇÃO DO AR POR
VEÍCULOS AUTOMOTORES. https://www.mma.gov.br/images/arquivo/80060/Arquivos/PROCONVE_atualizado%20em%2021nov13.pdf</v>
      </c>
      <c r="T55" s="247">
        <f>INDEX('Policy Characteristics'!O:O,MATCH(PolicyLevers!$C55,'Policy Characteristics'!$D:$D,0))</f>
        <v>0</v>
      </c>
      <c r="U55" s="248"/>
      <c r="V55" s="248"/>
      <c r="W55" s="248"/>
      <c r="X55" s="248"/>
      <c r="Y55" s="248"/>
      <c r="Z55" s="248"/>
    </row>
    <row r="56" spans="1:26" ht="15.75" customHeight="1" x14ac:dyDescent="0.35">
      <c r="A56" s="247" t="str">
        <f>INDEX('Policy Characteristics'!B:B,MATCH(PolicyLevers!$C56,'Policy Characteristics'!$D:$D,0))</f>
        <v>Transportation</v>
      </c>
      <c r="B56" s="247" t="str">
        <f>INDEX('Policy Characteristics'!C:C,MATCH(PolicyLevers!$C56,'Policy Characteristics'!$D:$D,0))</f>
        <v>Conventional Pollutant Standards</v>
      </c>
      <c r="C56" s="247" t="str">
        <f t="shared" ref="C56" si="38">C$2</f>
        <v>Percentage Reduction of Separately Regulated Pollutants</v>
      </c>
      <c r="D56" s="247" t="s">
        <v>84</v>
      </c>
      <c r="E56" s="247" t="s">
        <v>72</v>
      </c>
      <c r="F56" s="247" t="s">
        <v>84</v>
      </c>
      <c r="G56" s="247" t="s">
        <v>73</v>
      </c>
      <c r="H56" s="254">
        <v>354</v>
      </c>
      <c r="I56" s="257" t="s">
        <v>76</v>
      </c>
      <c r="J56" s="247" t="str">
        <f>INDEX('Policy Characteristics'!E:E,MATCH(PolicyLevers!$C56,'Policy Characteristics'!$D:$D,0))</f>
        <v>Conventional Pollutant Standard</v>
      </c>
      <c r="K56" s="247" t="str">
        <f>INDEX('Policy Characteristics'!F:F,MATCH(PolicyLevers!$C56,'Policy Characteristics'!$D:$D,0))</f>
        <v>trans reduce regulated pollutants</v>
      </c>
      <c r="L56" s="256">
        <f>INDEX('Policy Characteristics'!G:G,MATCH(PolicyLevers!$C56,'Policy Characteristics'!$D:$D,0))</f>
        <v>0</v>
      </c>
      <c r="M56" s="256">
        <f>INDEX('Policy Characteristics'!H:H,MATCH(PolicyLevers!$C56,'Policy Characteristics'!$D:$D,0))</f>
        <v>1</v>
      </c>
      <c r="N56" s="256">
        <f>INDEX('Policy Characteristics'!I:I,MATCH(PolicyLevers!$C56,'Policy Characteristics'!$D:$D,0))</f>
        <v>0.02</v>
      </c>
      <c r="O56" s="247" t="str">
        <f>INDEX('Policy Characteristics'!J:J,MATCH(PolicyLevers!$C56,'Policy Characteristics'!$D:$D,0))</f>
        <v>% reduction in emissions</v>
      </c>
      <c r="P56" s="257" t="str">
        <f>INDEX('Policy Characteristics'!K:K,MATCH(PolicyLevers!$C56,'Policy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6" s="257" t="str">
        <f>INDEX('Policy Characteristics'!L:L,MATCH(PolicyLevers!$C56,'Policy Characteristics'!$D:$D,0))</f>
        <v>transportation-sector-main.html#conv-pol-stds</v>
      </c>
      <c r="R56" s="258" t="str">
        <f>INDEX('Policy Characteristics'!M:M,MATCH(PolicyLevers!$C56,'Policy Characteristics'!$D:$D,0))</f>
        <v>conventional-pollutant-standards.html</v>
      </c>
      <c r="S56" s="247" t="str">
        <f>INDEX('Policy Characteristics'!N:N,MATCH(PolicyLevers!$C56,'Policy Characteristics'!$D:$D,0))</f>
        <v>Energy Ministry. PROCONVE: PROCONVE: PROGRAMA DE CONTROLE DE POLUIÇÃO DO AR POR
VEÍCULOS AUTOMOTORES. https://www.mma.gov.br/images/arquivo/80060/Arquivos/PROCONVE_atualizado%20em%2021nov13.pdf</v>
      </c>
      <c r="T56" s="247">
        <f>INDEX('Policy Characteristics'!O:O,MATCH(PolicyLevers!$C56,'Policy Characteristics'!$D:$D,0))</f>
        <v>0</v>
      </c>
      <c r="U56" s="248"/>
      <c r="V56" s="248"/>
      <c r="W56" s="248"/>
      <c r="X56" s="248"/>
      <c r="Y56" s="248"/>
      <c r="Z56" s="248"/>
    </row>
    <row r="57" spans="1:26" ht="15.75" customHeight="1" x14ac:dyDescent="0.35">
      <c r="A57" s="247" t="str">
        <f>INDEX('Policy Characteristics'!B:B,MATCH(PolicyLevers!$C57,'Policy Characteristics'!$D:$D,0))</f>
        <v>Transportation</v>
      </c>
      <c r="B57" s="247" t="str">
        <f>INDEX('Policy Characteristics'!C:C,MATCH(PolicyLevers!$C57,'Policy Characteristics'!$D:$D,0))</f>
        <v>Conventional Pollutant Standards</v>
      </c>
      <c r="C57" s="247" t="str">
        <f t="shared" ref="C57" si="39">C$2</f>
        <v>Percentage Reduction of Separately Regulated Pollutants</v>
      </c>
      <c r="D57" s="247" t="s">
        <v>84</v>
      </c>
      <c r="E57" s="247" t="s">
        <v>74</v>
      </c>
      <c r="F57" s="247" t="s">
        <v>84</v>
      </c>
      <c r="G57" s="247" t="s">
        <v>74</v>
      </c>
      <c r="H57" s="254">
        <v>355</v>
      </c>
      <c r="I57" s="257" t="s">
        <v>76</v>
      </c>
      <c r="J57" s="247" t="str">
        <f>INDEX('Policy Characteristics'!E:E,MATCH(PolicyLevers!$C57,'Policy Characteristics'!$D:$D,0))</f>
        <v>Conventional Pollutant Standard</v>
      </c>
      <c r="K57" s="247" t="str">
        <f>INDEX('Policy Characteristics'!F:F,MATCH(PolicyLevers!$C57,'Policy Characteristics'!$D:$D,0))</f>
        <v>trans reduce regulated pollutants</v>
      </c>
      <c r="L57" s="256">
        <f>INDEX('Policy Characteristics'!G:G,MATCH(PolicyLevers!$C57,'Policy Characteristics'!$D:$D,0))</f>
        <v>0</v>
      </c>
      <c r="M57" s="256">
        <f>INDEX('Policy Characteristics'!H:H,MATCH(PolicyLevers!$C57,'Policy Characteristics'!$D:$D,0))</f>
        <v>1</v>
      </c>
      <c r="N57" s="256">
        <f>INDEX('Policy Characteristics'!I:I,MATCH(PolicyLevers!$C57,'Policy Characteristics'!$D:$D,0))</f>
        <v>0.02</v>
      </c>
      <c r="O57" s="247" t="str">
        <f>INDEX('Policy Characteristics'!J:J,MATCH(PolicyLevers!$C57,'Policy Characteristics'!$D:$D,0))</f>
        <v>% reduction in emissions</v>
      </c>
      <c r="P57" s="257" t="str">
        <f>INDEX('Policy Characteristics'!K:K,MATCH(PolicyLevers!$C57,'Policy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7" s="257" t="str">
        <f>INDEX('Policy Characteristics'!L:L,MATCH(PolicyLevers!$C57,'Policy Characteristics'!$D:$D,0))</f>
        <v>transportation-sector-main.html#conv-pol-stds</v>
      </c>
      <c r="R57" s="258" t="str">
        <f>INDEX('Policy Characteristics'!M:M,MATCH(PolicyLevers!$C57,'Policy Characteristics'!$D:$D,0))</f>
        <v>conventional-pollutant-standards.html</v>
      </c>
      <c r="S57" s="247" t="str">
        <f>INDEX('Policy Characteristics'!N:N,MATCH(PolicyLevers!$C57,'Policy Characteristics'!$D:$D,0))</f>
        <v>Energy Ministry. PROCONVE: PROCONVE: PROGRAMA DE CONTROLE DE POLUIÇÃO DO AR POR
VEÍCULOS AUTOMOTORES. https://www.mma.gov.br/images/arquivo/80060/Arquivos/PROCONVE_atualizado%20em%2021nov13.pdf</v>
      </c>
      <c r="T57" s="247">
        <f>INDEX('Policy Characteristics'!O:O,MATCH(PolicyLevers!$C57,'Policy Characteristics'!$D:$D,0))</f>
        <v>0</v>
      </c>
      <c r="U57" s="248"/>
      <c r="V57" s="248"/>
      <c r="W57" s="248"/>
      <c r="X57" s="248"/>
      <c r="Y57" s="248"/>
      <c r="Z57" s="248"/>
    </row>
    <row r="58" spans="1:26" ht="15.75" customHeight="1" x14ac:dyDescent="0.35">
      <c r="A58" s="247" t="str">
        <f>INDEX('Policy Characteristics'!B:B,MATCH(PolicyLevers!$C58,'Policy Characteristics'!$D:$D,0))</f>
        <v>Transportation</v>
      </c>
      <c r="B58" s="247" t="str">
        <f>INDEX('Policy Characteristics'!C:C,MATCH(PolicyLevers!$C58,'Policy Characteristics'!$D:$D,0))</f>
        <v>Conventional Pollutant Standards</v>
      </c>
      <c r="C58" s="247" t="str">
        <f t="shared" ref="C58" si="40">C$2</f>
        <v>Percentage Reduction of Separately Regulated Pollutants</v>
      </c>
      <c r="D58" s="247" t="s">
        <v>84</v>
      </c>
      <c r="E58" s="247" t="s">
        <v>75</v>
      </c>
      <c r="F58" s="247" t="s">
        <v>84</v>
      </c>
      <c r="G58" s="247" t="s">
        <v>75</v>
      </c>
      <c r="H58" s="254">
        <v>356</v>
      </c>
      <c r="I58" s="257" t="s">
        <v>76</v>
      </c>
      <c r="J58" s="247" t="str">
        <f>INDEX('Policy Characteristics'!E:E,MATCH(PolicyLevers!$C58,'Policy Characteristics'!$D:$D,0))</f>
        <v>Conventional Pollutant Standard</v>
      </c>
      <c r="K58" s="247" t="str">
        <f>INDEX('Policy Characteristics'!F:F,MATCH(PolicyLevers!$C58,'Policy Characteristics'!$D:$D,0))</f>
        <v>trans reduce regulated pollutants</v>
      </c>
      <c r="L58" s="256">
        <f>INDEX('Policy Characteristics'!G:G,MATCH(PolicyLevers!$C58,'Policy Characteristics'!$D:$D,0))</f>
        <v>0</v>
      </c>
      <c r="M58" s="256">
        <f>INDEX('Policy Characteristics'!H:H,MATCH(PolicyLevers!$C58,'Policy Characteristics'!$D:$D,0))</f>
        <v>1</v>
      </c>
      <c r="N58" s="256">
        <f>INDEX('Policy Characteristics'!I:I,MATCH(PolicyLevers!$C58,'Policy Characteristics'!$D:$D,0))</f>
        <v>0.02</v>
      </c>
      <c r="O58" s="247" t="str">
        <f>INDEX('Policy Characteristics'!J:J,MATCH(PolicyLevers!$C58,'Policy Characteristics'!$D:$D,0))</f>
        <v>% reduction in emissions</v>
      </c>
      <c r="P58" s="257" t="str">
        <f>INDEX('Policy Characteristics'!K:K,MATCH(PolicyLevers!$C58,'Policy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8" s="257" t="str">
        <f>INDEX('Policy Characteristics'!L:L,MATCH(PolicyLevers!$C58,'Policy Characteristics'!$D:$D,0))</f>
        <v>transportation-sector-main.html#conv-pol-stds</v>
      </c>
      <c r="R58" s="258" t="str">
        <f>INDEX('Policy Characteristics'!M:M,MATCH(PolicyLevers!$C58,'Policy Characteristics'!$D:$D,0))</f>
        <v>conventional-pollutant-standards.html</v>
      </c>
      <c r="S58" s="247" t="str">
        <f>INDEX('Policy Characteristics'!N:N,MATCH(PolicyLevers!$C58,'Policy Characteristics'!$D:$D,0))</f>
        <v>Energy Ministry. PROCONVE: PROCONVE: PROGRAMA DE CONTROLE DE POLUIÇÃO DO AR POR
VEÍCULOS AUTOMOTORES. https://www.mma.gov.br/images/arquivo/80060/Arquivos/PROCONVE_atualizado%20em%2021nov13.pdf</v>
      </c>
      <c r="T58" s="247">
        <f>INDEX('Policy Characteristics'!O:O,MATCH(PolicyLevers!$C58,'Policy Characteristics'!$D:$D,0))</f>
        <v>0</v>
      </c>
      <c r="U58" s="248"/>
      <c r="V58" s="248"/>
      <c r="W58" s="248"/>
      <c r="X58" s="248"/>
      <c r="Y58" s="248"/>
      <c r="Z58" s="248"/>
    </row>
    <row r="59" spans="1:26" ht="15.75" customHeight="1" x14ac:dyDescent="0.35">
      <c r="A59" s="247" t="str">
        <f>INDEX('Policy Characteristics'!B:B,MATCH(PolicyLevers!$C59,'Policy Characteristics'!$D:$D,0))</f>
        <v>Transportation</v>
      </c>
      <c r="B59" s="247" t="str">
        <f>INDEX('Policy Characteristics'!C:C,MATCH(PolicyLevers!$C59,'Policy Characteristics'!$D:$D,0))</f>
        <v>Conventional Pollutant Standards</v>
      </c>
      <c r="C59" s="247" t="str">
        <f t="shared" ref="C59" si="41">C$2</f>
        <v>Percentage Reduction of Separately Regulated Pollutants</v>
      </c>
      <c r="D59" s="247" t="s">
        <v>84</v>
      </c>
      <c r="E59" s="247" t="s">
        <v>77</v>
      </c>
      <c r="F59" s="247" t="s">
        <v>84</v>
      </c>
      <c r="G59" s="247" t="s">
        <v>77</v>
      </c>
      <c r="H59" s="254">
        <v>357</v>
      </c>
      <c r="I59" s="257" t="s">
        <v>76</v>
      </c>
      <c r="J59" s="247" t="str">
        <f>INDEX('Policy Characteristics'!E:E,MATCH(PolicyLevers!$C59,'Policy Characteristics'!$D:$D,0))</f>
        <v>Conventional Pollutant Standard</v>
      </c>
      <c r="K59" s="247" t="str">
        <f>INDEX('Policy Characteristics'!F:F,MATCH(PolicyLevers!$C59,'Policy Characteristics'!$D:$D,0))</f>
        <v>trans reduce regulated pollutants</v>
      </c>
      <c r="L59" s="256">
        <f>INDEX('Policy Characteristics'!G:G,MATCH(PolicyLevers!$C59,'Policy Characteristics'!$D:$D,0))</f>
        <v>0</v>
      </c>
      <c r="M59" s="256">
        <f>INDEX('Policy Characteristics'!H:H,MATCH(PolicyLevers!$C59,'Policy Characteristics'!$D:$D,0))</f>
        <v>1</v>
      </c>
      <c r="N59" s="256">
        <f>INDEX('Policy Characteristics'!I:I,MATCH(PolicyLevers!$C59,'Policy Characteristics'!$D:$D,0))</f>
        <v>0.02</v>
      </c>
      <c r="O59" s="247" t="str">
        <f>INDEX('Policy Characteristics'!J:J,MATCH(PolicyLevers!$C59,'Policy Characteristics'!$D:$D,0))</f>
        <v>% reduction in emissions</v>
      </c>
      <c r="P59" s="257" t="str">
        <f>INDEX('Policy Characteristics'!K:K,MATCH(PolicyLevers!$C59,'Policy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59" s="257" t="str">
        <f>INDEX('Policy Characteristics'!L:L,MATCH(PolicyLevers!$C59,'Policy Characteristics'!$D:$D,0))</f>
        <v>transportation-sector-main.html#conv-pol-stds</v>
      </c>
      <c r="R59" s="258" t="str">
        <f>INDEX('Policy Characteristics'!M:M,MATCH(PolicyLevers!$C59,'Policy Characteristics'!$D:$D,0))</f>
        <v>conventional-pollutant-standards.html</v>
      </c>
      <c r="S59" s="247" t="str">
        <f>INDEX('Policy Characteristics'!N:N,MATCH(PolicyLevers!$C59,'Policy Characteristics'!$D:$D,0))</f>
        <v>Energy Ministry. PROCONVE: PROCONVE: PROGRAMA DE CONTROLE DE POLUIÇÃO DO AR POR
VEÍCULOS AUTOMOTORES. https://www.mma.gov.br/images/arquivo/80060/Arquivos/PROCONVE_atualizado%20em%2021nov13.pdf</v>
      </c>
      <c r="T59" s="247">
        <f>INDEX('Policy Characteristics'!O:O,MATCH(PolicyLevers!$C59,'Policy Characteristics'!$D:$D,0))</f>
        <v>0</v>
      </c>
      <c r="U59" s="248"/>
      <c r="V59" s="248"/>
      <c r="W59" s="248"/>
      <c r="X59" s="248"/>
      <c r="Y59" s="248"/>
      <c r="Z59" s="248"/>
    </row>
    <row r="60" spans="1:26" ht="15.75" customHeight="1" x14ac:dyDescent="0.35">
      <c r="A60" s="247" t="str">
        <f>INDEX('Policy Characteristics'!B:B,MATCH(PolicyLevers!$C60,'Policy Characteristics'!$D:$D,0))</f>
        <v>Transportation</v>
      </c>
      <c r="B60" s="247" t="str">
        <f>INDEX('Policy Characteristics'!C:C,MATCH(PolicyLevers!$C60,'Policy Characteristics'!$D:$D,0))</f>
        <v>Conventional Pollutant Standards</v>
      </c>
      <c r="C60" s="12" t="str">
        <f t="shared" ref="C60" si="42">C$2</f>
        <v>Percentage Reduction of Separately Regulated Pollutants</v>
      </c>
      <c r="D60" s="248" t="s">
        <v>84</v>
      </c>
      <c r="E60" s="248" t="s">
        <v>78</v>
      </c>
      <c r="F60" s="248" t="s">
        <v>84</v>
      </c>
      <c r="G60" s="248" t="s">
        <v>78</v>
      </c>
      <c r="H60" s="7">
        <v>358</v>
      </c>
      <c r="I60" s="262" t="s">
        <v>76</v>
      </c>
      <c r="J60" s="247" t="str">
        <f>INDEX('Policy Characteristics'!E:E,MATCH(PolicyLevers!$C60,'Policy Characteristics'!$D:$D,0))</f>
        <v>Conventional Pollutant Standard</v>
      </c>
      <c r="K60" s="247" t="str">
        <f>INDEX('Policy Characteristics'!F:F,MATCH(PolicyLevers!$C60,'Policy Characteristics'!$D:$D,0))</f>
        <v>trans reduce regulated pollutants</v>
      </c>
      <c r="L60" s="261">
        <f>INDEX('Policy Characteristics'!G:G,MATCH(PolicyLevers!$C60,'Policy Characteristics'!$D:$D,0))</f>
        <v>0</v>
      </c>
      <c r="M60" s="261">
        <f>INDEX('Policy Characteristics'!H:H,MATCH(PolicyLevers!$C60,'Policy Characteristics'!$D:$D,0))</f>
        <v>1</v>
      </c>
      <c r="N60" s="261">
        <f>INDEX('Policy Characteristics'!I:I,MATCH(PolicyLevers!$C60,'Policy Characteristics'!$D:$D,0))</f>
        <v>0.02</v>
      </c>
      <c r="O60" s="12" t="str">
        <f>INDEX('Policy Characteristics'!J:J,MATCH(PolicyLevers!$C60,'Policy Characteristics'!$D:$D,0))</f>
        <v>% reduction in emissions</v>
      </c>
      <c r="P60" s="262" t="str">
        <f>INDEX('Policy Characteristics'!K:K,MATCH(PolicyLevers!$C60,'Policy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0" s="12" t="str">
        <f>INDEX('Policy Characteristics'!L:L,MATCH(PolicyLevers!$C60,'Policy Characteristics'!$D:$D,0))</f>
        <v>transportation-sector-main.html#conv-pol-stds</v>
      </c>
      <c r="R60" s="263" t="str">
        <f>INDEX('Policy Characteristics'!M:M,MATCH(PolicyLevers!$C60,'Policy Characteristics'!$D:$D,0))</f>
        <v>conventional-pollutant-standards.html</v>
      </c>
      <c r="S60" s="248" t="str">
        <f>INDEX('Policy Characteristics'!N:N,MATCH(PolicyLevers!$C60,'Policy Characteristics'!$D:$D,0))</f>
        <v>Energy Ministry. PROCONVE: PROCONVE: PROGRAMA DE CONTROLE DE POLUIÇÃO DO AR POR
VEÍCULOS AUTOMOTORES. https://www.mma.gov.br/images/arquivo/80060/Arquivos/PROCONVE_atualizado%20em%2021nov13.pdf</v>
      </c>
      <c r="T60" s="248">
        <f>INDEX('Policy Characteristics'!O:O,MATCH(PolicyLevers!$C60,'Policy Characteristics'!$D:$D,0))</f>
        <v>0</v>
      </c>
      <c r="U60" s="248"/>
      <c r="V60" s="248"/>
      <c r="W60" s="248"/>
      <c r="X60" s="248"/>
      <c r="Y60" s="248"/>
      <c r="Z60" s="248"/>
    </row>
    <row r="61" spans="1:26" ht="15.75" customHeight="1" x14ac:dyDescent="0.35">
      <c r="A61" s="247" t="str">
        <f>INDEX('Policy Characteristics'!B:B,MATCH(PolicyLevers!$C61,'Policy Characteristics'!$D:$D,0))</f>
        <v>Transportation</v>
      </c>
      <c r="B61" s="247" t="str">
        <f>INDEX('Policy Characteristics'!C:C,MATCH(PolicyLevers!$C61,'Policy Characteristics'!$D:$D,0))</f>
        <v>Conventional Pollutant Standards</v>
      </c>
      <c r="C61" s="12" t="str">
        <f t="shared" ref="C61" si="43">C$2</f>
        <v>Percentage Reduction of Separately Regulated Pollutants</v>
      </c>
      <c r="D61" s="248" t="s">
        <v>84</v>
      </c>
      <c r="E61" s="248" t="s">
        <v>79</v>
      </c>
      <c r="F61" s="248" t="s">
        <v>84</v>
      </c>
      <c r="G61" s="248" t="s">
        <v>79</v>
      </c>
      <c r="H61" s="7">
        <v>359</v>
      </c>
      <c r="I61" s="262" t="s">
        <v>76</v>
      </c>
      <c r="J61" s="247" t="str">
        <f>INDEX('Policy Characteristics'!E:E,MATCH(PolicyLevers!$C61,'Policy Characteristics'!$D:$D,0))</f>
        <v>Conventional Pollutant Standard</v>
      </c>
      <c r="K61" s="247" t="str">
        <f>INDEX('Policy Characteristics'!F:F,MATCH(PolicyLevers!$C61,'Policy Characteristics'!$D:$D,0))</f>
        <v>trans reduce regulated pollutants</v>
      </c>
      <c r="L61" s="261">
        <f>INDEX('Policy Characteristics'!G:G,MATCH(PolicyLevers!$C61,'Policy Characteristics'!$D:$D,0))</f>
        <v>0</v>
      </c>
      <c r="M61" s="261">
        <f>INDEX('Policy Characteristics'!H:H,MATCH(PolicyLevers!$C61,'Policy Characteristics'!$D:$D,0))</f>
        <v>1</v>
      </c>
      <c r="N61" s="261">
        <f>INDEX('Policy Characteristics'!I:I,MATCH(PolicyLevers!$C61,'Policy Characteristics'!$D:$D,0))</f>
        <v>0.02</v>
      </c>
      <c r="O61" s="12" t="str">
        <f>INDEX('Policy Characteristics'!J:J,MATCH(PolicyLevers!$C61,'Policy Characteristics'!$D:$D,0))</f>
        <v>% reduction in emissions</v>
      </c>
      <c r="P61" s="262" t="str">
        <f>INDEX('Policy Characteristics'!K:K,MATCH(PolicyLevers!$C61,'Policy Characteristics'!$D:$D,0))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Q61" s="12" t="str">
        <f>INDEX('Policy Characteristics'!L:L,MATCH(PolicyLevers!$C61,'Policy Characteristics'!$D:$D,0))</f>
        <v>transportation-sector-main.html#conv-pol-stds</v>
      </c>
      <c r="R61" s="263" t="str">
        <f>INDEX('Policy Characteristics'!M:M,MATCH(PolicyLevers!$C61,'Policy Characteristics'!$D:$D,0))</f>
        <v>conventional-pollutant-standards.html</v>
      </c>
      <c r="S61" s="248" t="str">
        <f>INDEX('Policy Characteristics'!N:N,MATCH(PolicyLevers!$C61,'Policy Characteristics'!$D:$D,0))</f>
        <v>Energy Ministry. PROCONVE: PROCONVE: PROGRAMA DE CONTROLE DE POLUIÇÃO DO AR POR
VEÍCULOS AUTOMOTORES. https://www.mma.gov.br/images/arquivo/80060/Arquivos/PROCONVE_atualizado%20em%2021nov13.pdf</v>
      </c>
      <c r="T61" s="248">
        <f>INDEX('Policy Characteristics'!O:O,MATCH(PolicyLevers!$C61,'Policy Characteristics'!$D:$D,0))</f>
        <v>0</v>
      </c>
      <c r="U61" s="248"/>
      <c r="V61" s="248"/>
      <c r="W61" s="248"/>
      <c r="X61" s="248"/>
      <c r="Y61" s="248"/>
      <c r="Z61" s="248"/>
    </row>
    <row r="62" spans="1:26" ht="15.75" customHeight="1" x14ac:dyDescent="0.35">
      <c r="A62" s="247" t="str">
        <f>INDEX('Policy Characteristics'!B:B,MATCH(PolicyLevers!$C62,'Policy Characteristics'!$D:$D,0))</f>
        <v>Transportation</v>
      </c>
      <c r="B62" s="247" t="str">
        <f>INDEX('Policy Characteristics'!C:C,MATCH(PolicyLevers!$C62,'Policy Characteristics'!$D:$D,0))</f>
        <v>Electric Vehicle Charger Deployment</v>
      </c>
      <c r="C62" s="247" t="s">
        <v>86</v>
      </c>
      <c r="D62" s="247"/>
      <c r="E62" s="247"/>
      <c r="F62" s="247"/>
      <c r="G62" s="247"/>
      <c r="H62" s="254">
        <v>360</v>
      </c>
      <c r="I62" s="255" t="s">
        <v>63</v>
      </c>
      <c r="J62" s="247" t="str">
        <f>INDEX('Policy Characteristics'!E:E,MATCH(PolicyLevers!$C62,'Policy Characteristics'!$D:$D,0))</f>
        <v>EV Charger Deployment</v>
      </c>
      <c r="K62" s="247" t="str">
        <f>INDEX('Policy Characteristics'!F:F,MATCH(PolicyLevers!$C62,'Policy Characteristics'!$D:$D,0))</f>
        <v>trans EV charger deployment</v>
      </c>
      <c r="L62" s="247">
        <f>INDEX('Policy Characteristics'!G:G,MATCH(PolicyLevers!$C62,'Policy Characteristics'!$D:$D,0))</f>
        <v>0</v>
      </c>
      <c r="M62" s="247">
        <f>INDEX('Policy Characteristics'!H:H,MATCH(PolicyLevers!$C62,'Policy Characteristics'!$D:$D,0))</f>
        <v>300</v>
      </c>
      <c r="N62" s="247">
        <f>INDEX('Policy Characteristics'!I:I,MATCH(PolicyLevers!$C62,'Policy Characteristics'!$D:$D,0))</f>
        <v>5</v>
      </c>
      <c r="O62" s="247" t="str">
        <f>INDEX('Policy Characteristics'!J:J,MATCH(PolicyLevers!$C62,'Policy Characteristics'!$D:$D,0))</f>
        <v>chargers / 100k pop</v>
      </c>
      <c r="P62" s="257" t="str">
        <f>INDEX('Policy Characteristics'!K:K,MATCH(PolicyLevers!$C62,'Policy Characteristics'!$D:$D,0))</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Q62" s="247">
        <f>INDEX('Policy Characteristics'!L:L,MATCH(PolicyLevers!$C62,'Policy Characteristics'!$D:$D,0))</f>
        <v>0</v>
      </c>
      <c r="R62" s="258" t="str">
        <f>INDEX('Policy Characteristics'!M:M,MATCH(PolicyLevers!$C62,'Policy Characteristics'!$D:$D,0))</f>
        <v>ev-charger-deployment.html</v>
      </c>
      <c r="S62" s="247" t="str">
        <f>INDEX('Policy Characteristics'!N:N,MATCH(PolicyLevers!$C62,'Policy Characteristics'!$D:$D,0))</f>
        <v>Number of EV chargers: https://www.plugshare.com/                                             Number of gas stations: ANP, Supply in numbers, http://www.anp.gov.br/arquivos/publicacoes/boletins-anp/abastecimento/63/boletim-n63.pdf                                                            Pumps per station: https://247wallst.com/economy/2014/05/22/why-are-there-115000-or-150000-gas-stations-in-america/</v>
      </c>
      <c r="T62" s="247">
        <f>INDEX('Policy Characteristics'!O:O,MATCH(PolicyLevers!$C62,'Policy Characteristics'!$D:$D,0))</f>
        <v>0</v>
      </c>
      <c r="U62" s="248"/>
      <c r="V62" s="248"/>
      <c r="W62" s="248"/>
      <c r="X62" s="248"/>
      <c r="Y62" s="248"/>
      <c r="Z62" s="248"/>
    </row>
    <row r="63" spans="1:26" ht="15.75" customHeight="1" x14ac:dyDescent="0.35">
      <c r="A63" s="247" t="str">
        <f>INDEX('Policy Characteristics'!B:B,MATCH(PolicyLevers!$C63,'Policy Characteristics'!$D:$D,0))</f>
        <v>Transportation</v>
      </c>
      <c r="B63" s="247" t="str">
        <f>INDEX('Policy Characteristics'!C:C,MATCH(PolicyLevers!$C63,'Policy Characteristics'!$D:$D,0))</f>
        <v>Electric Vehicle Range &amp; Charging Time</v>
      </c>
      <c r="C63" s="247" t="s">
        <v>91</v>
      </c>
      <c r="D63" s="257"/>
      <c r="E63" s="257"/>
      <c r="F63" s="257"/>
      <c r="G63" s="257"/>
      <c r="H63" s="254">
        <v>361</v>
      </c>
      <c r="I63" s="255" t="s">
        <v>63</v>
      </c>
      <c r="J63" s="247" t="str">
        <f>INDEX('Policy Characteristics'!E:E,MATCH(PolicyLevers!$C63,'Policy Characteristics'!$D:$D,0))</f>
        <v>EV Range &amp; Charging Time</v>
      </c>
      <c r="K63" s="247" t="str">
        <f>INDEX('Policy Characteristics'!F:F,MATCH(PolicyLevers!$C63,'Policy Characteristics'!$D:$D,0))</f>
        <v>trans reduce EV range anxiety and charging time</v>
      </c>
      <c r="L63" s="256">
        <f>INDEX('Policy Characteristics'!G:G,MATCH(PolicyLevers!$C63,'Policy Characteristics'!$D:$D,0))</f>
        <v>0</v>
      </c>
      <c r="M63" s="256">
        <f>INDEX('Policy Characteristics'!H:H,MATCH(PolicyLevers!$C63,'Policy Characteristics'!$D:$D,0))</f>
        <v>1</v>
      </c>
      <c r="N63" s="256">
        <f>INDEX('Policy Characteristics'!I:I,MATCH(PolicyLevers!$C63,'Policy Characteristics'!$D:$D,0))</f>
        <v>0.02</v>
      </c>
      <c r="O63" s="257" t="str">
        <f>INDEX('Policy Characteristics'!J:J,MATCH(PolicyLevers!$C63,'Policy Characteristics'!$D:$D,0))</f>
        <v>% reduction in concern</v>
      </c>
      <c r="P63" s="257" t="str">
        <f>INDEX('Policy Characteristics'!K:K,MATCH(PolicyLevers!$C63,'Policy Characteristics'!$D:$D,0))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c r="Q63" s="257">
        <f>INDEX('Policy Characteristics'!L:L,MATCH(PolicyLevers!$C63,'Policy Characteristics'!$D:$D,0))</f>
        <v>0</v>
      </c>
      <c r="R63" s="265" t="str">
        <f>INDEX('Policy Characteristics'!M:M,MATCH(PolicyLevers!$C63,'Policy Characteristics'!$D:$D,0))</f>
        <v>reduce-range-anxiety-charging-time.html</v>
      </c>
      <c r="S63" s="257" t="str">
        <f>INDEX('Policy Characteristics'!N:N,MATCH(PolicyLevers!$C63,'Policy Characteristics'!$D:$D,0))</f>
        <v>Ranges: https://insideevs.uol.com.br/news/426568/precos-carros-eletricos-brasil/                                              Charging Times: https://www.chargepoint.com/files/Quick_Guide_to_Fast_Charging.pdf</v>
      </c>
      <c r="T63" s="257">
        <f>INDEX('Policy Characteristics'!O:O,MATCH(PolicyLevers!$C63,'Policy Characteristics'!$D:$D,0))</f>
        <v>0</v>
      </c>
      <c r="U63" s="248"/>
      <c r="V63" s="248"/>
      <c r="W63" s="248"/>
      <c r="X63" s="248"/>
      <c r="Y63" s="248"/>
      <c r="Z63" s="248"/>
    </row>
    <row r="64" spans="1:26" ht="15.75" customHeight="1" x14ac:dyDescent="0.35">
      <c r="A64" s="247" t="str">
        <f>INDEX('Policy Characteristics'!B:B,MATCH(PolicyLevers!$C64,'Policy Characteristics'!$D:$D,0))</f>
        <v>Transportation</v>
      </c>
      <c r="B64" s="247" t="str">
        <f>INDEX('Policy Characteristics'!C:C,MATCH(PolicyLevers!$C64,'Policy Characteristics'!$D:$D,0))</f>
        <v>Electric Vehicle Sales Mandate</v>
      </c>
      <c r="C64" s="247" t="s">
        <v>97</v>
      </c>
      <c r="D64" s="257" t="s">
        <v>98</v>
      </c>
      <c r="E64" s="257" t="s">
        <v>60</v>
      </c>
      <c r="F64" s="257" t="s">
        <v>99</v>
      </c>
      <c r="G64" s="257" t="s">
        <v>60</v>
      </c>
      <c r="H64" s="254">
        <v>186</v>
      </c>
      <c r="I64" s="255" t="s">
        <v>63</v>
      </c>
      <c r="J64" s="247" t="str">
        <f>INDEX('Policy Characteristics'!E:E,MATCH(PolicyLevers!$C64,'Policy Characteristics'!$D:$D,0))</f>
        <v>EV Sales Mandate</v>
      </c>
      <c r="K64" s="247" t="str">
        <f>INDEX('Policy Characteristics'!F:F,MATCH(PolicyLevers!$C64,'Policy Characteristics'!$D:$D,0))</f>
        <v>trans EV minimum</v>
      </c>
      <c r="L64" s="256">
        <f>INDEX('Policy Characteristics'!G:G,MATCH(PolicyLevers!$C64,'Policy Characteristics'!$D:$D,0))</f>
        <v>0</v>
      </c>
      <c r="M64" s="256">
        <f>INDEX('Policy Characteristics'!H:H,MATCH(PolicyLevers!$C64,'Policy Characteristics'!$D:$D,0))</f>
        <v>1</v>
      </c>
      <c r="N64" s="256">
        <f>INDEX('Policy Characteristics'!I:I,MATCH(PolicyLevers!$C64,'Policy Characteristics'!$D:$D,0))</f>
        <v>0.01</v>
      </c>
      <c r="O64" s="257" t="str">
        <f>INDEX('Policy Characteristics'!J:J,MATCH(PolicyLevers!$C64,'Policy Characteristics'!$D:$D,0))</f>
        <v>% of new vehicles sold</v>
      </c>
      <c r="P64" s="257" t="str">
        <f>INDEX('Policy Characteristics'!K:K,MATCH(PolicyLevers!$C64,'Policy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4" s="257" t="str">
        <f>INDEX('Policy Characteristics'!L:L,MATCH(PolicyLevers!$C64,'Policy Characteristics'!$D:$D,0))</f>
        <v>transportation-sector-main.html#ev-mandate</v>
      </c>
      <c r="R64" s="265" t="str">
        <f>INDEX('Policy Characteristics'!M:M,MATCH(PolicyLevers!$C64,'Policy Characteristics'!$D:$D,0))</f>
        <v>ev-mandate.html</v>
      </c>
      <c r="S64" s="257">
        <f>INDEX('Policy Characteristics'!N:N,MATCH(PolicyLevers!$C64,'Policy Characteristics'!$D:$D,0))</f>
        <v>0</v>
      </c>
      <c r="T64" s="257">
        <f>INDEX('Policy Characteristics'!O:O,MATCH(PolicyLevers!$C64,'Policy Characteristics'!$D:$D,0))</f>
        <v>0</v>
      </c>
      <c r="U64" s="248"/>
      <c r="V64" s="248"/>
      <c r="W64" s="248"/>
      <c r="X64" s="248"/>
      <c r="Y64" s="248"/>
      <c r="Z64" s="248"/>
    </row>
    <row r="65" spans="1:26" ht="15.75" customHeight="1" x14ac:dyDescent="0.35">
      <c r="A65" s="247" t="str">
        <f>INDEX('Policy Characteristics'!B:B,MATCH(PolicyLevers!$C65,'Policy Characteristics'!$D:$D,0))</f>
        <v>Transportation</v>
      </c>
      <c r="B65" s="247" t="str">
        <f>INDEX('Policy Characteristics'!C:C,MATCH(PolicyLevers!$C65,'Policy Characteristics'!$D:$D,0))</f>
        <v>Electric Vehicle Sales Mandate</v>
      </c>
      <c r="C65" s="12" t="str">
        <f t="shared" ref="C65:C74" si="44">C$64</f>
        <v>Additional Minimum Required EV Sales Percentage</v>
      </c>
      <c r="D65" s="248" t="s">
        <v>105</v>
      </c>
      <c r="E65" s="248" t="s">
        <v>60</v>
      </c>
      <c r="F65" s="248" t="s">
        <v>106</v>
      </c>
      <c r="G65" s="248" t="s">
        <v>60</v>
      </c>
      <c r="H65" s="7">
        <v>203</v>
      </c>
      <c r="I65" s="260" t="s">
        <v>63</v>
      </c>
      <c r="J65" s="247" t="str">
        <f>INDEX('Policy Characteristics'!E:E,MATCH(PolicyLevers!$C65,'Policy Characteristics'!$D:$D,0))</f>
        <v>EV Sales Mandate</v>
      </c>
      <c r="K65" s="247" t="str">
        <f>INDEX('Policy Characteristics'!F:F,MATCH(PolicyLevers!$C65,'Policy Characteristics'!$D:$D,0))</f>
        <v>trans EV minimum</v>
      </c>
      <c r="L65" s="261">
        <f>INDEX('Policy Characteristics'!G:G,MATCH(PolicyLevers!$C65,'Policy Characteristics'!$D:$D,0))</f>
        <v>0</v>
      </c>
      <c r="M65" s="261">
        <f>INDEX('Policy Characteristics'!H:H,MATCH(PolicyLevers!$C65,'Policy Characteristics'!$D:$D,0))</f>
        <v>1</v>
      </c>
      <c r="N65" s="261">
        <f>INDEX('Policy Characteristics'!I:I,MATCH(PolicyLevers!$C65,'Policy Characteristics'!$D:$D,0))</f>
        <v>0.01</v>
      </c>
      <c r="O65" s="261" t="str">
        <f>INDEX('Policy Characteristics'!J:J,MATCH(PolicyLevers!$C65,'Policy Characteristics'!$D:$D,0))</f>
        <v>% of new vehicles sold</v>
      </c>
      <c r="P65" s="262" t="str">
        <f>INDEX('Policy Characteristics'!K:K,MATCH(PolicyLevers!$C65,'Policy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5" s="261" t="str">
        <f>INDEX('Policy Characteristics'!L:L,MATCH(PolicyLevers!$C65,'Policy Characteristics'!$D:$D,0))</f>
        <v>transportation-sector-main.html#ev-mandate</v>
      </c>
      <c r="R65" s="266" t="str">
        <f>INDEX('Policy Characteristics'!M:M,MATCH(PolicyLevers!$C65,'Policy Characteristics'!$D:$D,0))</f>
        <v>ev-mandate.html</v>
      </c>
      <c r="S65" s="262">
        <f>INDEX('Policy Characteristics'!N:N,MATCH(PolicyLevers!$C65,'Policy Characteristics'!$D:$D,0))</f>
        <v>0</v>
      </c>
      <c r="T65" s="262">
        <f>INDEX('Policy Characteristics'!O:O,MATCH(PolicyLevers!$C65,'Policy Characteristics'!$D:$D,0))</f>
        <v>0</v>
      </c>
      <c r="U65" s="248"/>
      <c r="V65" s="248"/>
      <c r="W65" s="248"/>
      <c r="X65" s="248"/>
      <c r="Y65" s="248"/>
      <c r="Z65" s="248"/>
    </row>
    <row r="66" spans="1:26" ht="15.75" customHeight="1" x14ac:dyDescent="0.35">
      <c r="A66" s="247" t="str">
        <f>INDEX('Policy Characteristics'!B:B,MATCH(PolicyLevers!$C66,'Policy Characteristics'!$D:$D,0))</f>
        <v>Transportation</v>
      </c>
      <c r="B66" s="247" t="str">
        <f>INDEX('Policy Characteristics'!C:C,MATCH(PolicyLevers!$C66,'Policy Characteristics'!$D:$D,0))</f>
        <v>Electric Vehicle Sales Mandate</v>
      </c>
      <c r="C66" s="12" t="str">
        <f t="shared" si="44"/>
        <v>Additional Minimum Required EV Sales Percentage</v>
      </c>
      <c r="D66" s="248" t="s">
        <v>98</v>
      </c>
      <c r="E66" s="248" t="s">
        <v>80</v>
      </c>
      <c r="F66" s="248" t="s">
        <v>99</v>
      </c>
      <c r="G66" s="248" t="s">
        <v>80</v>
      </c>
      <c r="H66" s="7">
        <v>187</v>
      </c>
      <c r="I66" s="260" t="s">
        <v>63</v>
      </c>
      <c r="J66" s="247" t="str">
        <f>INDEX('Policy Characteristics'!E:E,MATCH(PolicyLevers!$C66,'Policy Characteristics'!$D:$D,0))</f>
        <v>EV Sales Mandate</v>
      </c>
      <c r="K66" s="247" t="str">
        <f>INDEX('Policy Characteristics'!F:F,MATCH(PolicyLevers!$C66,'Policy Characteristics'!$D:$D,0))</f>
        <v>trans EV minimum</v>
      </c>
      <c r="L66" s="261">
        <f>INDEX('Policy Characteristics'!G:G,MATCH(PolicyLevers!$C66,'Policy Characteristics'!$D:$D,0))</f>
        <v>0</v>
      </c>
      <c r="M66" s="261">
        <f>INDEX('Policy Characteristics'!H:H,MATCH(PolicyLevers!$C66,'Policy Characteristics'!$D:$D,0))</f>
        <v>1</v>
      </c>
      <c r="N66" s="261">
        <f>INDEX('Policy Characteristics'!I:I,MATCH(PolicyLevers!$C66,'Policy Characteristics'!$D:$D,0))</f>
        <v>0.01</v>
      </c>
      <c r="O66" s="261" t="str">
        <f>INDEX('Policy Characteristics'!J:J,MATCH(PolicyLevers!$C66,'Policy Characteristics'!$D:$D,0))</f>
        <v>% of new vehicles sold</v>
      </c>
      <c r="P66" s="262" t="str">
        <f>INDEX('Policy Characteristics'!K:K,MATCH(PolicyLevers!$C66,'Policy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6" s="261" t="str">
        <f>INDEX('Policy Characteristics'!L:L,MATCH(PolicyLevers!$C66,'Policy Characteristics'!$D:$D,0))</f>
        <v>transportation-sector-main.html#ev-mandate</v>
      </c>
      <c r="R66" s="266" t="str">
        <f>INDEX('Policy Characteristics'!M:M,MATCH(PolicyLevers!$C66,'Policy Characteristics'!$D:$D,0))</f>
        <v>ev-mandate.html</v>
      </c>
      <c r="S66" s="267">
        <f>INDEX('Policy Characteristics'!N:N,MATCH(PolicyLevers!$C66,'Policy Characteristics'!$D:$D,0))</f>
        <v>0</v>
      </c>
      <c r="T66" s="262">
        <f>INDEX('Policy Characteristics'!O:O,MATCH(PolicyLevers!$C66,'Policy Characteristics'!$D:$D,0))</f>
        <v>0</v>
      </c>
      <c r="U66" s="248"/>
      <c r="V66" s="248"/>
      <c r="W66" s="248"/>
      <c r="X66" s="248"/>
      <c r="Y66" s="248"/>
      <c r="Z66" s="248"/>
    </row>
    <row r="67" spans="1:26" ht="15.75" customHeight="1" x14ac:dyDescent="0.35">
      <c r="A67" s="247" t="str">
        <f>INDEX('Policy Characteristics'!B:B,MATCH(PolicyLevers!$C67,'Policy Characteristics'!$D:$D,0))</f>
        <v>Transportation</v>
      </c>
      <c r="B67" s="247" t="str">
        <f>INDEX('Policy Characteristics'!C:C,MATCH(PolicyLevers!$C67,'Policy Characteristics'!$D:$D,0))</f>
        <v>Electric Vehicle Sales Mandate</v>
      </c>
      <c r="C67" s="12" t="str">
        <f t="shared" si="44"/>
        <v>Additional Minimum Required EV Sales Percentage</v>
      </c>
      <c r="D67" s="248" t="s">
        <v>105</v>
      </c>
      <c r="E67" s="248" t="s">
        <v>80</v>
      </c>
      <c r="F67" s="248" t="s">
        <v>106</v>
      </c>
      <c r="G67" s="248" t="s">
        <v>80</v>
      </c>
      <c r="H67" s="7">
        <v>191</v>
      </c>
      <c r="I67" s="260" t="s">
        <v>63</v>
      </c>
      <c r="J67" s="247" t="str">
        <f>INDEX('Policy Characteristics'!E:E,MATCH(PolicyLevers!$C67,'Policy Characteristics'!$D:$D,0))</f>
        <v>EV Sales Mandate</v>
      </c>
      <c r="K67" s="247" t="str">
        <f>INDEX('Policy Characteristics'!F:F,MATCH(PolicyLevers!$C67,'Policy Characteristics'!$D:$D,0))</f>
        <v>trans EV minimum</v>
      </c>
      <c r="L67" s="261">
        <f>INDEX('Policy Characteristics'!G:G,MATCH(PolicyLevers!$C67,'Policy Characteristics'!$D:$D,0))</f>
        <v>0</v>
      </c>
      <c r="M67" s="261">
        <f>INDEX('Policy Characteristics'!H:H,MATCH(PolicyLevers!$C67,'Policy Characteristics'!$D:$D,0))</f>
        <v>1</v>
      </c>
      <c r="N67" s="261">
        <f>INDEX('Policy Characteristics'!I:I,MATCH(PolicyLevers!$C67,'Policy Characteristics'!$D:$D,0))</f>
        <v>0.01</v>
      </c>
      <c r="O67" s="261" t="str">
        <f>INDEX('Policy Characteristics'!J:J,MATCH(PolicyLevers!$C67,'Policy Characteristics'!$D:$D,0))</f>
        <v>% of new vehicles sold</v>
      </c>
      <c r="P67" s="262" t="str">
        <f>INDEX('Policy Characteristics'!K:K,MATCH(PolicyLevers!$C67,'Policy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7" s="261" t="str">
        <f>INDEX('Policy Characteristics'!L:L,MATCH(PolicyLevers!$C67,'Policy Characteristics'!$D:$D,0))</f>
        <v>transportation-sector-main.html#ev-mandate</v>
      </c>
      <c r="R67" s="266" t="str">
        <f>INDEX('Policy Characteristics'!M:M,MATCH(PolicyLevers!$C67,'Policy Characteristics'!$D:$D,0))</f>
        <v>ev-mandate.html</v>
      </c>
      <c r="S67" s="262">
        <f>INDEX('Policy Characteristics'!N:N,MATCH(PolicyLevers!$C67,'Policy Characteristics'!$D:$D,0))</f>
        <v>0</v>
      </c>
      <c r="T67" s="262">
        <f>INDEX('Policy Characteristics'!O:O,MATCH(PolicyLevers!$C67,'Policy Characteristics'!$D:$D,0))</f>
        <v>0</v>
      </c>
      <c r="U67" s="248"/>
      <c r="V67" s="248"/>
      <c r="W67" s="248"/>
      <c r="X67" s="248"/>
      <c r="Y67" s="248"/>
      <c r="Z67" s="248"/>
    </row>
    <row r="68" spans="1:26" ht="15.75" customHeight="1" x14ac:dyDescent="0.35">
      <c r="A68" s="247" t="str">
        <f>INDEX('Policy Characteristics'!B:B,MATCH(PolicyLevers!$C68,'Policy Characteristics'!$D:$D,0))</f>
        <v>Transportation</v>
      </c>
      <c r="B68" s="247" t="str">
        <f>INDEX('Policy Characteristics'!C:C,MATCH(PolicyLevers!$C68,'Policy Characteristics'!$D:$D,0))</f>
        <v>Electric Vehicle Sales Mandate</v>
      </c>
      <c r="C68" s="12" t="str">
        <f t="shared" si="44"/>
        <v>Additional Minimum Required EV Sales Percentage</v>
      </c>
      <c r="D68" s="248" t="s">
        <v>98</v>
      </c>
      <c r="E68" s="248" t="s">
        <v>81</v>
      </c>
      <c r="F68" s="248" t="s">
        <v>99</v>
      </c>
      <c r="G68" s="248" t="s">
        <v>107</v>
      </c>
      <c r="H68" s="7">
        <v>496</v>
      </c>
      <c r="I68" s="260" t="s">
        <v>63</v>
      </c>
      <c r="J68" s="247" t="str">
        <f>INDEX('Policy Characteristics'!E:E,MATCH(PolicyLevers!$C68,'Policy Characteristics'!$D:$D,0))</f>
        <v>EV Sales Mandate</v>
      </c>
      <c r="K68" s="247" t="str">
        <f>INDEX('Policy Characteristics'!F:F,MATCH(PolicyLevers!$C68,'Policy Characteristics'!$D:$D,0))</f>
        <v>trans EV minimum</v>
      </c>
      <c r="L68" s="261">
        <f>INDEX('Policy Characteristics'!G:G,MATCH(PolicyLevers!$C68,'Policy Characteristics'!$D:$D,0))</f>
        <v>0</v>
      </c>
      <c r="M68" s="261">
        <f>INDEX('Policy Characteristics'!H:H,MATCH(PolicyLevers!$C68,'Policy Characteristics'!$D:$D,0))</f>
        <v>1</v>
      </c>
      <c r="N68" s="261">
        <f>INDEX('Policy Characteristics'!I:I,MATCH(PolicyLevers!$C68,'Policy Characteristics'!$D:$D,0))</f>
        <v>0.01</v>
      </c>
      <c r="O68" s="261" t="str">
        <f>INDEX('Policy Characteristics'!J:J,MATCH(PolicyLevers!$C68,'Policy Characteristics'!$D:$D,0))</f>
        <v>% of new vehicles sold</v>
      </c>
      <c r="P68" s="262" t="str">
        <f>INDEX('Policy Characteristics'!K:K,MATCH(PolicyLevers!$C68,'Policy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8" s="261" t="str">
        <f>INDEX('Policy Characteristics'!L:L,MATCH(PolicyLevers!$C68,'Policy Characteristics'!$D:$D,0))</f>
        <v>transportation-sector-main.html#ev-mandate</v>
      </c>
      <c r="R68" s="266" t="str">
        <f>INDEX('Policy Characteristics'!M:M,MATCH(PolicyLevers!$C68,'Policy Characteristics'!$D:$D,0))</f>
        <v>ev-mandate.html</v>
      </c>
      <c r="S68" s="262">
        <f>INDEX('Policy Characteristics'!N:N,MATCH(PolicyLevers!$C68,'Policy Characteristics'!$D:$D,0))</f>
        <v>0</v>
      </c>
      <c r="T68" s="262">
        <f>INDEX('Policy Characteristics'!O:O,MATCH(PolicyLevers!$C68,'Policy Characteristics'!$D:$D,0))</f>
        <v>0</v>
      </c>
      <c r="U68" s="248"/>
      <c r="V68" s="248"/>
      <c r="W68" s="248"/>
      <c r="X68" s="248"/>
      <c r="Y68" s="248"/>
      <c r="Z68" s="248"/>
    </row>
    <row r="69" spans="1:26" ht="15.75" customHeight="1" x14ac:dyDescent="0.35">
      <c r="A69" s="247" t="str">
        <f>INDEX('Policy Characteristics'!B:B,MATCH(PolicyLevers!$C69,'Policy Characteristics'!$D:$D,0))</f>
        <v>Transportation</v>
      </c>
      <c r="B69" s="247" t="str">
        <f>INDEX('Policy Characteristics'!C:C,MATCH(PolicyLevers!$C69,'Policy Characteristics'!$D:$D,0))</f>
        <v>Electric Vehicle Sales Mandate</v>
      </c>
      <c r="C69" s="12" t="str">
        <f t="shared" si="44"/>
        <v>Additional Minimum Required EV Sales Percentage</v>
      </c>
      <c r="D69" s="248" t="s">
        <v>105</v>
      </c>
      <c r="E69" s="248" t="s">
        <v>81</v>
      </c>
      <c r="F69" s="248" t="s">
        <v>106</v>
      </c>
      <c r="G69" s="248" t="s">
        <v>107</v>
      </c>
      <c r="H69" s="7">
        <v>497</v>
      </c>
      <c r="I69" s="260" t="s">
        <v>63</v>
      </c>
      <c r="J69" s="247" t="str">
        <f>INDEX('Policy Characteristics'!E:E,MATCH(PolicyLevers!$C69,'Policy Characteristics'!$D:$D,0))</f>
        <v>EV Sales Mandate</v>
      </c>
      <c r="K69" s="247" t="str">
        <f>INDEX('Policy Characteristics'!F:F,MATCH(PolicyLevers!$C69,'Policy Characteristics'!$D:$D,0))</f>
        <v>trans EV minimum</v>
      </c>
      <c r="L69" s="261">
        <f>INDEX('Policy Characteristics'!G:G,MATCH(PolicyLevers!$C69,'Policy Characteristics'!$D:$D,0))</f>
        <v>0</v>
      </c>
      <c r="M69" s="261">
        <f>INDEX('Policy Characteristics'!H:H,MATCH(PolicyLevers!$C69,'Policy Characteristics'!$D:$D,0))</f>
        <v>1</v>
      </c>
      <c r="N69" s="261">
        <f>INDEX('Policy Characteristics'!I:I,MATCH(PolicyLevers!$C69,'Policy Characteristics'!$D:$D,0))</f>
        <v>0.01</v>
      </c>
      <c r="O69" s="261" t="str">
        <f>INDEX('Policy Characteristics'!J:J,MATCH(PolicyLevers!$C69,'Policy Characteristics'!$D:$D,0))</f>
        <v>% of new vehicles sold</v>
      </c>
      <c r="P69" s="262" t="str">
        <f>INDEX('Policy Characteristics'!K:K,MATCH(PolicyLevers!$C69,'Policy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69" s="261" t="str">
        <f>INDEX('Policy Characteristics'!L:L,MATCH(PolicyLevers!$C69,'Policy Characteristics'!$D:$D,0))</f>
        <v>transportation-sector-main.html#ev-mandate</v>
      </c>
      <c r="R69" s="266" t="str">
        <f>INDEX('Policy Characteristics'!M:M,MATCH(PolicyLevers!$C69,'Policy Characteristics'!$D:$D,0))</f>
        <v>ev-mandate.html</v>
      </c>
      <c r="S69" s="262">
        <f>INDEX('Policy Characteristics'!N:N,MATCH(PolicyLevers!$C69,'Policy Characteristics'!$D:$D,0))</f>
        <v>0</v>
      </c>
      <c r="T69" s="262">
        <f>INDEX('Policy Characteristics'!O:O,MATCH(PolicyLevers!$C69,'Policy Characteristics'!$D:$D,0))</f>
        <v>0</v>
      </c>
      <c r="U69" s="248"/>
      <c r="V69" s="248"/>
      <c r="W69" s="248"/>
      <c r="X69" s="248"/>
      <c r="Y69" s="248"/>
      <c r="Z69" s="248"/>
    </row>
    <row r="70" spans="1:26" ht="15.75" customHeight="1" x14ac:dyDescent="0.35">
      <c r="A70" s="247" t="str">
        <f>INDEX('Policy Characteristics'!B:B,MATCH(PolicyLevers!$C70,'Policy Characteristics'!$D:$D,0))</f>
        <v>Transportation</v>
      </c>
      <c r="B70" s="247" t="str">
        <f>INDEX('Policy Characteristics'!C:C,MATCH(PolicyLevers!$C70,'Policy Characteristics'!$D:$D,0))</f>
        <v>Electric Vehicle Sales Mandate</v>
      </c>
      <c r="C70" s="247" t="str">
        <f t="shared" si="44"/>
        <v>Additional Minimum Required EV Sales Percentage</v>
      </c>
      <c r="D70" s="247" t="s">
        <v>98</v>
      </c>
      <c r="E70" s="247" t="s">
        <v>82</v>
      </c>
      <c r="F70" s="247" t="s">
        <v>99</v>
      </c>
      <c r="G70" s="247" t="s">
        <v>108</v>
      </c>
      <c r="H70" s="254">
        <v>498</v>
      </c>
      <c r="I70" s="255" t="s">
        <v>63</v>
      </c>
      <c r="J70" s="247" t="str">
        <f>INDEX('Policy Characteristics'!E:E,MATCH(PolicyLevers!$C70,'Policy Characteristics'!$D:$D,0))</f>
        <v>EV Sales Mandate</v>
      </c>
      <c r="K70" s="247" t="str">
        <f>INDEX('Policy Characteristics'!F:F,MATCH(PolicyLevers!$C70,'Policy Characteristics'!$D:$D,0))</f>
        <v>trans EV minimum</v>
      </c>
      <c r="L70" s="256">
        <f>INDEX('Policy Characteristics'!G:G,MATCH(PolicyLevers!$C70,'Policy Characteristics'!$D:$D,0))</f>
        <v>0</v>
      </c>
      <c r="M70" s="256">
        <f>INDEX('Policy Characteristics'!H:H,MATCH(PolicyLevers!$C70,'Policy Characteristics'!$D:$D,0))</f>
        <v>1</v>
      </c>
      <c r="N70" s="256">
        <f>INDEX('Policy Characteristics'!I:I,MATCH(PolicyLevers!$C70,'Policy Characteristics'!$D:$D,0))</f>
        <v>0.01</v>
      </c>
      <c r="O70" s="256" t="str">
        <f>INDEX('Policy Characteristics'!J:J,MATCH(PolicyLevers!$C70,'Policy Characteristics'!$D:$D,0))</f>
        <v>% of new vehicles sold</v>
      </c>
      <c r="P70" s="257" t="str">
        <f>INDEX('Policy Characteristics'!K:K,MATCH(PolicyLevers!$C70,'Policy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0" s="256" t="str">
        <f>INDEX('Policy Characteristics'!L:L,MATCH(PolicyLevers!$C70,'Policy Characteristics'!$D:$D,0))</f>
        <v>transportation-sector-main.html#ev-mandate</v>
      </c>
      <c r="R70" s="268" t="str">
        <f>INDEX('Policy Characteristics'!M:M,MATCH(PolicyLevers!$C70,'Policy Characteristics'!$D:$D,0))</f>
        <v>ev-mandate.html</v>
      </c>
      <c r="S70" s="257">
        <f>INDEX('Policy Characteristics'!N:N,MATCH(PolicyLevers!$C70,'Policy Characteristics'!$D:$D,0))</f>
        <v>0</v>
      </c>
      <c r="T70" s="257">
        <f>INDEX('Policy Characteristics'!O:O,MATCH(PolicyLevers!$C70,'Policy Characteristics'!$D:$D,0))</f>
        <v>0</v>
      </c>
      <c r="U70" s="248"/>
      <c r="V70" s="248"/>
      <c r="W70" s="248"/>
      <c r="X70" s="248"/>
      <c r="Y70" s="248"/>
      <c r="Z70" s="248"/>
    </row>
    <row r="71" spans="1:26" ht="15.75" customHeight="1" x14ac:dyDescent="0.35">
      <c r="A71" s="247" t="str">
        <f>INDEX('Policy Characteristics'!B:B,MATCH(PolicyLevers!$C71,'Policy Characteristics'!$D:$D,0))</f>
        <v>Transportation</v>
      </c>
      <c r="B71" s="247" t="str">
        <f>INDEX('Policy Characteristics'!C:C,MATCH(PolicyLevers!$C71,'Policy Characteristics'!$D:$D,0))</f>
        <v>Electric Vehicle Sales Mandate</v>
      </c>
      <c r="C71" s="247" t="str">
        <f t="shared" si="44"/>
        <v>Additional Minimum Required EV Sales Percentage</v>
      </c>
      <c r="D71" s="247" t="s">
        <v>105</v>
      </c>
      <c r="E71" s="247" t="s">
        <v>82</v>
      </c>
      <c r="F71" s="247" t="s">
        <v>106</v>
      </c>
      <c r="G71" s="247" t="s">
        <v>108</v>
      </c>
      <c r="H71" s="254">
        <v>499</v>
      </c>
      <c r="I71" s="255" t="s">
        <v>63</v>
      </c>
      <c r="J71" s="247" t="str">
        <f>INDEX('Policy Characteristics'!E:E,MATCH(PolicyLevers!$C71,'Policy Characteristics'!$D:$D,0))</f>
        <v>EV Sales Mandate</v>
      </c>
      <c r="K71" s="247" t="str">
        <f>INDEX('Policy Characteristics'!F:F,MATCH(PolicyLevers!$C71,'Policy Characteristics'!$D:$D,0))</f>
        <v>trans EV minimum</v>
      </c>
      <c r="L71" s="256">
        <f>INDEX('Policy Characteristics'!G:G,MATCH(PolicyLevers!$C71,'Policy Characteristics'!$D:$D,0))</f>
        <v>0</v>
      </c>
      <c r="M71" s="256">
        <f>INDEX('Policy Characteristics'!H:H,MATCH(PolicyLevers!$C71,'Policy Characteristics'!$D:$D,0))</f>
        <v>1</v>
      </c>
      <c r="N71" s="256">
        <f>INDEX('Policy Characteristics'!I:I,MATCH(PolicyLevers!$C71,'Policy Characteristics'!$D:$D,0))</f>
        <v>0.01</v>
      </c>
      <c r="O71" s="256" t="str">
        <f>INDEX('Policy Characteristics'!J:J,MATCH(PolicyLevers!$C71,'Policy Characteristics'!$D:$D,0))</f>
        <v>% of new vehicles sold</v>
      </c>
      <c r="P71" s="257" t="str">
        <f>INDEX('Policy Characteristics'!K:K,MATCH(PolicyLevers!$C71,'Policy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1" s="256" t="str">
        <f>INDEX('Policy Characteristics'!L:L,MATCH(PolicyLevers!$C71,'Policy Characteristics'!$D:$D,0))</f>
        <v>transportation-sector-main.html#ev-mandate</v>
      </c>
      <c r="R71" s="268" t="str">
        <f>INDEX('Policy Characteristics'!M:M,MATCH(PolicyLevers!$C71,'Policy Characteristics'!$D:$D,0))</f>
        <v>ev-mandate.html</v>
      </c>
      <c r="S71" s="257">
        <f>INDEX('Policy Characteristics'!N:N,MATCH(PolicyLevers!$C71,'Policy Characteristics'!$D:$D,0))</f>
        <v>0</v>
      </c>
      <c r="T71" s="257">
        <f>INDEX('Policy Characteristics'!O:O,MATCH(PolicyLevers!$C71,'Policy Characteristics'!$D:$D,0))</f>
        <v>0</v>
      </c>
      <c r="U71" s="248"/>
      <c r="V71" s="248"/>
      <c r="W71" s="248"/>
      <c r="X71" s="248"/>
      <c r="Y71" s="248"/>
      <c r="Z71" s="248"/>
    </row>
    <row r="72" spans="1:26" ht="15.75" customHeight="1" x14ac:dyDescent="0.35">
      <c r="A72" s="247" t="str">
        <f>INDEX('Policy Characteristics'!B:B,MATCH(PolicyLevers!$C72,'Policy Characteristics'!$D:$D,0))</f>
        <v>Transportation</v>
      </c>
      <c r="B72" s="247" t="str">
        <f>INDEX('Policy Characteristics'!C:C,MATCH(PolicyLevers!$C72,'Policy Characteristics'!$D:$D,0))</f>
        <v>Electric Vehicle Sales Mandate</v>
      </c>
      <c r="C72" s="247" t="str">
        <f t="shared" si="44"/>
        <v>Additional Minimum Required EV Sales Percentage</v>
      </c>
      <c r="D72" s="247" t="s">
        <v>98</v>
      </c>
      <c r="E72" s="247" t="s">
        <v>83</v>
      </c>
      <c r="F72" s="247" t="s">
        <v>99</v>
      </c>
      <c r="G72" s="247" t="s">
        <v>109</v>
      </c>
      <c r="H72" s="254">
        <v>500</v>
      </c>
      <c r="I72" s="255" t="s">
        <v>63</v>
      </c>
      <c r="J72" s="247" t="str">
        <f>INDEX('Policy Characteristics'!E:E,MATCH(PolicyLevers!$C72,'Policy Characteristics'!$D:$D,0))</f>
        <v>EV Sales Mandate</v>
      </c>
      <c r="K72" s="247" t="str">
        <f>INDEX('Policy Characteristics'!F:F,MATCH(PolicyLevers!$C72,'Policy Characteristics'!$D:$D,0))</f>
        <v>trans EV minimum</v>
      </c>
      <c r="L72" s="256">
        <f>INDEX('Policy Characteristics'!G:G,MATCH(PolicyLevers!$C72,'Policy Characteristics'!$D:$D,0))</f>
        <v>0</v>
      </c>
      <c r="M72" s="256">
        <f>INDEX('Policy Characteristics'!H:H,MATCH(PolicyLevers!$C72,'Policy Characteristics'!$D:$D,0))</f>
        <v>1</v>
      </c>
      <c r="N72" s="256">
        <f>INDEX('Policy Characteristics'!I:I,MATCH(PolicyLevers!$C72,'Policy Characteristics'!$D:$D,0))</f>
        <v>0.01</v>
      </c>
      <c r="O72" s="256" t="str">
        <f>INDEX('Policy Characteristics'!J:J,MATCH(PolicyLevers!$C72,'Policy Characteristics'!$D:$D,0))</f>
        <v>% of new vehicles sold</v>
      </c>
      <c r="P72" s="257" t="str">
        <f>INDEX('Policy Characteristics'!K:K,MATCH(PolicyLevers!$C72,'Policy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2" s="256" t="str">
        <f>INDEX('Policy Characteristics'!L:L,MATCH(PolicyLevers!$C72,'Policy Characteristics'!$D:$D,0))</f>
        <v>transportation-sector-main.html#ev-mandate</v>
      </c>
      <c r="R72" s="268" t="str">
        <f>INDEX('Policy Characteristics'!M:M,MATCH(PolicyLevers!$C72,'Policy Characteristics'!$D:$D,0))</f>
        <v>ev-mandate.html</v>
      </c>
      <c r="S72" s="247">
        <f>INDEX('Policy Characteristics'!N:N,MATCH(PolicyLevers!$C72,'Policy Characteristics'!$D:$D,0))</f>
        <v>0</v>
      </c>
      <c r="T72" s="257">
        <f>INDEX('Policy Characteristics'!O:O,MATCH(PolicyLevers!$C72,'Policy Characteristics'!$D:$D,0))</f>
        <v>0</v>
      </c>
      <c r="U72" s="248"/>
      <c r="V72" s="248"/>
      <c r="W72" s="248"/>
      <c r="X72" s="248"/>
      <c r="Y72" s="248"/>
      <c r="Z72" s="248"/>
    </row>
    <row r="73" spans="1:26" ht="15.75" customHeight="1" x14ac:dyDescent="0.35">
      <c r="A73" s="247" t="str">
        <f>INDEX('Policy Characteristics'!B:B,MATCH(PolicyLevers!$C73,'Policy Characteristics'!$D:$D,0))</f>
        <v>Transportation</v>
      </c>
      <c r="B73" s="247" t="str">
        <f>INDEX('Policy Characteristics'!C:C,MATCH(PolicyLevers!$C73,'Policy Characteristics'!$D:$D,0))</f>
        <v>Electric Vehicle Sales Mandate</v>
      </c>
      <c r="C73" s="247" t="str">
        <f t="shared" si="44"/>
        <v>Additional Minimum Required EV Sales Percentage</v>
      </c>
      <c r="D73" s="247" t="s">
        <v>105</v>
      </c>
      <c r="E73" s="247" t="s">
        <v>83</v>
      </c>
      <c r="F73" s="247" t="s">
        <v>106</v>
      </c>
      <c r="G73" s="247" t="s">
        <v>109</v>
      </c>
      <c r="H73" s="254">
        <v>501</v>
      </c>
      <c r="I73" s="255" t="s">
        <v>63</v>
      </c>
      <c r="J73" s="247" t="str">
        <f>INDEX('Policy Characteristics'!E:E,MATCH(PolicyLevers!$C73,'Policy Characteristics'!$D:$D,0))</f>
        <v>EV Sales Mandate</v>
      </c>
      <c r="K73" s="247" t="str">
        <f>INDEX('Policy Characteristics'!F:F,MATCH(PolicyLevers!$C73,'Policy Characteristics'!$D:$D,0))</f>
        <v>trans EV minimum</v>
      </c>
      <c r="L73" s="256">
        <f>INDEX('Policy Characteristics'!G:G,MATCH(PolicyLevers!$C73,'Policy Characteristics'!$D:$D,0))</f>
        <v>0</v>
      </c>
      <c r="M73" s="256">
        <f>INDEX('Policy Characteristics'!H:H,MATCH(PolicyLevers!$C73,'Policy Characteristics'!$D:$D,0))</f>
        <v>1</v>
      </c>
      <c r="N73" s="256">
        <f>INDEX('Policy Characteristics'!I:I,MATCH(PolicyLevers!$C73,'Policy Characteristics'!$D:$D,0))</f>
        <v>0.01</v>
      </c>
      <c r="O73" s="256" t="str">
        <f>INDEX('Policy Characteristics'!J:J,MATCH(PolicyLevers!$C73,'Policy Characteristics'!$D:$D,0))</f>
        <v>% of new vehicles sold</v>
      </c>
      <c r="P73" s="257" t="str">
        <f>INDEX('Policy Characteristics'!K:K,MATCH(PolicyLevers!$C73,'Policy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3" s="256" t="str">
        <f>INDEX('Policy Characteristics'!L:L,MATCH(PolicyLevers!$C73,'Policy Characteristics'!$D:$D,0))</f>
        <v>transportation-sector-main.html#ev-mandate</v>
      </c>
      <c r="R73" s="268" t="str">
        <f>INDEX('Policy Characteristics'!M:M,MATCH(PolicyLevers!$C73,'Policy Characteristics'!$D:$D,0))</f>
        <v>ev-mandate.html</v>
      </c>
      <c r="S73" s="257">
        <f>INDEX('Policy Characteristics'!N:N,MATCH(PolicyLevers!$C73,'Policy Characteristics'!$D:$D,0))</f>
        <v>0</v>
      </c>
      <c r="T73" s="257">
        <f>INDEX('Policy Characteristics'!O:O,MATCH(PolicyLevers!$C73,'Policy Characteristics'!$D:$D,0))</f>
        <v>0</v>
      </c>
      <c r="U73" s="248"/>
      <c r="V73" s="248"/>
      <c r="W73" s="248"/>
      <c r="X73" s="248"/>
      <c r="Y73" s="248"/>
      <c r="Z73" s="248"/>
    </row>
    <row r="74" spans="1:26" ht="15.75" customHeight="1" x14ac:dyDescent="0.35">
      <c r="A74" s="247" t="str">
        <f>INDEX('Policy Characteristics'!B:B,MATCH(PolicyLevers!$C74,'Policy Characteristics'!$D:$D,0))</f>
        <v>Transportation</v>
      </c>
      <c r="B74" s="247" t="str">
        <f>INDEX('Policy Characteristics'!C:C,MATCH(PolicyLevers!$C74,'Policy Characteristics'!$D:$D,0))</f>
        <v>Electric Vehicle Sales Mandate</v>
      </c>
      <c r="C74" s="247" t="str">
        <f t="shared" si="44"/>
        <v>Additional Minimum Required EV Sales Percentage</v>
      </c>
      <c r="D74" s="247" t="s">
        <v>98</v>
      </c>
      <c r="E74" s="247" t="s">
        <v>84</v>
      </c>
      <c r="F74" s="247" t="s">
        <v>99</v>
      </c>
      <c r="G74" s="247" t="s">
        <v>110</v>
      </c>
      <c r="H74" s="254">
        <v>188</v>
      </c>
      <c r="I74" s="255" t="s">
        <v>63</v>
      </c>
      <c r="J74" s="247" t="str">
        <f>INDEX('Policy Characteristics'!E:E,MATCH(PolicyLevers!$C74,'Policy Characteristics'!$D:$D,0))</f>
        <v>EV Sales Mandate</v>
      </c>
      <c r="K74" s="247" t="str">
        <f>INDEX('Policy Characteristics'!F:F,MATCH(PolicyLevers!$C74,'Policy Characteristics'!$D:$D,0))</f>
        <v>trans EV minimum</v>
      </c>
      <c r="L74" s="256">
        <f>INDEX('Policy Characteristics'!G:G,MATCH(PolicyLevers!$C74,'Policy Characteristics'!$D:$D,0))</f>
        <v>0</v>
      </c>
      <c r="M74" s="256">
        <f>INDEX('Policy Characteristics'!H:H,MATCH(PolicyLevers!$C74,'Policy Characteristics'!$D:$D,0))</f>
        <v>1</v>
      </c>
      <c r="N74" s="256">
        <f>INDEX('Policy Characteristics'!I:I,MATCH(PolicyLevers!$C74,'Policy Characteristics'!$D:$D,0))</f>
        <v>0.01</v>
      </c>
      <c r="O74" s="256" t="str">
        <f>INDEX('Policy Characteristics'!J:J,MATCH(PolicyLevers!$C74,'Policy Characteristics'!$D:$D,0))</f>
        <v>% of new vehicles sold</v>
      </c>
      <c r="P74" s="257" t="str">
        <f>INDEX('Policy Characteristics'!K:K,MATCH(PolicyLevers!$C74,'Policy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4" s="256" t="str">
        <f>INDEX('Policy Characteristics'!L:L,MATCH(PolicyLevers!$C74,'Policy Characteristics'!$D:$D,0))</f>
        <v>transportation-sector-main.html#ev-mandate</v>
      </c>
      <c r="R74" s="268" t="str">
        <f>INDEX('Policy Characteristics'!M:M,MATCH(PolicyLevers!$C74,'Policy Characteristics'!$D:$D,0))</f>
        <v>ev-mandate.html</v>
      </c>
      <c r="S74" s="257">
        <f>INDEX('Policy Characteristics'!N:N,MATCH(PolicyLevers!$C74,'Policy Characteristics'!$D:$D,0))</f>
        <v>0</v>
      </c>
      <c r="T74" s="257">
        <f>INDEX('Policy Characteristics'!O:O,MATCH(PolicyLevers!$C74,'Policy Characteristics'!$D:$D,0))</f>
        <v>0</v>
      </c>
      <c r="U74" s="248"/>
      <c r="V74" s="248"/>
      <c r="W74" s="248"/>
      <c r="X74" s="248"/>
      <c r="Y74" s="248"/>
      <c r="Z74" s="248"/>
    </row>
    <row r="75" spans="1:26" ht="15.75" customHeight="1" x14ac:dyDescent="0.35">
      <c r="A75" s="247" t="str">
        <f>INDEX('Policy Characteristics'!B:B,MATCH(PolicyLevers!$C75,'Policy Characteristics'!$D:$D,0))</f>
        <v>Transportation</v>
      </c>
      <c r="B75" s="247" t="str">
        <f>INDEX('Policy Characteristics'!C:C,MATCH(PolicyLevers!$C75,'Policy Characteristics'!$D:$D,0))</f>
        <v>Electric Vehicle Sales Mandate</v>
      </c>
      <c r="C75" s="12" t="str">
        <f t="shared" ref="C75" si="45">C$64</f>
        <v>Additional Minimum Required EV Sales Percentage</v>
      </c>
      <c r="D75" s="248" t="s">
        <v>105</v>
      </c>
      <c r="E75" s="248" t="s">
        <v>84</v>
      </c>
      <c r="F75" s="248" t="s">
        <v>106</v>
      </c>
      <c r="G75" s="248" t="s">
        <v>110</v>
      </c>
      <c r="H75" s="7"/>
      <c r="I75" s="262" t="s">
        <v>76</v>
      </c>
      <c r="J75" s="247" t="str">
        <f>INDEX('Policy Characteristics'!E:E,MATCH(PolicyLevers!$C75,'Policy Characteristics'!$D:$D,0))</f>
        <v>EV Sales Mandate</v>
      </c>
      <c r="K75" s="247" t="str">
        <f>INDEX('Policy Characteristics'!F:F,MATCH(PolicyLevers!$C75,'Policy Characteristics'!$D:$D,0))</f>
        <v>trans EV minimum</v>
      </c>
      <c r="L75" s="248">
        <f>INDEX('Policy Characteristics'!G:G,MATCH(PolicyLevers!$C75,'Policy Characteristics'!$D:$D,0))</f>
        <v>0</v>
      </c>
      <c r="M75" s="248">
        <f>INDEX('Policy Characteristics'!H:H,MATCH(PolicyLevers!$C75,'Policy Characteristics'!$D:$D,0))</f>
        <v>1</v>
      </c>
      <c r="N75" s="248">
        <f>INDEX('Policy Characteristics'!I:I,MATCH(PolicyLevers!$C75,'Policy Characteristics'!$D:$D,0))</f>
        <v>0.01</v>
      </c>
      <c r="O75" s="262" t="str">
        <f>INDEX('Policy Characteristics'!J:J,MATCH(PolicyLevers!$C75,'Policy Characteristics'!$D:$D,0))</f>
        <v>% of new vehicles sold</v>
      </c>
      <c r="P75" s="262" t="str">
        <f>INDEX('Policy Characteristics'!K:K,MATCH(PolicyLevers!$C75,'Policy Characteristics'!$D:$D,0))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Q75" s="262" t="str">
        <f>INDEX('Policy Characteristics'!L:L,MATCH(PolicyLevers!$C75,'Policy Characteristics'!$D:$D,0))</f>
        <v>transportation-sector-main.html#ev-mandate</v>
      </c>
      <c r="R75" s="269" t="str">
        <f>INDEX('Policy Characteristics'!M:M,MATCH(PolicyLevers!$C75,'Policy Characteristics'!$D:$D,0))</f>
        <v>ev-mandate.html</v>
      </c>
      <c r="S75" s="262">
        <f>INDEX('Policy Characteristics'!N:N,MATCH(PolicyLevers!$C75,'Policy Characteristics'!$D:$D,0))</f>
        <v>0</v>
      </c>
      <c r="T75" s="262">
        <f>INDEX('Policy Characteristics'!O:O,MATCH(PolicyLevers!$C75,'Policy Characteristics'!$D:$D,0))</f>
        <v>0</v>
      </c>
      <c r="U75" s="248"/>
      <c r="V75" s="248"/>
      <c r="W75" s="248"/>
      <c r="X75" s="248"/>
      <c r="Y75" s="248"/>
      <c r="Z75" s="248"/>
    </row>
    <row r="76" spans="1:26" ht="15.75" customHeight="1" x14ac:dyDescent="0.35">
      <c r="A76" s="247" t="str">
        <f>INDEX('Policy Characteristics'!B:B,MATCH(PolicyLevers!$C76,'Policy Characteristics'!$D:$D,0))</f>
        <v>Transportation</v>
      </c>
      <c r="B76" s="247" t="str">
        <f>INDEX('Policy Characteristics'!C:C,MATCH(PolicyLevers!$C76,'Policy Characteristics'!$D:$D,0))</f>
        <v>Electric Vehicle Subsidy</v>
      </c>
      <c r="C76" s="247" t="s">
        <v>112</v>
      </c>
      <c r="D76" s="257" t="s">
        <v>98</v>
      </c>
      <c r="E76" s="257" t="s">
        <v>60</v>
      </c>
      <c r="F76" s="257" t="s">
        <v>99</v>
      </c>
      <c r="G76" s="257"/>
      <c r="H76" s="254">
        <v>189</v>
      </c>
      <c r="I76" s="270" t="s">
        <v>63</v>
      </c>
      <c r="J76" s="247" t="str">
        <f>INDEX('Policy Characteristics'!E:E,MATCH(PolicyLevers!$C76,'Policy Characteristics'!$D:$D,0))</f>
        <v>EV Subsidy</v>
      </c>
      <c r="K76" s="247" t="str">
        <f>INDEX('Policy Characteristics'!F:F,MATCH(PolicyLevers!$C76,'Policy Characteristics'!$D:$D,0))</f>
        <v>trans EV subsidy</v>
      </c>
      <c r="L76" s="256">
        <f>INDEX('Policy Characteristics'!G:G,MATCH(PolicyLevers!$C76,'Policy Characteristics'!$D:$D,0))</f>
        <v>0</v>
      </c>
      <c r="M76" s="256">
        <f>INDEX('Policy Characteristics'!H:H,MATCH(PolicyLevers!$C76,'Policy Characteristics'!$D:$D,0))</f>
        <v>0.5</v>
      </c>
      <c r="N76" s="256">
        <f>INDEX('Policy Characteristics'!I:I,MATCH(PolicyLevers!$C76,'Policy Characteristics'!$D:$D,0))</f>
        <v>0.01</v>
      </c>
      <c r="O76" s="257" t="str">
        <f>INDEX('Policy Characteristics'!J:J,MATCH(PolicyLevers!$C76,'Policy Characteristics'!$D:$D,0))</f>
        <v>% of vehicle cost</v>
      </c>
      <c r="P76" s="257" t="str">
        <f>INDEX('Policy Characteristics'!K:K,MATCH(PolicyLevers!$C76,'Policy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6" s="257" t="str">
        <f>INDEX('Policy Characteristics'!L:L,MATCH(PolicyLevers!$C76,'Policy Characteristics'!$D:$D,0))</f>
        <v>transportation-sector-main.html#ev-subsidy</v>
      </c>
      <c r="R76" s="265" t="str">
        <f>INDEX('Policy Characteristics'!M:M,MATCH(PolicyLevers!$C76,'Policy Characteristics'!$D:$D,0))</f>
        <v>ev-subsidy.html</v>
      </c>
      <c r="S76" s="257">
        <f>INDEX('Policy Characteristics'!N:N,MATCH(PolicyLevers!$C76,'Policy Characteristics'!$D:$D,0))</f>
        <v>0</v>
      </c>
      <c r="T76" s="257">
        <f>INDEX('Policy Characteristics'!O:O,MATCH(PolicyLevers!$C76,'Policy Characteristics'!$D:$D,0))</f>
        <v>0</v>
      </c>
      <c r="U76" s="248"/>
      <c r="V76" s="248"/>
      <c r="W76" s="248"/>
      <c r="X76" s="248"/>
      <c r="Y76" s="248"/>
      <c r="Z76" s="248"/>
    </row>
    <row r="77" spans="1:26" ht="15.75" customHeight="1" x14ac:dyDescent="0.35">
      <c r="A77" s="247" t="str">
        <f>INDEX('Policy Characteristics'!B:B,MATCH(PolicyLevers!$C77,'Policy Characteristics'!$D:$D,0))</f>
        <v>Transportation</v>
      </c>
      <c r="B77" s="247" t="str">
        <f>INDEX('Policy Characteristics'!C:C,MATCH(PolicyLevers!$C77,'Policy Characteristics'!$D:$D,0))</f>
        <v>Electric Vehicle Subsidy</v>
      </c>
      <c r="C77" s="247" t="str">
        <f t="shared" ref="C77" si="46">C$76</f>
        <v>Additional EV Subsidy Percentage</v>
      </c>
      <c r="D77" s="247" t="s">
        <v>105</v>
      </c>
      <c r="E77" s="247" t="s">
        <v>60</v>
      </c>
      <c r="F77" s="247" t="s">
        <v>106</v>
      </c>
      <c r="G77" s="247" t="s">
        <v>60</v>
      </c>
      <c r="H77" s="254"/>
      <c r="I77" s="257" t="s">
        <v>76</v>
      </c>
      <c r="J77" s="247" t="str">
        <f>INDEX('Policy Characteristics'!E:E,MATCH(PolicyLevers!$C77,'Policy Characteristics'!$D:$D,0))</f>
        <v>EV Subsidy</v>
      </c>
      <c r="K77" s="247" t="str">
        <f>INDEX('Policy Characteristics'!F:F,MATCH(PolicyLevers!$C77,'Policy Characteristics'!$D:$D,0))</f>
        <v>trans EV subsidy</v>
      </c>
      <c r="L77" s="247">
        <f>INDEX('Policy Characteristics'!G:G,MATCH(PolicyLevers!$C77,'Policy Characteristics'!$D:$D,0))</f>
        <v>0</v>
      </c>
      <c r="M77" s="247">
        <f>INDEX('Policy Characteristics'!H:H,MATCH(PolicyLevers!$C77,'Policy Characteristics'!$D:$D,0))</f>
        <v>0.5</v>
      </c>
      <c r="N77" s="247">
        <f>INDEX('Policy Characteristics'!I:I,MATCH(PolicyLevers!$C77,'Policy Characteristics'!$D:$D,0))</f>
        <v>0.01</v>
      </c>
      <c r="O77" s="247" t="str">
        <f>INDEX('Policy Characteristics'!J:J,MATCH(PolicyLevers!$C77,'Policy Characteristics'!$D:$D,0))</f>
        <v>% of vehicle cost</v>
      </c>
      <c r="P77" s="247" t="str">
        <f>INDEX('Policy Characteristics'!K:K,MATCH(PolicyLevers!$C77,'Policy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7" s="247" t="str">
        <f>INDEX('Policy Characteristics'!L:L,MATCH(PolicyLevers!$C77,'Policy Characteristics'!$D:$D,0))</f>
        <v>transportation-sector-main.html#ev-subsidy</v>
      </c>
      <c r="R77" s="258" t="str">
        <f>INDEX('Policy Characteristics'!M:M,MATCH(PolicyLevers!$C77,'Policy Characteristics'!$D:$D,0))</f>
        <v>ev-subsidy.html</v>
      </c>
      <c r="S77" s="247">
        <f>INDEX('Policy Characteristics'!N:N,MATCH(PolicyLevers!$C77,'Policy Characteristics'!$D:$D,0))</f>
        <v>0</v>
      </c>
      <c r="T77" s="247">
        <f>INDEX('Policy Characteristics'!O:O,MATCH(PolicyLevers!$C77,'Policy Characteristics'!$D:$D,0))</f>
        <v>0</v>
      </c>
      <c r="U77" s="248"/>
      <c r="V77" s="248"/>
      <c r="W77" s="248"/>
      <c r="X77" s="248"/>
      <c r="Y77" s="248"/>
      <c r="Z77" s="248"/>
    </row>
    <row r="78" spans="1:26" ht="15.75" customHeight="1" x14ac:dyDescent="0.35">
      <c r="A78" s="247" t="str">
        <f>INDEX('Policy Characteristics'!B:B,MATCH(PolicyLevers!$C78,'Policy Characteristics'!$D:$D,0))</f>
        <v>Transportation</v>
      </c>
      <c r="B78" s="247" t="str">
        <f>INDEX('Policy Characteristics'!C:C,MATCH(PolicyLevers!$C78,'Policy Characteristics'!$D:$D,0))</f>
        <v>Electric Vehicle Subsidy</v>
      </c>
      <c r="C78" s="247" t="str">
        <f t="shared" ref="C78" si="47">C$76</f>
        <v>Additional EV Subsidy Percentage</v>
      </c>
      <c r="D78" s="247" t="s">
        <v>98</v>
      </c>
      <c r="E78" s="247" t="s">
        <v>80</v>
      </c>
      <c r="F78" s="247" t="s">
        <v>99</v>
      </c>
      <c r="G78" s="247" t="s">
        <v>80</v>
      </c>
      <c r="H78" s="254"/>
      <c r="I78" s="257" t="s">
        <v>76</v>
      </c>
      <c r="J78" s="247" t="str">
        <f>INDEX('Policy Characteristics'!E:E,MATCH(PolicyLevers!$C78,'Policy Characteristics'!$D:$D,0))</f>
        <v>EV Subsidy</v>
      </c>
      <c r="K78" s="247" t="str">
        <f>INDEX('Policy Characteristics'!F:F,MATCH(PolicyLevers!$C78,'Policy Characteristics'!$D:$D,0))</f>
        <v>trans EV subsidy</v>
      </c>
      <c r="L78" s="247">
        <f>INDEX('Policy Characteristics'!G:G,MATCH(PolicyLevers!$C78,'Policy Characteristics'!$D:$D,0))</f>
        <v>0</v>
      </c>
      <c r="M78" s="247">
        <f>INDEX('Policy Characteristics'!H:H,MATCH(PolicyLevers!$C78,'Policy Characteristics'!$D:$D,0))</f>
        <v>0.5</v>
      </c>
      <c r="N78" s="247">
        <f>INDEX('Policy Characteristics'!I:I,MATCH(PolicyLevers!$C78,'Policy Characteristics'!$D:$D,0))</f>
        <v>0.01</v>
      </c>
      <c r="O78" s="247" t="str">
        <f>INDEX('Policy Characteristics'!J:J,MATCH(PolicyLevers!$C78,'Policy Characteristics'!$D:$D,0))</f>
        <v>% of vehicle cost</v>
      </c>
      <c r="P78" s="247" t="str">
        <f>INDEX('Policy Characteristics'!K:K,MATCH(PolicyLevers!$C78,'Policy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8" s="247" t="str">
        <f>INDEX('Policy Characteristics'!L:L,MATCH(PolicyLevers!$C78,'Policy Characteristics'!$D:$D,0))</f>
        <v>transportation-sector-main.html#ev-subsidy</v>
      </c>
      <c r="R78" s="258" t="str">
        <f>INDEX('Policy Characteristics'!M:M,MATCH(PolicyLevers!$C78,'Policy Characteristics'!$D:$D,0))</f>
        <v>ev-subsidy.html</v>
      </c>
      <c r="S78" s="247">
        <f>INDEX('Policy Characteristics'!N:N,MATCH(PolicyLevers!$C78,'Policy Characteristics'!$D:$D,0))</f>
        <v>0</v>
      </c>
      <c r="T78" s="247">
        <f>INDEX('Policy Characteristics'!O:O,MATCH(PolicyLevers!$C78,'Policy Characteristics'!$D:$D,0))</f>
        <v>0</v>
      </c>
      <c r="U78" s="248"/>
      <c r="V78" s="248"/>
      <c r="W78" s="248"/>
      <c r="X78" s="248"/>
      <c r="Y78" s="248"/>
      <c r="Z78" s="248"/>
    </row>
    <row r="79" spans="1:26" ht="15.75" customHeight="1" x14ac:dyDescent="0.35">
      <c r="A79" s="247" t="str">
        <f>INDEX('Policy Characteristics'!B:B,MATCH(PolicyLevers!$C79,'Policy Characteristics'!$D:$D,0))</f>
        <v>Transportation</v>
      </c>
      <c r="B79" s="247" t="str">
        <f>INDEX('Policy Characteristics'!C:C,MATCH(PolicyLevers!$C79,'Policy Characteristics'!$D:$D,0))</f>
        <v>Electric Vehicle Subsidy</v>
      </c>
      <c r="C79" s="247" t="str">
        <f t="shared" ref="C79" si="48">C$76</f>
        <v>Additional EV Subsidy Percentage</v>
      </c>
      <c r="D79" s="247" t="s">
        <v>105</v>
      </c>
      <c r="E79" s="247" t="s">
        <v>80</v>
      </c>
      <c r="F79" s="247" t="s">
        <v>106</v>
      </c>
      <c r="G79" s="247" t="s">
        <v>80</v>
      </c>
      <c r="H79" s="254"/>
      <c r="I79" s="257" t="s">
        <v>76</v>
      </c>
      <c r="J79" s="247" t="str">
        <f>INDEX('Policy Characteristics'!E:E,MATCH(PolicyLevers!$C79,'Policy Characteristics'!$D:$D,0))</f>
        <v>EV Subsidy</v>
      </c>
      <c r="K79" s="247" t="str">
        <f>INDEX('Policy Characteristics'!F:F,MATCH(PolicyLevers!$C79,'Policy Characteristics'!$D:$D,0))</f>
        <v>trans EV subsidy</v>
      </c>
      <c r="L79" s="247">
        <f>INDEX('Policy Characteristics'!G:G,MATCH(PolicyLevers!$C79,'Policy Characteristics'!$D:$D,0))</f>
        <v>0</v>
      </c>
      <c r="M79" s="247">
        <f>INDEX('Policy Characteristics'!H:H,MATCH(PolicyLevers!$C79,'Policy Characteristics'!$D:$D,0))</f>
        <v>0.5</v>
      </c>
      <c r="N79" s="247">
        <f>INDEX('Policy Characteristics'!I:I,MATCH(PolicyLevers!$C79,'Policy Characteristics'!$D:$D,0))</f>
        <v>0.01</v>
      </c>
      <c r="O79" s="247" t="str">
        <f>INDEX('Policy Characteristics'!J:J,MATCH(PolicyLevers!$C79,'Policy Characteristics'!$D:$D,0))</f>
        <v>% of vehicle cost</v>
      </c>
      <c r="P79" s="247" t="str">
        <f>INDEX('Policy Characteristics'!K:K,MATCH(PolicyLevers!$C79,'Policy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79" s="247" t="str">
        <f>INDEX('Policy Characteristics'!L:L,MATCH(PolicyLevers!$C79,'Policy Characteristics'!$D:$D,0))</f>
        <v>transportation-sector-main.html#ev-subsidy</v>
      </c>
      <c r="R79" s="258" t="str">
        <f>INDEX('Policy Characteristics'!M:M,MATCH(PolicyLevers!$C79,'Policy Characteristics'!$D:$D,0))</f>
        <v>ev-subsidy.html</v>
      </c>
      <c r="S79" s="247">
        <f>INDEX('Policy Characteristics'!N:N,MATCH(PolicyLevers!$C79,'Policy Characteristics'!$D:$D,0))</f>
        <v>0</v>
      </c>
      <c r="T79" s="247">
        <f>INDEX('Policy Characteristics'!O:O,MATCH(PolicyLevers!$C79,'Policy Characteristics'!$D:$D,0))</f>
        <v>0</v>
      </c>
      <c r="U79" s="248"/>
      <c r="V79" s="248"/>
      <c r="W79" s="248"/>
      <c r="X79" s="248"/>
      <c r="Y79" s="248"/>
      <c r="Z79" s="248"/>
    </row>
    <row r="80" spans="1:26" ht="15.75" customHeight="1" x14ac:dyDescent="0.35">
      <c r="A80" s="247" t="str">
        <f>INDEX('Policy Characteristics'!B:B,MATCH(PolicyLevers!$C80,'Policy Characteristics'!$D:$D,0))</f>
        <v>Transportation</v>
      </c>
      <c r="B80" s="247" t="str">
        <f>INDEX('Policy Characteristics'!C:C,MATCH(PolicyLevers!$C80,'Policy Characteristics'!$D:$D,0))</f>
        <v>Electric Vehicle Subsidy</v>
      </c>
      <c r="C80" s="247" t="str">
        <f t="shared" ref="C80" si="49">C$76</f>
        <v>Additional EV Subsidy Percentage</v>
      </c>
      <c r="D80" s="247" t="s">
        <v>98</v>
      </c>
      <c r="E80" s="247" t="s">
        <v>81</v>
      </c>
      <c r="F80" s="247" t="s">
        <v>99</v>
      </c>
      <c r="G80" s="247" t="s">
        <v>107</v>
      </c>
      <c r="H80" s="254"/>
      <c r="I80" s="257" t="s">
        <v>76</v>
      </c>
      <c r="J80" s="247" t="str">
        <f>INDEX('Policy Characteristics'!E:E,MATCH(PolicyLevers!$C80,'Policy Characteristics'!$D:$D,0))</f>
        <v>EV Subsidy</v>
      </c>
      <c r="K80" s="247" t="str">
        <f>INDEX('Policy Characteristics'!F:F,MATCH(PolicyLevers!$C80,'Policy Characteristics'!$D:$D,0))</f>
        <v>trans EV subsidy</v>
      </c>
      <c r="L80" s="247">
        <f>INDEX('Policy Characteristics'!G:G,MATCH(PolicyLevers!$C80,'Policy Characteristics'!$D:$D,0))</f>
        <v>0</v>
      </c>
      <c r="M80" s="247">
        <f>INDEX('Policy Characteristics'!H:H,MATCH(PolicyLevers!$C80,'Policy Characteristics'!$D:$D,0))</f>
        <v>0.5</v>
      </c>
      <c r="N80" s="247">
        <f>INDEX('Policy Characteristics'!I:I,MATCH(PolicyLevers!$C80,'Policy Characteristics'!$D:$D,0))</f>
        <v>0.01</v>
      </c>
      <c r="O80" s="247" t="str">
        <f>INDEX('Policy Characteristics'!J:J,MATCH(PolicyLevers!$C80,'Policy Characteristics'!$D:$D,0))</f>
        <v>% of vehicle cost</v>
      </c>
      <c r="P80" s="247" t="str">
        <f>INDEX('Policy Characteristics'!K:K,MATCH(PolicyLevers!$C80,'Policy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0" s="247" t="str">
        <f>INDEX('Policy Characteristics'!L:L,MATCH(PolicyLevers!$C80,'Policy Characteristics'!$D:$D,0))</f>
        <v>transportation-sector-main.html#ev-subsidy</v>
      </c>
      <c r="R80" s="258" t="str">
        <f>INDEX('Policy Characteristics'!M:M,MATCH(PolicyLevers!$C80,'Policy Characteristics'!$D:$D,0))</f>
        <v>ev-subsidy.html</v>
      </c>
      <c r="S80" s="247">
        <f>INDEX('Policy Characteristics'!N:N,MATCH(PolicyLevers!$C80,'Policy Characteristics'!$D:$D,0))</f>
        <v>0</v>
      </c>
      <c r="T80" s="247">
        <f>INDEX('Policy Characteristics'!O:O,MATCH(PolicyLevers!$C80,'Policy Characteristics'!$D:$D,0))</f>
        <v>0</v>
      </c>
      <c r="U80" s="248"/>
      <c r="V80" s="248"/>
      <c r="W80" s="248"/>
      <c r="X80" s="248"/>
      <c r="Y80" s="248"/>
      <c r="Z80" s="248"/>
    </row>
    <row r="81" spans="1:26" ht="15.75" customHeight="1" x14ac:dyDescent="0.35">
      <c r="A81" s="247" t="str">
        <f>INDEX('Policy Characteristics'!B:B,MATCH(PolicyLevers!$C81,'Policy Characteristics'!$D:$D,0))</f>
        <v>Transportation</v>
      </c>
      <c r="B81" s="247" t="str">
        <f>INDEX('Policy Characteristics'!C:C,MATCH(PolicyLevers!$C81,'Policy Characteristics'!$D:$D,0))</f>
        <v>Electric Vehicle Subsidy</v>
      </c>
      <c r="C81" s="247" t="str">
        <f t="shared" ref="C81" si="50">C$76</f>
        <v>Additional EV Subsidy Percentage</v>
      </c>
      <c r="D81" s="247" t="s">
        <v>105</v>
      </c>
      <c r="E81" s="247" t="s">
        <v>81</v>
      </c>
      <c r="F81" s="247" t="s">
        <v>106</v>
      </c>
      <c r="G81" s="247" t="s">
        <v>107</v>
      </c>
      <c r="H81" s="254"/>
      <c r="I81" s="257" t="s">
        <v>76</v>
      </c>
      <c r="J81" s="247" t="str">
        <f>INDEX('Policy Characteristics'!E:E,MATCH(PolicyLevers!$C81,'Policy Characteristics'!$D:$D,0))</f>
        <v>EV Subsidy</v>
      </c>
      <c r="K81" s="247" t="str">
        <f>INDEX('Policy Characteristics'!F:F,MATCH(PolicyLevers!$C81,'Policy Characteristics'!$D:$D,0))</f>
        <v>trans EV subsidy</v>
      </c>
      <c r="L81" s="247">
        <f>INDEX('Policy Characteristics'!G:G,MATCH(PolicyLevers!$C81,'Policy Characteristics'!$D:$D,0))</f>
        <v>0</v>
      </c>
      <c r="M81" s="247">
        <f>INDEX('Policy Characteristics'!H:H,MATCH(PolicyLevers!$C81,'Policy Characteristics'!$D:$D,0))</f>
        <v>0.5</v>
      </c>
      <c r="N81" s="247">
        <f>INDEX('Policy Characteristics'!I:I,MATCH(PolicyLevers!$C81,'Policy Characteristics'!$D:$D,0))</f>
        <v>0.01</v>
      </c>
      <c r="O81" s="247" t="str">
        <f>INDEX('Policy Characteristics'!J:J,MATCH(PolicyLevers!$C81,'Policy Characteristics'!$D:$D,0))</f>
        <v>% of vehicle cost</v>
      </c>
      <c r="P81" s="247" t="str">
        <f>INDEX('Policy Characteristics'!K:K,MATCH(PolicyLevers!$C81,'Policy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1" s="247" t="str">
        <f>INDEX('Policy Characteristics'!L:L,MATCH(PolicyLevers!$C81,'Policy Characteristics'!$D:$D,0))</f>
        <v>transportation-sector-main.html#ev-subsidy</v>
      </c>
      <c r="R81" s="258" t="str">
        <f>INDEX('Policy Characteristics'!M:M,MATCH(PolicyLevers!$C81,'Policy Characteristics'!$D:$D,0))</f>
        <v>ev-subsidy.html</v>
      </c>
      <c r="S81" s="247">
        <f>INDEX('Policy Characteristics'!N:N,MATCH(PolicyLevers!$C81,'Policy Characteristics'!$D:$D,0))</f>
        <v>0</v>
      </c>
      <c r="T81" s="247">
        <f>INDEX('Policy Characteristics'!O:O,MATCH(PolicyLevers!$C81,'Policy Characteristics'!$D:$D,0))</f>
        <v>0</v>
      </c>
      <c r="U81" s="248"/>
      <c r="V81" s="248"/>
      <c r="W81" s="248"/>
      <c r="X81" s="248"/>
      <c r="Y81" s="248"/>
      <c r="Z81" s="248"/>
    </row>
    <row r="82" spans="1:26" ht="15.75" customHeight="1" x14ac:dyDescent="0.35">
      <c r="A82" s="247" t="str">
        <f>INDEX('Policy Characteristics'!B:B,MATCH(PolicyLevers!$C82,'Policy Characteristics'!$D:$D,0))</f>
        <v>Transportation</v>
      </c>
      <c r="B82" s="247" t="str">
        <f>INDEX('Policy Characteristics'!C:C,MATCH(PolicyLevers!$C82,'Policy Characteristics'!$D:$D,0))</f>
        <v>Electric Vehicle Subsidy</v>
      </c>
      <c r="C82" s="247" t="str">
        <f t="shared" ref="C82" si="51">C$76</f>
        <v>Additional EV Subsidy Percentage</v>
      </c>
      <c r="D82" s="247" t="s">
        <v>98</v>
      </c>
      <c r="E82" s="247" t="s">
        <v>82</v>
      </c>
      <c r="F82" s="247" t="s">
        <v>99</v>
      </c>
      <c r="G82" s="247" t="s">
        <v>108</v>
      </c>
      <c r="H82" s="254"/>
      <c r="I82" s="257" t="s">
        <v>76</v>
      </c>
      <c r="J82" s="247" t="str">
        <f>INDEX('Policy Characteristics'!E:E,MATCH(PolicyLevers!$C82,'Policy Characteristics'!$D:$D,0))</f>
        <v>EV Subsidy</v>
      </c>
      <c r="K82" s="247" t="str">
        <f>INDEX('Policy Characteristics'!F:F,MATCH(PolicyLevers!$C82,'Policy Characteristics'!$D:$D,0))</f>
        <v>trans EV subsidy</v>
      </c>
      <c r="L82" s="247">
        <f>INDEX('Policy Characteristics'!G:G,MATCH(PolicyLevers!$C82,'Policy Characteristics'!$D:$D,0))</f>
        <v>0</v>
      </c>
      <c r="M82" s="247">
        <f>INDEX('Policy Characteristics'!H:H,MATCH(PolicyLevers!$C82,'Policy Characteristics'!$D:$D,0))</f>
        <v>0.5</v>
      </c>
      <c r="N82" s="247">
        <f>INDEX('Policy Characteristics'!I:I,MATCH(PolicyLevers!$C82,'Policy Characteristics'!$D:$D,0))</f>
        <v>0.01</v>
      </c>
      <c r="O82" s="247" t="str">
        <f>INDEX('Policy Characteristics'!J:J,MATCH(PolicyLevers!$C82,'Policy Characteristics'!$D:$D,0))</f>
        <v>% of vehicle cost</v>
      </c>
      <c r="P82" s="247" t="str">
        <f>INDEX('Policy Characteristics'!K:K,MATCH(PolicyLevers!$C82,'Policy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2" s="247" t="str">
        <f>INDEX('Policy Characteristics'!L:L,MATCH(PolicyLevers!$C82,'Policy Characteristics'!$D:$D,0))</f>
        <v>transportation-sector-main.html#ev-subsidy</v>
      </c>
      <c r="R82" s="258" t="str">
        <f>INDEX('Policy Characteristics'!M:M,MATCH(PolicyLevers!$C82,'Policy Characteristics'!$D:$D,0))</f>
        <v>ev-subsidy.html</v>
      </c>
      <c r="S82" s="247">
        <f>INDEX('Policy Characteristics'!N:N,MATCH(PolicyLevers!$C82,'Policy Characteristics'!$D:$D,0))</f>
        <v>0</v>
      </c>
      <c r="T82" s="247">
        <f>INDEX('Policy Characteristics'!O:O,MATCH(PolicyLevers!$C82,'Policy Characteristics'!$D:$D,0))</f>
        <v>0</v>
      </c>
      <c r="U82" s="248"/>
      <c r="V82" s="248"/>
      <c r="W82" s="248"/>
      <c r="X82" s="248"/>
      <c r="Y82" s="248"/>
      <c r="Z82" s="248"/>
    </row>
    <row r="83" spans="1:26" ht="15.75" customHeight="1" x14ac:dyDescent="0.35">
      <c r="A83" s="247" t="str">
        <f>INDEX('Policy Characteristics'!B:B,MATCH(PolicyLevers!$C83,'Policy Characteristics'!$D:$D,0))</f>
        <v>Transportation</v>
      </c>
      <c r="B83" s="247" t="str">
        <f>INDEX('Policy Characteristics'!C:C,MATCH(PolicyLevers!$C83,'Policy Characteristics'!$D:$D,0))</f>
        <v>Electric Vehicle Subsidy</v>
      </c>
      <c r="C83" s="247" t="str">
        <f t="shared" ref="C83" si="52">C$76</f>
        <v>Additional EV Subsidy Percentage</v>
      </c>
      <c r="D83" s="247" t="s">
        <v>105</v>
      </c>
      <c r="E83" s="247" t="s">
        <v>82</v>
      </c>
      <c r="F83" s="247" t="s">
        <v>106</v>
      </c>
      <c r="G83" s="247" t="s">
        <v>108</v>
      </c>
      <c r="H83" s="254"/>
      <c r="I83" s="257" t="s">
        <v>76</v>
      </c>
      <c r="J83" s="247" t="str">
        <f>INDEX('Policy Characteristics'!E:E,MATCH(PolicyLevers!$C83,'Policy Characteristics'!$D:$D,0))</f>
        <v>EV Subsidy</v>
      </c>
      <c r="K83" s="247" t="str">
        <f>INDEX('Policy Characteristics'!F:F,MATCH(PolicyLevers!$C83,'Policy Characteristics'!$D:$D,0))</f>
        <v>trans EV subsidy</v>
      </c>
      <c r="L83" s="247">
        <f>INDEX('Policy Characteristics'!G:G,MATCH(PolicyLevers!$C83,'Policy Characteristics'!$D:$D,0))</f>
        <v>0</v>
      </c>
      <c r="M83" s="247">
        <f>INDEX('Policy Characteristics'!H:H,MATCH(PolicyLevers!$C83,'Policy Characteristics'!$D:$D,0))</f>
        <v>0.5</v>
      </c>
      <c r="N83" s="247">
        <f>INDEX('Policy Characteristics'!I:I,MATCH(PolicyLevers!$C83,'Policy Characteristics'!$D:$D,0))</f>
        <v>0.01</v>
      </c>
      <c r="O83" s="247" t="str">
        <f>INDEX('Policy Characteristics'!J:J,MATCH(PolicyLevers!$C83,'Policy Characteristics'!$D:$D,0))</f>
        <v>% of vehicle cost</v>
      </c>
      <c r="P83" s="247" t="str">
        <f>INDEX('Policy Characteristics'!K:K,MATCH(PolicyLevers!$C83,'Policy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3" s="247" t="str">
        <f>INDEX('Policy Characteristics'!L:L,MATCH(PolicyLevers!$C83,'Policy Characteristics'!$D:$D,0))</f>
        <v>transportation-sector-main.html#ev-subsidy</v>
      </c>
      <c r="R83" s="258" t="str">
        <f>INDEX('Policy Characteristics'!M:M,MATCH(PolicyLevers!$C83,'Policy Characteristics'!$D:$D,0))</f>
        <v>ev-subsidy.html</v>
      </c>
      <c r="S83" s="247">
        <f>INDEX('Policy Characteristics'!N:N,MATCH(PolicyLevers!$C83,'Policy Characteristics'!$D:$D,0))</f>
        <v>0</v>
      </c>
      <c r="T83" s="247">
        <f>INDEX('Policy Characteristics'!O:O,MATCH(PolicyLevers!$C83,'Policy Characteristics'!$D:$D,0))</f>
        <v>0</v>
      </c>
      <c r="U83" s="248"/>
      <c r="V83" s="248"/>
      <c r="W83" s="248"/>
      <c r="X83" s="248"/>
      <c r="Y83" s="248"/>
      <c r="Z83" s="248"/>
    </row>
    <row r="84" spans="1:26" ht="15.75" customHeight="1" x14ac:dyDescent="0.35">
      <c r="A84" s="247" t="str">
        <f>INDEX('Policy Characteristics'!B:B,MATCH(PolicyLevers!$C84,'Policy Characteristics'!$D:$D,0))</f>
        <v>Transportation</v>
      </c>
      <c r="B84" s="247" t="str">
        <f>INDEX('Policy Characteristics'!C:C,MATCH(PolicyLevers!$C84,'Policy Characteristics'!$D:$D,0))</f>
        <v>Electric Vehicle Subsidy</v>
      </c>
      <c r="C84" s="247" t="str">
        <f t="shared" ref="C84" si="53">C$76</f>
        <v>Additional EV Subsidy Percentage</v>
      </c>
      <c r="D84" s="247" t="s">
        <v>98</v>
      </c>
      <c r="E84" s="247" t="s">
        <v>83</v>
      </c>
      <c r="F84" s="247" t="s">
        <v>99</v>
      </c>
      <c r="G84" s="247" t="s">
        <v>109</v>
      </c>
      <c r="H84" s="254"/>
      <c r="I84" s="257" t="s">
        <v>76</v>
      </c>
      <c r="J84" s="247" t="str">
        <f>INDEX('Policy Characteristics'!E:E,MATCH(PolicyLevers!$C84,'Policy Characteristics'!$D:$D,0))</f>
        <v>EV Subsidy</v>
      </c>
      <c r="K84" s="247" t="str">
        <f>INDEX('Policy Characteristics'!F:F,MATCH(PolicyLevers!$C84,'Policy Characteristics'!$D:$D,0))</f>
        <v>trans EV subsidy</v>
      </c>
      <c r="L84" s="247">
        <f>INDEX('Policy Characteristics'!G:G,MATCH(PolicyLevers!$C84,'Policy Characteristics'!$D:$D,0))</f>
        <v>0</v>
      </c>
      <c r="M84" s="247">
        <f>INDEX('Policy Characteristics'!H:H,MATCH(PolicyLevers!$C84,'Policy Characteristics'!$D:$D,0))</f>
        <v>0.5</v>
      </c>
      <c r="N84" s="247">
        <f>INDEX('Policy Characteristics'!I:I,MATCH(PolicyLevers!$C84,'Policy Characteristics'!$D:$D,0))</f>
        <v>0.01</v>
      </c>
      <c r="O84" s="247" t="str">
        <f>INDEX('Policy Characteristics'!J:J,MATCH(PolicyLevers!$C84,'Policy Characteristics'!$D:$D,0))</f>
        <v>% of vehicle cost</v>
      </c>
      <c r="P84" s="247" t="str">
        <f>INDEX('Policy Characteristics'!K:K,MATCH(PolicyLevers!$C84,'Policy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4" s="247" t="str">
        <f>INDEX('Policy Characteristics'!L:L,MATCH(PolicyLevers!$C84,'Policy Characteristics'!$D:$D,0))</f>
        <v>transportation-sector-main.html#ev-subsidy</v>
      </c>
      <c r="R84" s="258" t="str">
        <f>INDEX('Policy Characteristics'!M:M,MATCH(PolicyLevers!$C84,'Policy Characteristics'!$D:$D,0))</f>
        <v>ev-subsidy.html</v>
      </c>
      <c r="S84" s="247">
        <f>INDEX('Policy Characteristics'!N:N,MATCH(PolicyLevers!$C84,'Policy Characteristics'!$D:$D,0))</f>
        <v>0</v>
      </c>
      <c r="T84" s="247">
        <f>INDEX('Policy Characteristics'!O:O,MATCH(PolicyLevers!$C84,'Policy Characteristics'!$D:$D,0))</f>
        <v>0</v>
      </c>
      <c r="U84" s="248"/>
      <c r="V84" s="248"/>
      <c r="W84" s="248"/>
      <c r="X84" s="248"/>
      <c r="Y84" s="248"/>
      <c r="Z84" s="248"/>
    </row>
    <row r="85" spans="1:26" ht="15.75" customHeight="1" x14ac:dyDescent="0.35">
      <c r="A85" s="247" t="str">
        <f>INDEX('Policy Characteristics'!B:B,MATCH(PolicyLevers!$C85,'Policy Characteristics'!$D:$D,0))</f>
        <v>Transportation</v>
      </c>
      <c r="B85" s="247" t="str">
        <f>INDEX('Policy Characteristics'!C:C,MATCH(PolicyLevers!$C85,'Policy Characteristics'!$D:$D,0))</f>
        <v>Electric Vehicle Subsidy</v>
      </c>
      <c r="C85" s="247" t="str">
        <f t="shared" ref="C85" si="54">C$76</f>
        <v>Additional EV Subsidy Percentage</v>
      </c>
      <c r="D85" s="247" t="s">
        <v>105</v>
      </c>
      <c r="E85" s="247" t="s">
        <v>83</v>
      </c>
      <c r="F85" s="247" t="s">
        <v>106</v>
      </c>
      <c r="G85" s="247" t="s">
        <v>109</v>
      </c>
      <c r="H85" s="254"/>
      <c r="I85" s="257" t="s">
        <v>76</v>
      </c>
      <c r="J85" s="247" t="str">
        <f>INDEX('Policy Characteristics'!E:E,MATCH(PolicyLevers!$C85,'Policy Characteristics'!$D:$D,0))</f>
        <v>EV Subsidy</v>
      </c>
      <c r="K85" s="247" t="str">
        <f>INDEX('Policy Characteristics'!F:F,MATCH(PolicyLevers!$C85,'Policy Characteristics'!$D:$D,0))</f>
        <v>trans EV subsidy</v>
      </c>
      <c r="L85" s="247">
        <f>INDEX('Policy Characteristics'!G:G,MATCH(PolicyLevers!$C85,'Policy Characteristics'!$D:$D,0))</f>
        <v>0</v>
      </c>
      <c r="M85" s="247">
        <f>INDEX('Policy Characteristics'!H:H,MATCH(PolicyLevers!$C85,'Policy Characteristics'!$D:$D,0))</f>
        <v>0.5</v>
      </c>
      <c r="N85" s="247">
        <f>INDEX('Policy Characteristics'!I:I,MATCH(PolicyLevers!$C85,'Policy Characteristics'!$D:$D,0))</f>
        <v>0.01</v>
      </c>
      <c r="O85" s="247" t="str">
        <f>INDEX('Policy Characteristics'!J:J,MATCH(PolicyLevers!$C85,'Policy Characteristics'!$D:$D,0))</f>
        <v>% of vehicle cost</v>
      </c>
      <c r="P85" s="247" t="str">
        <f>INDEX('Policy Characteristics'!K:K,MATCH(PolicyLevers!$C85,'Policy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5" s="247" t="str">
        <f>INDEX('Policy Characteristics'!L:L,MATCH(PolicyLevers!$C85,'Policy Characteristics'!$D:$D,0))</f>
        <v>transportation-sector-main.html#ev-subsidy</v>
      </c>
      <c r="R85" s="258" t="str">
        <f>INDEX('Policy Characteristics'!M:M,MATCH(PolicyLevers!$C85,'Policy Characteristics'!$D:$D,0))</f>
        <v>ev-subsidy.html</v>
      </c>
      <c r="S85" s="247">
        <f>INDEX('Policy Characteristics'!N:N,MATCH(PolicyLevers!$C85,'Policy Characteristics'!$D:$D,0))</f>
        <v>0</v>
      </c>
      <c r="T85" s="247">
        <f>INDEX('Policy Characteristics'!O:O,MATCH(PolicyLevers!$C85,'Policy Characteristics'!$D:$D,0))</f>
        <v>0</v>
      </c>
      <c r="U85" s="248"/>
      <c r="V85" s="248"/>
      <c r="W85" s="248"/>
      <c r="X85" s="248"/>
      <c r="Y85" s="248"/>
      <c r="Z85" s="248"/>
    </row>
    <row r="86" spans="1:26" ht="15.75" customHeight="1" x14ac:dyDescent="0.35">
      <c r="A86" s="247" t="str">
        <f>INDEX('Policy Characteristics'!B:B,MATCH(PolicyLevers!$C86,'Policy Characteristics'!$D:$D,0))</f>
        <v>Transportation</v>
      </c>
      <c r="B86" s="247" t="str">
        <f>INDEX('Policy Characteristics'!C:C,MATCH(PolicyLevers!$C86,'Policy Characteristics'!$D:$D,0))</f>
        <v>Electric Vehicle Subsidy</v>
      </c>
      <c r="C86" s="247" t="str">
        <f t="shared" ref="C86" si="55">C$76</f>
        <v>Additional EV Subsidy Percentage</v>
      </c>
      <c r="D86" s="247" t="s">
        <v>98</v>
      </c>
      <c r="E86" s="247" t="s">
        <v>84</v>
      </c>
      <c r="F86" s="247" t="s">
        <v>99</v>
      </c>
      <c r="G86" s="247" t="s">
        <v>110</v>
      </c>
      <c r="H86" s="254"/>
      <c r="I86" s="257" t="s">
        <v>76</v>
      </c>
      <c r="J86" s="247" t="str">
        <f>INDEX('Policy Characteristics'!E:E,MATCH(PolicyLevers!$C86,'Policy Characteristics'!$D:$D,0))</f>
        <v>EV Subsidy</v>
      </c>
      <c r="K86" s="247" t="str">
        <f>INDEX('Policy Characteristics'!F:F,MATCH(PolicyLevers!$C86,'Policy Characteristics'!$D:$D,0))</f>
        <v>trans EV subsidy</v>
      </c>
      <c r="L86" s="247">
        <f>INDEX('Policy Characteristics'!G:G,MATCH(PolicyLevers!$C86,'Policy Characteristics'!$D:$D,0))</f>
        <v>0</v>
      </c>
      <c r="M86" s="247">
        <f>INDEX('Policy Characteristics'!H:H,MATCH(PolicyLevers!$C86,'Policy Characteristics'!$D:$D,0))</f>
        <v>0.5</v>
      </c>
      <c r="N86" s="247">
        <f>INDEX('Policy Characteristics'!I:I,MATCH(PolicyLevers!$C86,'Policy Characteristics'!$D:$D,0))</f>
        <v>0.01</v>
      </c>
      <c r="O86" s="247" t="str">
        <f>INDEX('Policy Characteristics'!J:J,MATCH(PolicyLevers!$C86,'Policy Characteristics'!$D:$D,0))</f>
        <v>% of vehicle cost</v>
      </c>
      <c r="P86" s="247" t="str">
        <f>INDEX('Policy Characteristics'!K:K,MATCH(PolicyLevers!$C86,'Policy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6" s="247" t="str">
        <f>INDEX('Policy Characteristics'!L:L,MATCH(PolicyLevers!$C86,'Policy Characteristics'!$D:$D,0))</f>
        <v>transportation-sector-main.html#ev-subsidy</v>
      </c>
      <c r="R86" s="258" t="str">
        <f>INDEX('Policy Characteristics'!M:M,MATCH(PolicyLevers!$C86,'Policy Characteristics'!$D:$D,0))</f>
        <v>ev-subsidy.html</v>
      </c>
      <c r="S86" s="247">
        <f>INDEX('Policy Characteristics'!N:N,MATCH(PolicyLevers!$C86,'Policy Characteristics'!$D:$D,0))</f>
        <v>0</v>
      </c>
      <c r="T86" s="247">
        <f>INDEX('Policy Characteristics'!O:O,MATCH(PolicyLevers!$C86,'Policy Characteristics'!$D:$D,0))</f>
        <v>0</v>
      </c>
      <c r="U86" s="248"/>
      <c r="V86" s="248"/>
      <c r="W86" s="248"/>
      <c r="X86" s="248"/>
      <c r="Y86" s="248"/>
      <c r="Z86" s="248"/>
    </row>
    <row r="87" spans="1:26" ht="15.75" customHeight="1" x14ac:dyDescent="0.35">
      <c r="A87" s="247" t="str">
        <f>INDEX('Policy Characteristics'!B:B,MATCH(PolicyLevers!$C87,'Policy Characteristics'!$D:$D,0))</f>
        <v>Transportation</v>
      </c>
      <c r="B87" s="247" t="str">
        <f>INDEX('Policy Characteristics'!C:C,MATCH(PolicyLevers!$C87,'Policy Characteristics'!$D:$D,0))</f>
        <v>Electric Vehicle Subsidy</v>
      </c>
      <c r="C87" s="247" t="str">
        <f t="shared" ref="C87" si="56">C$76</f>
        <v>Additional EV Subsidy Percentage</v>
      </c>
      <c r="D87" s="247" t="s">
        <v>105</v>
      </c>
      <c r="E87" s="247" t="s">
        <v>84</v>
      </c>
      <c r="F87" s="247" t="s">
        <v>106</v>
      </c>
      <c r="G87" s="247" t="s">
        <v>110</v>
      </c>
      <c r="H87" s="254"/>
      <c r="I87" s="257" t="s">
        <v>76</v>
      </c>
      <c r="J87" s="247" t="str">
        <f>INDEX('Policy Characteristics'!E:E,MATCH(PolicyLevers!$C87,'Policy Characteristics'!$D:$D,0))</f>
        <v>EV Subsidy</v>
      </c>
      <c r="K87" s="247" t="str">
        <f>INDEX('Policy Characteristics'!F:F,MATCH(PolicyLevers!$C87,'Policy Characteristics'!$D:$D,0))</f>
        <v>trans EV subsidy</v>
      </c>
      <c r="L87" s="247">
        <f>INDEX('Policy Characteristics'!G:G,MATCH(PolicyLevers!$C87,'Policy Characteristics'!$D:$D,0))</f>
        <v>0</v>
      </c>
      <c r="M87" s="247">
        <f>INDEX('Policy Characteristics'!H:H,MATCH(PolicyLevers!$C87,'Policy Characteristics'!$D:$D,0))</f>
        <v>0.5</v>
      </c>
      <c r="N87" s="247">
        <f>INDEX('Policy Characteristics'!I:I,MATCH(PolicyLevers!$C87,'Policy Characteristics'!$D:$D,0))</f>
        <v>0.01</v>
      </c>
      <c r="O87" s="247" t="str">
        <f>INDEX('Policy Characteristics'!J:J,MATCH(PolicyLevers!$C87,'Policy Characteristics'!$D:$D,0))</f>
        <v>% of vehicle cost</v>
      </c>
      <c r="P87" s="247" t="str">
        <f>INDEX('Policy Characteristics'!K:K,MATCH(PolicyLevers!$C87,'Policy Characteristics'!$D:$D,0))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Q87" s="247" t="str">
        <f>INDEX('Policy Characteristics'!L:L,MATCH(PolicyLevers!$C87,'Policy Characteristics'!$D:$D,0))</f>
        <v>transportation-sector-main.html#ev-subsidy</v>
      </c>
      <c r="R87" s="258" t="str">
        <f>INDEX('Policy Characteristics'!M:M,MATCH(PolicyLevers!$C87,'Policy Characteristics'!$D:$D,0))</f>
        <v>ev-subsidy.html</v>
      </c>
      <c r="S87" s="247">
        <f>INDEX('Policy Characteristics'!N:N,MATCH(PolicyLevers!$C87,'Policy Characteristics'!$D:$D,0))</f>
        <v>0</v>
      </c>
      <c r="T87" s="247">
        <f>INDEX('Policy Characteristics'!O:O,MATCH(PolicyLevers!$C87,'Policy Characteristics'!$D:$D,0))</f>
        <v>0</v>
      </c>
      <c r="U87" s="248"/>
      <c r="V87" s="248"/>
      <c r="W87" s="248"/>
      <c r="X87" s="248"/>
      <c r="Y87" s="248"/>
      <c r="Z87" s="248"/>
    </row>
    <row r="88" spans="1:26" ht="15.75" customHeight="1" x14ac:dyDescent="0.35">
      <c r="A88" s="247" t="str">
        <f>INDEX('Policy Characteristics'!B:B,MATCH(PolicyLevers!$C88,'Policy Characteristics'!$D:$D,0))</f>
        <v>Transportation</v>
      </c>
      <c r="B88" s="247" t="str">
        <f>INDEX('Policy Characteristics'!C:C,MATCH(PolicyLevers!$C88,'Policy Characteristics'!$D:$D,0))</f>
        <v>Feebate</v>
      </c>
      <c r="C88" s="247" t="s">
        <v>119</v>
      </c>
      <c r="D88" s="257"/>
      <c r="E88" s="257"/>
      <c r="F88" s="257"/>
      <c r="G88" s="257"/>
      <c r="H88" s="254">
        <v>1</v>
      </c>
      <c r="I88" s="255" t="s">
        <v>63</v>
      </c>
      <c r="J88" s="247" t="str">
        <f>INDEX('Policy Characteristics'!E:E,MATCH(PolicyLevers!$C88,'Policy Characteristics'!$D:$D,0))</f>
        <v>Feebate</v>
      </c>
      <c r="K88" s="247" t="str">
        <f>INDEX('Policy Characteristics'!F:F,MATCH(PolicyLevers!$C88,'Policy Characteristics'!$D:$D,0))</f>
        <v>trans LDVs feebate</v>
      </c>
      <c r="L88" s="256">
        <f>INDEX('Policy Characteristics'!G:G,MATCH(PolicyLevers!$C88,'Policy Characteristics'!$D:$D,0))</f>
        <v>0</v>
      </c>
      <c r="M88" s="256">
        <f>INDEX('Policy Characteristics'!H:H,MATCH(PolicyLevers!$C88,'Policy Characteristics'!$D:$D,0))</f>
        <v>1</v>
      </c>
      <c r="N88" s="256">
        <f>INDEX('Policy Characteristics'!I:I,MATCH(PolicyLevers!$C88,'Policy Characteristics'!$D:$D,0))</f>
        <v>0.02</v>
      </c>
      <c r="O88" s="257" t="str">
        <f>INDEX('Policy Characteristics'!J:J,MATCH(PolicyLevers!$C88,'Policy Characteristics'!$D:$D,0))</f>
        <v>% of global best practice rate</v>
      </c>
      <c r="P88" s="257" t="str">
        <f>INDEX('Policy Characteristics'!K:K,MATCH(PolicyLevers!$C88,'Policy Characteristics'!$D:$D,0))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Q88" s="257" t="str">
        <f>INDEX('Policy Characteristics'!L:L,MATCH(PolicyLevers!$C88,'Policy Characteristics'!$D:$D,0))</f>
        <v>transportation-sector-main.html#feebate</v>
      </c>
      <c r="R88" s="265" t="str">
        <f>INDEX('Policy Characteristics'!M:M,MATCH(PolicyLevers!$C88,'Policy Characteristics'!$D:$D,0))</f>
        <v>feebate.html</v>
      </c>
      <c r="S88" s="271" t="str">
        <f>INDEX('Policy Characteristics'!N:N,MATCH(PolicyLevers!$C88,'Policy Characteristics'!$D:$D,0))</f>
        <v xml:space="preserve">Feebate:
Greene et al., 2005, "Feebates, rebates and gas-guzzler taxes: a study of incentives for increased fuel economy", Energy Policy, 33(6), 757-775, http://cta.ornl.gov/cta/Publications/Reports/FeebateEnergyPolicy_FINAL.pdf.
Inovar Auto Program (Brazil):
http://www.mdic.gov.br/index.php/competitividade-industrial/setor-automotivo/inovar-auto/objetivo-geral-e-especifico-3 </v>
      </c>
      <c r="T88" s="257" t="str">
        <f>INDEX('Policy Characteristics'!O:O,MATCH(PolicyLevers!$C88,'Policy Characteristics'!$D:$D,0))</f>
        <v>(For Brazil, we adopted the same value for the US): John German and Dan Meszler, 2010, "Best Practices for Feebate Program Design and Implementation", ICCT, http://www.theicct.org/sites/default/files/publications/ICCT_feebates_may2010.pdf, Table 2</v>
      </c>
      <c r="U88" s="248"/>
      <c r="V88" s="248"/>
      <c r="W88" s="248"/>
      <c r="X88" s="248"/>
      <c r="Y88" s="248"/>
      <c r="Z88" s="248"/>
    </row>
    <row r="89" spans="1:26" ht="24" customHeight="1" x14ac:dyDescent="0.35">
      <c r="A89" s="247" t="str">
        <f>INDEX('Policy Characteristics'!B:B,MATCH(PolicyLevers!$C89,'Policy Characteristics'!$D:$D,0))</f>
        <v>Transportation</v>
      </c>
      <c r="B89" s="247" t="str">
        <f>INDEX('Policy Characteristics'!C:C,MATCH(PolicyLevers!$C89,'Policy Characteristics'!$D:$D,0))</f>
        <v>Fuel Economy Standard</v>
      </c>
      <c r="C89" s="247" t="s">
        <v>125</v>
      </c>
      <c r="D89" s="257" t="s">
        <v>98</v>
      </c>
      <c r="E89" s="257" t="s">
        <v>60</v>
      </c>
      <c r="F89" s="257" t="s">
        <v>99</v>
      </c>
      <c r="G89" s="257" t="s">
        <v>60</v>
      </c>
      <c r="H89" s="254">
        <v>362</v>
      </c>
      <c r="I89" s="255" t="s">
        <v>63</v>
      </c>
      <c r="J89" s="247" t="str">
        <f>INDEX('Policy Characteristics'!E:E,MATCH(PolicyLevers!$C89,'Policy Characteristics'!$D:$D,0))</f>
        <v>Vehicle Fuel Economy Standards</v>
      </c>
      <c r="K89" s="247" t="str">
        <f>INDEX('Policy Characteristics'!F:F,MATCH(PolicyLevers!$C89,'Policy Characteristics'!$D:$D,0))</f>
        <v>trans fuel economy standards</v>
      </c>
      <c r="L89" s="256">
        <f>INDEX('Policy Characteristics'!G:G,MATCH(PolicyLevers!$C89,'Policy Characteristics'!$D:$D,0))</f>
        <v>0</v>
      </c>
      <c r="M89" s="256">
        <f>INDEX('Policy Characteristics'!H:H,MATCH(PolicyLevers!$C89,'Policy Characteristics'!$D:$D,0))</f>
        <v>0.3</v>
      </c>
      <c r="N89" s="256">
        <f>INDEX('Policy Characteristics'!I:I,MATCH(PolicyLevers!$C89,'Policy Characteristics'!$D:$D,0))</f>
        <v>0.01</v>
      </c>
      <c r="O89" s="257" t="str">
        <f>INDEX('Policy Characteristics'!J:J,MATCH(PolicyLevers!$C89,'Policy Characteristics'!$D:$D,0))</f>
        <v>% increase in km/L</v>
      </c>
      <c r="P89" s="257" t="str">
        <f>INDEX('Policy Characteristics'!K:K,MATCH(PolicyLevers!$C89,'Policy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89" s="257" t="str">
        <f>INDEX('Policy Characteristics'!L:L,MATCH(PolicyLevers!$C89,'Policy Characteristics'!$D:$D,0))</f>
        <v>transportation-sector-main.html#fuel-econ-std</v>
      </c>
      <c r="R89" s="265" t="str">
        <f>INDEX('Policy Characteristics'!M:M,MATCH(PolicyLevers!$C89,'Policy Characteristics'!$D:$D,0))</f>
        <v>fuel-economy-standard.html</v>
      </c>
      <c r="S89" s="272" t="str">
        <f>INDEX('Policy Characteristics'!N:N,MATCH(PolicyLevers!$C89,'Policy Characteristics'!$D:$D,0))</f>
        <v>(Ministry of Energy - National Emissions Inventory for On-road Vehicles): MMA (2014). 2º Inventário Nacional de Emissões Atmosféricas por Veículos Automotores Rodoviários. Relatório Final. Ministério do Meio Ambiente (MMA), Brasília. Brasil.</v>
      </c>
      <c r="T89" s="259" t="str">
        <f>INDEX('Policy Characteristics'!O:O,MATCH(PolicyLevers!$C89,'Policy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89" s="248"/>
      <c r="V89" s="248"/>
      <c r="W89" s="248"/>
      <c r="X89" s="248"/>
      <c r="Y89" s="248"/>
      <c r="Z89" s="248"/>
    </row>
    <row r="90" spans="1:26" ht="24" customHeight="1" x14ac:dyDescent="0.35">
      <c r="A90" s="247" t="str">
        <f>INDEX('Policy Characteristics'!B:B,MATCH(PolicyLevers!$C90,'Policy Characteristics'!$D:$D,0))</f>
        <v>Transportation</v>
      </c>
      <c r="B90" s="247" t="str">
        <f>INDEX('Policy Characteristics'!C:C,MATCH(PolicyLevers!$C90,'Policy Characteristics'!$D:$D,0))</f>
        <v>Fuel Economy Standard</v>
      </c>
      <c r="C90" s="247" t="str">
        <f t="shared" ref="C90:C99" si="57">C$89</f>
        <v>Percentage Additional Improvement of Fuel Economy Std</v>
      </c>
      <c r="D90" s="257" t="s">
        <v>105</v>
      </c>
      <c r="E90" s="257" t="s">
        <v>60</v>
      </c>
      <c r="F90" s="257" t="s">
        <v>106</v>
      </c>
      <c r="G90" s="257" t="s">
        <v>60</v>
      </c>
      <c r="H90" s="254">
        <v>363</v>
      </c>
      <c r="I90" s="255" t="s">
        <v>63</v>
      </c>
      <c r="J90" s="247" t="str">
        <f>INDEX('Policy Characteristics'!E:E,MATCH(PolicyLevers!$C90,'Policy Characteristics'!$D:$D,0))</f>
        <v>Vehicle Fuel Economy Standards</v>
      </c>
      <c r="K90" s="247" t="str">
        <f>INDEX('Policy Characteristics'!F:F,MATCH(PolicyLevers!$C90,'Policy Characteristics'!$D:$D,0))</f>
        <v>trans fuel economy standards</v>
      </c>
      <c r="L90" s="256">
        <f>INDEX('Policy Characteristics'!G:G,MATCH(PolicyLevers!$C90,'Policy Characteristics'!$D:$D,0))</f>
        <v>0</v>
      </c>
      <c r="M90" s="256">
        <f>INDEX('Policy Characteristics'!H:H,MATCH(PolicyLevers!$C90,'Policy Characteristics'!$D:$D,0))</f>
        <v>0.3</v>
      </c>
      <c r="N90" s="256">
        <f>INDEX('Policy Characteristics'!I:I,MATCH(PolicyLevers!$C90,'Policy Characteristics'!$D:$D,0))</f>
        <v>0.01</v>
      </c>
      <c r="O90" s="257" t="str">
        <f>INDEX('Policy Characteristics'!J:J,MATCH(PolicyLevers!$C90,'Policy Characteristics'!$D:$D,0))</f>
        <v>% increase in km/L</v>
      </c>
      <c r="P90" s="257" t="str">
        <f>INDEX('Policy Characteristics'!K:K,MATCH(PolicyLevers!$C90,'Policy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0" s="257" t="str">
        <f>INDEX('Policy Characteristics'!L:L,MATCH(PolicyLevers!$C90,'Policy Characteristics'!$D:$D,0))</f>
        <v>transportation-sector-main.html#fuel-econ-std</v>
      </c>
      <c r="R90" s="265" t="str">
        <f>INDEX('Policy Characteristics'!M:M,MATCH(PolicyLevers!$C90,'Policy Characteristics'!$D:$D,0))</f>
        <v>fuel-economy-standard.html</v>
      </c>
      <c r="S90" s="272" t="str">
        <f>INDEX('Policy Characteristics'!N:N,MATCH(PolicyLevers!$C90,'Policy Characteristics'!$D:$D,0))</f>
        <v>(Ministry of Energy - National Emissions Inventory for On-road Vehicles): MMA (2014). 2º Inventário Nacional de Emissões Atmosféricas por Veículos Automotores Rodoviários. Relatório Final. Ministério do Meio Ambiente (MMA), Brasília. Brasil.</v>
      </c>
      <c r="T90" s="259" t="str">
        <f>INDEX('Policy Characteristics'!O:O,MATCH(PolicyLevers!$C90,'Policy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0" s="248"/>
      <c r="V90" s="248"/>
      <c r="W90" s="248"/>
      <c r="X90" s="248"/>
      <c r="Y90" s="248"/>
      <c r="Z90" s="248"/>
    </row>
    <row r="91" spans="1:26" ht="19.149999999999999" customHeight="1" x14ac:dyDescent="0.35">
      <c r="A91" s="247" t="str">
        <f>INDEX('Policy Characteristics'!B:B,MATCH(PolicyLevers!$C91,'Policy Characteristics'!$D:$D,0))</f>
        <v>Transportation</v>
      </c>
      <c r="B91" s="247" t="str">
        <f>INDEX('Policy Characteristics'!C:C,MATCH(PolicyLevers!$C91,'Policy Characteristics'!$D:$D,0))</f>
        <v>Fuel Economy Standard</v>
      </c>
      <c r="C91" s="247" t="str">
        <f t="shared" si="57"/>
        <v>Percentage Additional Improvement of Fuel Economy Std</v>
      </c>
      <c r="D91" s="257" t="s">
        <v>98</v>
      </c>
      <c r="E91" s="257" t="s">
        <v>80</v>
      </c>
      <c r="F91" s="257" t="s">
        <v>99</v>
      </c>
      <c r="G91" s="257" t="s">
        <v>80</v>
      </c>
      <c r="H91" s="254">
        <v>364</v>
      </c>
      <c r="I91" s="255" t="s">
        <v>63</v>
      </c>
      <c r="J91" s="247" t="str">
        <f>INDEX('Policy Characteristics'!E:E,MATCH(PolicyLevers!$C91,'Policy Characteristics'!$D:$D,0))</f>
        <v>Vehicle Fuel Economy Standards</v>
      </c>
      <c r="K91" s="247" t="str">
        <f>INDEX('Policy Characteristics'!F:F,MATCH(PolicyLevers!$C91,'Policy Characteristics'!$D:$D,0))</f>
        <v>trans fuel economy standards</v>
      </c>
      <c r="L91" s="256">
        <f>INDEX('Policy Characteristics'!G:G,MATCH(PolicyLevers!$C91,'Policy Characteristics'!$D:$D,0))</f>
        <v>0</v>
      </c>
      <c r="M91" s="256">
        <f>INDEX('Policy Characteristics'!H:H,MATCH(PolicyLevers!$C91,'Policy Characteristics'!$D:$D,0))</f>
        <v>0.3</v>
      </c>
      <c r="N91" s="256">
        <f>INDEX('Policy Characteristics'!I:I,MATCH(PolicyLevers!$C91,'Policy Characteristics'!$D:$D,0))</f>
        <v>0.01</v>
      </c>
      <c r="O91" s="257" t="str">
        <f>INDEX('Policy Characteristics'!J:J,MATCH(PolicyLevers!$C91,'Policy Characteristics'!$D:$D,0))</f>
        <v>% increase in km/L</v>
      </c>
      <c r="P91" s="257" t="str">
        <f>INDEX('Policy Characteristics'!K:K,MATCH(PolicyLevers!$C91,'Policy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1" s="257" t="str">
        <f>INDEX('Policy Characteristics'!L:L,MATCH(PolicyLevers!$C91,'Policy Characteristics'!$D:$D,0))</f>
        <v>transportation-sector-main.html#fuel-econ-std</v>
      </c>
      <c r="R91" s="265" t="str">
        <f>INDEX('Policy Characteristics'!M:M,MATCH(PolicyLevers!$C91,'Policy Characteristics'!$D:$D,0))</f>
        <v>fuel-economy-standard.html</v>
      </c>
      <c r="S91" s="273" t="str">
        <f>INDEX('Policy Characteristics'!N:N,MATCH(PolicyLevers!$C91,'Policy Characteristics'!$D:$D,0))</f>
        <v>(Ministry of Energy - National Emissions Inventory for On-road Vehicles): MMA (2014). 2º Inventário Nacional de Emissões Atmosféricas por Veículos Automotores Rodoviários. Relatório Final. Ministério do Meio Ambiente (MMA), Brasília. Brasil.</v>
      </c>
      <c r="T91" s="259" t="str">
        <f>INDEX('Policy Characteristics'!O:O,MATCH(PolicyLevers!$C91,'Policy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1" s="248"/>
      <c r="V91" s="248"/>
      <c r="W91" s="248"/>
      <c r="X91" s="248"/>
      <c r="Y91" s="248"/>
      <c r="Z91" s="248"/>
    </row>
    <row r="92" spans="1:26" ht="34.15" customHeight="1" x14ac:dyDescent="0.35">
      <c r="A92" s="247" t="str">
        <f>INDEX('Policy Characteristics'!B:B,MATCH(PolicyLevers!$C92,'Policy Characteristics'!$D:$D,0))</f>
        <v>Transportation</v>
      </c>
      <c r="B92" s="247" t="str">
        <f>INDEX('Policy Characteristics'!C:C,MATCH(PolicyLevers!$C92,'Policy Characteristics'!$D:$D,0))</f>
        <v>Fuel Economy Standard</v>
      </c>
      <c r="C92" s="247" t="str">
        <f t="shared" si="57"/>
        <v>Percentage Additional Improvement of Fuel Economy Std</v>
      </c>
      <c r="D92" s="257" t="s">
        <v>105</v>
      </c>
      <c r="E92" s="257" t="s">
        <v>80</v>
      </c>
      <c r="F92" s="257" t="s">
        <v>106</v>
      </c>
      <c r="G92" s="257" t="s">
        <v>80</v>
      </c>
      <c r="H92" s="254">
        <v>365</v>
      </c>
      <c r="I92" s="255" t="s">
        <v>63</v>
      </c>
      <c r="J92" s="247" t="str">
        <f>INDEX('Policy Characteristics'!E:E,MATCH(PolicyLevers!$C92,'Policy Characteristics'!$D:$D,0))</f>
        <v>Vehicle Fuel Economy Standards</v>
      </c>
      <c r="K92" s="247" t="str">
        <f>INDEX('Policy Characteristics'!F:F,MATCH(PolicyLevers!$C92,'Policy Characteristics'!$D:$D,0))</f>
        <v>trans fuel economy standards</v>
      </c>
      <c r="L92" s="256">
        <f>INDEX('Policy Characteristics'!G:G,MATCH(PolicyLevers!$C92,'Policy Characteristics'!$D:$D,0))</f>
        <v>0</v>
      </c>
      <c r="M92" s="256">
        <f>INDEX('Policy Characteristics'!H:H,MATCH(PolicyLevers!$C92,'Policy Characteristics'!$D:$D,0))</f>
        <v>0.3</v>
      </c>
      <c r="N92" s="256">
        <f>INDEX('Policy Characteristics'!I:I,MATCH(PolicyLevers!$C92,'Policy Characteristics'!$D:$D,0))</f>
        <v>0.01</v>
      </c>
      <c r="O92" s="257" t="str">
        <f>INDEX('Policy Characteristics'!J:J,MATCH(PolicyLevers!$C92,'Policy Characteristics'!$D:$D,0))</f>
        <v>% increase in km/L</v>
      </c>
      <c r="P92" s="257" t="str">
        <f>INDEX('Policy Characteristics'!K:K,MATCH(PolicyLevers!$C92,'Policy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2" s="257" t="str">
        <f>INDEX('Policy Characteristics'!L:L,MATCH(PolicyLevers!$C92,'Policy Characteristics'!$D:$D,0))</f>
        <v>transportation-sector-main.html#fuel-econ-std</v>
      </c>
      <c r="R92" s="265" t="str">
        <f>INDEX('Policy Characteristics'!M:M,MATCH(PolicyLevers!$C92,'Policy Characteristics'!$D:$D,0))</f>
        <v>fuel-economy-standard.html</v>
      </c>
      <c r="S92" s="273" t="str">
        <f>INDEX('Policy Characteristics'!N:N,MATCH(PolicyLevers!$C92,'Policy Characteristics'!$D:$D,0))</f>
        <v>(Ministry of Energy - National Emissions Inventory for On-road Vehicles): MMA (2014). 2º Inventário Nacional de Emissões Atmosféricas por Veículos Automotores Rodoviários. Relatório Final. Ministério do Meio Ambiente (MMA), Brasília. Brasil.</v>
      </c>
      <c r="T92" s="259" t="str">
        <f>INDEX('Policy Characteristics'!O:O,MATCH(PolicyLevers!$C92,'Policy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2" s="248"/>
      <c r="V92" s="248"/>
      <c r="W92" s="248"/>
      <c r="X92" s="248"/>
      <c r="Y92" s="248"/>
      <c r="Z92" s="248"/>
    </row>
    <row r="93" spans="1:26" ht="15.75" customHeight="1" x14ac:dyDescent="0.35">
      <c r="A93" s="247" t="str">
        <f>INDEX('Policy Characteristics'!B:B,MATCH(PolicyLevers!$C93,'Policy Characteristics'!$D:$D,0))</f>
        <v>Transportation</v>
      </c>
      <c r="B93" s="247" t="str">
        <f>INDEX('Policy Characteristics'!C:C,MATCH(PolicyLevers!$C93,'Policy Characteristics'!$D:$D,0))</f>
        <v>Fuel Economy Standard</v>
      </c>
      <c r="C93" s="247" t="str">
        <f t="shared" si="57"/>
        <v>Percentage Additional Improvement of Fuel Economy Std</v>
      </c>
      <c r="D93" s="257" t="s">
        <v>98</v>
      </c>
      <c r="E93" s="257" t="s">
        <v>81</v>
      </c>
      <c r="F93" s="257" t="s">
        <v>99</v>
      </c>
      <c r="G93" s="257" t="s">
        <v>107</v>
      </c>
      <c r="H93" s="254">
        <v>366</v>
      </c>
      <c r="I93" s="255" t="s">
        <v>63</v>
      </c>
      <c r="J93" s="247" t="str">
        <f>INDEX('Policy Characteristics'!E:E,MATCH(PolicyLevers!$C93,'Policy Characteristics'!$D:$D,0))</f>
        <v>Vehicle Fuel Economy Standards</v>
      </c>
      <c r="K93" s="247" t="str">
        <f>INDEX('Policy Characteristics'!F:F,MATCH(PolicyLevers!$C93,'Policy Characteristics'!$D:$D,0))</f>
        <v>trans fuel economy standards</v>
      </c>
      <c r="L93" s="256">
        <f>INDEX('Policy Characteristics'!G:G,MATCH(PolicyLevers!$C93,'Policy Characteristics'!$D:$D,0))</f>
        <v>0</v>
      </c>
      <c r="M93" s="256">
        <f>INDEX('Policy Characteristics'!H:H,MATCH(PolicyLevers!$C93,'Policy Characteristics'!$D:$D,0))</f>
        <v>0.3</v>
      </c>
      <c r="N93" s="256">
        <f>INDEX('Policy Characteristics'!I:I,MATCH(PolicyLevers!$C93,'Policy Characteristics'!$D:$D,0))</f>
        <v>0.01</v>
      </c>
      <c r="O93" s="257" t="str">
        <f>INDEX('Policy Characteristics'!J:J,MATCH(PolicyLevers!$C93,'Policy Characteristics'!$D:$D,0))</f>
        <v>% increase in km/L</v>
      </c>
      <c r="P93" s="247" t="str">
        <f>INDEX('Policy Characteristics'!K:K,MATCH(PolicyLevers!$C93,'Policy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3" s="257" t="str">
        <f>INDEX('Policy Characteristics'!L:L,MATCH(PolicyLevers!$C93,'Policy Characteristics'!$D:$D,0))</f>
        <v>transportation-sector-main.html#fuel-econ-std</v>
      </c>
      <c r="R93" s="265" t="str">
        <f>INDEX('Policy Characteristics'!M:M,MATCH(PolicyLevers!$C93,'Policy Characteristics'!$D:$D,0))</f>
        <v>fuel-economy-standard.html</v>
      </c>
      <c r="S93" s="257" t="str">
        <f>INDEX('Policy Characteristics'!N:N,MATCH(PolicyLevers!$C93,'Policy Characteristics'!$D:$D,0))</f>
        <v>(Ministry of Energy - National Emissions Inventory for On-road Vehicles): MMA (2014). 2º Inventário Nacional de Emissões Atmosféricas por Veículos Automotores Rodoviários. Relatório Final. Ministério do Meio Ambiente (MMA), Brasília. Brasil.</v>
      </c>
      <c r="T93" s="257" t="str">
        <f>INDEX('Policy Characteristics'!O:O,MATCH(PolicyLevers!$C93,'Policy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3" s="248"/>
      <c r="V93" s="248"/>
      <c r="W93" s="248"/>
      <c r="X93" s="248"/>
      <c r="Y93" s="248"/>
      <c r="Z93" s="248"/>
    </row>
    <row r="94" spans="1:26" ht="15.75" customHeight="1" x14ac:dyDescent="0.35">
      <c r="A94" s="247" t="str">
        <f>INDEX('Policy Characteristics'!B:B,MATCH(PolicyLevers!$C94,'Policy Characteristics'!$D:$D,0))</f>
        <v>Transportation</v>
      </c>
      <c r="B94" s="247" t="str">
        <f>INDEX('Policy Characteristics'!C:C,MATCH(PolicyLevers!$C94,'Policy Characteristics'!$D:$D,0))</f>
        <v>Fuel Economy Standard</v>
      </c>
      <c r="C94" s="247" t="str">
        <f t="shared" si="57"/>
        <v>Percentage Additional Improvement of Fuel Economy Std</v>
      </c>
      <c r="D94" s="257" t="s">
        <v>105</v>
      </c>
      <c r="E94" s="257" t="s">
        <v>81</v>
      </c>
      <c r="F94" s="257" t="s">
        <v>106</v>
      </c>
      <c r="G94" s="257" t="s">
        <v>107</v>
      </c>
      <c r="H94" s="254">
        <v>367</v>
      </c>
      <c r="I94" s="255" t="s">
        <v>63</v>
      </c>
      <c r="J94" s="247" t="str">
        <f>INDEX('Policy Characteristics'!E:E,MATCH(PolicyLevers!$C94,'Policy Characteristics'!$D:$D,0))</f>
        <v>Vehicle Fuel Economy Standards</v>
      </c>
      <c r="K94" s="247" t="str">
        <f>INDEX('Policy Characteristics'!F:F,MATCH(PolicyLevers!$C94,'Policy Characteristics'!$D:$D,0))</f>
        <v>trans fuel economy standards</v>
      </c>
      <c r="L94" s="256">
        <f>INDEX('Policy Characteristics'!G:G,MATCH(PolicyLevers!$C94,'Policy Characteristics'!$D:$D,0))</f>
        <v>0</v>
      </c>
      <c r="M94" s="256">
        <f>INDEX('Policy Characteristics'!H:H,MATCH(PolicyLevers!$C94,'Policy Characteristics'!$D:$D,0))</f>
        <v>0.3</v>
      </c>
      <c r="N94" s="256">
        <f>INDEX('Policy Characteristics'!I:I,MATCH(PolicyLevers!$C94,'Policy Characteristics'!$D:$D,0))</f>
        <v>0.01</v>
      </c>
      <c r="O94" s="257" t="str">
        <f>INDEX('Policy Characteristics'!J:J,MATCH(PolicyLevers!$C94,'Policy Characteristics'!$D:$D,0))</f>
        <v>% increase in km/L</v>
      </c>
      <c r="P94" s="257" t="str">
        <f>INDEX('Policy Characteristics'!K:K,MATCH(PolicyLevers!$C94,'Policy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4" s="257" t="str">
        <f>INDEX('Policy Characteristics'!L:L,MATCH(PolicyLevers!$C94,'Policy Characteristics'!$D:$D,0))</f>
        <v>transportation-sector-main.html#fuel-econ-std</v>
      </c>
      <c r="R94" s="265" t="str">
        <f>INDEX('Policy Characteristics'!M:M,MATCH(PolicyLevers!$C94,'Policy Characteristics'!$D:$D,0))</f>
        <v>fuel-economy-standard.html</v>
      </c>
      <c r="S94" s="257" t="str">
        <f>INDEX('Policy Characteristics'!N:N,MATCH(PolicyLevers!$C94,'Policy Characteristics'!$D:$D,0))</f>
        <v>(Ministry of Energy - National Emissions Inventory for On-road Vehicles): MMA (2014). 2º Inventário Nacional de Emissões Atmosféricas por Veículos Automotores Rodoviários. Relatório Final. Ministério do Meio Ambiente (MMA), Brasília. Brasil.</v>
      </c>
      <c r="T94" s="256" t="str">
        <f>INDEX('Policy Characteristics'!O:O,MATCH(PolicyLevers!$C94,'Policy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4" s="248"/>
      <c r="V94" s="248"/>
      <c r="W94" s="248"/>
      <c r="X94" s="248"/>
      <c r="Y94" s="248"/>
      <c r="Z94" s="248"/>
    </row>
    <row r="95" spans="1:26" ht="15.75" customHeight="1" x14ac:dyDescent="0.35">
      <c r="A95" s="247" t="str">
        <f>INDEX('Policy Characteristics'!B:B,MATCH(PolicyLevers!$C95,'Policy Characteristics'!$D:$D,0))</f>
        <v>Transportation</v>
      </c>
      <c r="B95" s="247" t="str">
        <f>INDEX('Policy Characteristics'!C:C,MATCH(PolicyLevers!$C95,'Policy Characteristics'!$D:$D,0))</f>
        <v>Fuel Economy Standard</v>
      </c>
      <c r="C95" s="247" t="str">
        <f t="shared" si="57"/>
        <v>Percentage Additional Improvement of Fuel Economy Std</v>
      </c>
      <c r="D95" s="257" t="s">
        <v>98</v>
      </c>
      <c r="E95" s="257" t="s">
        <v>82</v>
      </c>
      <c r="F95" s="257" t="s">
        <v>99</v>
      </c>
      <c r="G95" s="257" t="s">
        <v>108</v>
      </c>
      <c r="H95" s="254">
        <v>368</v>
      </c>
      <c r="I95" s="255" t="s">
        <v>63</v>
      </c>
      <c r="J95" s="247" t="str">
        <f>INDEX('Policy Characteristics'!E:E,MATCH(PolicyLevers!$C95,'Policy Characteristics'!$D:$D,0))</f>
        <v>Vehicle Fuel Economy Standards</v>
      </c>
      <c r="K95" s="247" t="str">
        <f>INDEX('Policy Characteristics'!F:F,MATCH(PolicyLevers!$C95,'Policy Characteristics'!$D:$D,0))</f>
        <v>trans fuel economy standards</v>
      </c>
      <c r="L95" s="256">
        <f>INDEX('Policy Characteristics'!G:G,MATCH(PolicyLevers!$C95,'Policy Characteristics'!$D:$D,0))</f>
        <v>0</v>
      </c>
      <c r="M95" s="256">
        <f>INDEX('Policy Characteristics'!H:H,MATCH(PolicyLevers!$C95,'Policy Characteristics'!$D:$D,0))</f>
        <v>0.3</v>
      </c>
      <c r="N95" s="256">
        <f>INDEX('Policy Characteristics'!I:I,MATCH(PolicyLevers!$C95,'Policy Characteristics'!$D:$D,0))</f>
        <v>0.01</v>
      </c>
      <c r="O95" s="257" t="str">
        <f>INDEX('Policy Characteristics'!J:J,MATCH(PolicyLevers!$C95,'Policy Characteristics'!$D:$D,0))</f>
        <v>% increase in km/L</v>
      </c>
      <c r="P95" s="257" t="str">
        <f>INDEX('Policy Characteristics'!K:K,MATCH(PolicyLevers!$C95,'Policy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5" s="257" t="str">
        <f>INDEX('Policy Characteristics'!L:L,MATCH(PolicyLevers!$C95,'Policy Characteristics'!$D:$D,0))</f>
        <v>transportation-sector-main.html#fuel-econ-std</v>
      </c>
      <c r="R95" s="265" t="str">
        <f>INDEX('Policy Characteristics'!M:M,MATCH(PolicyLevers!$C95,'Policy Characteristics'!$D:$D,0))</f>
        <v>fuel-economy-standard.html</v>
      </c>
      <c r="S95" s="257" t="str">
        <f>INDEX('Policy Characteristics'!N:N,MATCH(PolicyLevers!$C95,'Policy Characteristics'!$D:$D,0))</f>
        <v>(Ministry of Energy - National Emissions Inventory for On-road Vehicles): MMA (2014). 2º Inventário Nacional de Emissões Atmosféricas por Veículos Automotores Rodoviários. Relatório Final. Ministério do Meio Ambiente (MMA), Brasília. Brasil.</v>
      </c>
      <c r="T95" s="256" t="str">
        <f>INDEX('Policy Characteristics'!O:O,MATCH(PolicyLevers!$C95,'Policy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5" s="248"/>
      <c r="V95" s="248"/>
      <c r="W95" s="248"/>
      <c r="X95" s="248"/>
      <c r="Y95" s="248"/>
      <c r="Z95" s="248"/>
    </row>
    <row r="96" spans="1:26" ht="15.75" customHeight="1" x14ac:dyDescent="0.35">
      <c r="A96" s="247" t="str">
        <f>INDEX('Policy Characteristics'!B:B,MATCH(PolicyLevers!$C96,'Policy Characteristics'!$D:$D,0))</f>
        <v>Transportation</v>
      </c>
      <c r="B96" s="247" t="str">
        <f>INDEX('Policy Characteristics'!C:C,MATCH(PolicyLevers!$C96,'Policy Characteristics'!$D:$D,0))</f>
        <v>Fuel Economy Standard</v>
      </c>
      <c r="C96" s="247" t="str">
        <f t="shared" si="57"/>
        <v>Percentage Additional Improvement of Fuel Economy Std</v>
      </c>
      <c r="D96" s="257" t="s">
        <v>105</v>
      </c>
      <c r="E96" s="257" t="s">
        <v>82</v>
      </c>
      <c r="F96" s="257" t="s">
        <v>106</v>
      </c>
      <c r="G96" s="257" t="s">
        <v>108</v>
      </c>
      <c r="H96" s="254">
        <v>369</v>
      </c>
      <c r="I96" s="255" t="s">
        <v>63</v>
      </c>
      <c r="J96" s="247" t="str">
        <f>INDEX('Policy Characteristics'!E:E,MATCH(PolicyLevers!$C96,'Policy Characteristics'!$D:$D,0))</f>
        <v>Vehicle Fuel Economy Standards</v>
      </c>
      <c r="K96" s="247" t="str">
        <f>INDEX('Policy Characteristics'!F:F,MATCH(PolicyLevers!$C96,'Policy Characteristics'!$D:$D,0))</f>
        <v>trans fuel economy standards</v>
      </c>
      <c r="L96" s="256">
        <f>INDEX('Policy Characteristics'!G:G,MATCH(PolicyLevers!$C96,'Policy Characteristics'!$D:$D,0))</f>
        <v>0</v>
      </c>
      <c r="M96" s="256">
        <f>INDEX('Policy Characteristics'!H:H,MATCH(PolicyLevers!$C96,'Policy Characteristics'!$D:$D,0))</f>
        <v>0.3</v>
      </c>
      <c r="N96" s="256">
        <f>INDEX('Policy Characteristics'!I:I,MATCH(PolicyLevers!$C96,'Policy Characteristics'!$D:$D,0))</f>
        <v>0.01</v>
      </c>
      <c r="O96" s="257" t="str">
        <f>INDEX('Policy Characteristics'!J:J,MATCH(PolicyLevers!$C96,'Policy Characteristics'!$D:$D,0))</f>
        <v>% increase in km/L</v>
      </c>
      <c r="P96" s="257" t="str">
        <f>INDEX('Policy Characteristics'!K:K,MATCH(PolicyLevers!$C96,'Policy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6" s="257" t="str">
        <f>INDEX('Policy Characteristics'!L:L,MATCH(PolicyLevers!$C96,'Policy Characteristics'!$D:$D,0))</f>
        <v>transportation-sector-main.html#fuel-econ-std</v>
      </c>
      <c r="R96" s="265" t="str">
        <f>INDEX('Policy Characteristics'!M:M,MATCH(PolicyLevers!$C96,'Policy Characteristics'!$D:$D,0))</f>
        <v>fuel-economy-standard.html</v>
      </c>
      <c r="S96" s="257" t="str">
        <f>INDEX('Policy Characteristics'!N:N,MATCH(PolicyLevers!$C96,'Policy Characteristics'!$D:$D,0))</f>
        <v>(Ministry of Energy - National Emissions Inventory for On-road Vehicles): MMA (2014). 2º Inventário Nacional de Emissões Atmosféricas por Veículos Automotores Rodoviários. Relatório Final. Ministério do Meio Ambiente (MMA), Brasília. Brasil.</v>
      </c>
      <c r="T96" s="256" t="str">
        <f>INDEX('Policy Characteristics'!O:O,MATCH(PolicyLevers!$C96,'Policy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6" s="248"/>
      <c r="V96" s="248"/>
      <c r="W96" s="248"/>
      <c r="X96" s="248"/>
      <c r="Y96" s="248"/>
      <c r="Z96" s="248"/>
    </row>
    <row r="97" spans="1:26" ht="15.75" customHeight="1" x14ac:dyDescent="0.35">
      <c r="A97" s="247" t="str">
        <f>INDEX('Policy Characteristics'!B:B,MATCH(PolicyLevers!$C97,'Policy Characteristics'!$D:$D,0))</f>
        <v>Transportation</v>
      </c>
      <c r="B97" s="247" t="str">
        <f>INDEX('Policy Characteristics'!C:C,MATCH(PolicyLevers!$C97,'Policy Characteristics'!$D:$D,0))</f>
        <v>Fuel Economy Standard</v>
      </c>
      <c r="C97" s="247" t="str">
        <f t="shared" si="57"/>
        <v>Percentage Additional Improvement of Fuel Economy Std</v>
      </c>
      <c r="D97" s="257" t="s">
        <v>98</v>
      </c>
      <c r="E97" s="257" t="s">
        <v>83</v>
      </c>
      <c r="F97" s="257" t="s">
        <v>99</v>
      </c>
      <c r="G97" s="257" t="s">
        <v>109</v>
      </c>
      <c r="H97" s="254">
        <v>370</v>
      </c>
      <c r="I97" s="255" t="s">
        <v>63</v>
      </c>
      <c r="J97" s="247" t="str">
        <f>INDEX('Policy Characteristics'!E:E,MATCH(PolicyLevers!$C97,'Policy Characteristics'!$D:$D,0))</f>
        <v>Vehicle Fuel Economy Standards</v>
      </c>
      <c r="K97" s="247" t="str">
        <f>INDEX('Policy Characteristics'!F:F,MATCH(PolicyLevers!$C97,'Policy Characteristics'!$D:$D,0))</f>
        <v>trans fuel economy standards</v>
      </c>
      <c r="L97" s="256">
        <f>INDEX('Policy Characteristics'!G:G,MATCH(PolicyLevers!$C97,'Policy Characteristics'!$D:$D,0))</f>
        <v>0</v>
      </c>
      <c r="M97" s="256">
        <f>INDEX('Policy Characteristics'!H:H,MATCH(PolicyLevers!$C97,'Policy Characteristics'!$D:$D,0))</f>
        <v>0.3</v>
      </c>
      <c r="N97" s="256">
        <f>INDEX('Policy Characteristics'!I:I,MATCH(PolicyLevers!$C97,'Policy Characteristics'!$D:$D,0))</f>
        <v>0.01</v>
      </c>
      <c r="O97" s="257" t="str">
        <f>INDEX('Policy Characteristics'!J:J,MATCH(PolicyLevers!$C97,'Policy Characteristics'!$D:$D,0))</f>
        <v>% increase in km/L</v>
      </c>
      <c r="P97" s="257" t="str">
        <f>INDEX('Policy Characteristics'!K:K,MATCH(PolicyLevers!$C97,'Policy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7" s="257" t="str">
        <f>INDEX('Policy Characteristics'!L:L,MATCH(PolicyLevers!$C97,'Policy Characteristics'!$D:$D,0))</f>
        <v>transportation-sector-main.html#fuel-econ-std</v>
      </c>
      <c r="R97" s="265" t="str">
        <f>INDEX('Policy Characteristics'!M:M,MATCH(PolicyLevers!$C97,'Policy Characteristics'!$D:$D,0))</f>
        <v>fuel-economy-standard.html</v>
      </c>
      <c r="S97" s="256" t="str">
        <f>INDEX('Policy Characteristics'!N:N,MATCH(PolicyLevers!$C97,'Policy Characteristics'!$D:$D,0))</f>
        <v>(Ministry of Energy - National Emissions Inventory for On-road Vehicles): MMA (2014). 2º Inventário Nacional de Emissões Atmosféricas por Veículos Automotores Rodoviários. Relatório Final. Ministério do Meio Ambiente (MMA), Brasília. Brasil.</v>
      </c>
      <c r="T97" s="256" t="str">
        <f>INDEX('Policy Characteristics'!O:O,MATCH(PolicyLevers!$C97,'Policy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7" s="248"/>
      <c r="V97" s="248"/>
      <c r="W97" s="248"/>
      <c r="X97" s="248"/>
      <c r="Y97" s="248"/>
      <c r="Z97" s="248"/>
    </row>
    <row r="98" spans="1:26" ht="15.75" customHeight="1" x14ac:dyDescent="0.35">
      <c r="A98" s="247" t="str">
        <f>INDEX('Policy Characteristics'!B:B,MATCH(PolicyLevers!$C98,'Policy Characteristics'!$D:$D,0))</f>
        <v>Transportation</v>
      </c>
      <c r="B98" s="247" t="str">
        <f>INDEX('Policy Characteristics'!C:C,MATCH(PolicyLevers!$C98,'Policy Characteristics'!$D:$D,0))</f>
        <v>Fuel Economy Standard</v>
      </c>
      <c r="C98" s="247" t="str">
        <f t="shared" si="57"/>
        <v>Percentage Additional Improvement of Fuel Economy Std</v>
      </c>
      <c r="D98" s="257" t="s">
        <v>105</v>
      </c>
      <c r="E98" s="257" t="s">
        <v>83</v>
      </c>
      <c r="F98" s="257" t="s">
        <v>106</v>
      </c>
      <c r="G98" s="257" t="s">
        <v>109</v>
      </c>
      <c r="H98" s="254">
        <v>371</v>
      </c>
      <c r="I98" s="255" t="s">
        <v>63</v>
      </c>
      <c r="J98" s="247" t="str">
        <f>INDEX('Policy Characteristics'!E:E,MATCH(PolicyLevers!$C98,'Policy Characteristics'!$D:$D,0))</f>
        <v>Vehicle Fuel Economy Standards</v>
      </c>
      <c r="K98" s="247" t="str">
        <f>INDEX('Policy Characteristics'!F:F,MATCH(PolicyLevers!$C98,'Policy Characteristics'!$D:$D,0))</f>
        <v>trans fuel economy standards</v>
      </c>
      <c r="L98" s="256">
        <f>INDEX('Policy Characteristics'!G:G,MATCH(PolicyLevers!$C98,'Policy Characteristics'!$D:$D,0))</f>
        <v>0</v>
      </c>
      <c r="M98" s="256">
        <f>INDEX('Policy Characteristics'!H:H,MATCH(PolicyLevers!$C98,'Policy Characteristics'!$D:$D,0))</f>
        <v>0.3</v>
      </c>
      <c r="N98" s="256">
        <f>INDEX('Policy Characteristics'!I:I,MATCH(PolicyLevers!$C98,'Policy Characteristics'!$D:$D,0))</f>
        <v>0.01</v>
      </c>
      <c r="O98" s="257" t="str">
        <f>INDEX('Policy Characteristics'!J:J,MATCH(PolicyLevers!$C98,'Policy Characteristics'!$D:$D,0))</f>
        <v>% increase in km/L</v>
      </c>
      <c r="P98" s="257" t="str">
        <f>INDEX('Policy Characteristics'!K:K,MATCH(PolicyLevers!$C98,'Policy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8" s="257" t="str">
        <f>INDEX('Policy Characteristics'!L:L,MATCH(PolicyLevers!$C98,'Policy Characteristics'!$D:$D,0))</f>
        <v>transportation-sector-main.html#fuel-econ-std</v>
      </c>
      <c r="R98" s="265" t="str">
        <f>INDEX('Policy Characteristics'!M:M,MATCH(PolicyLevers!$C98,'Policy Characteristics'!$D:$D,0))</f>
        <v>fuel-economy-standard.html</v>
      </c>
      <c r="S98" s="256" t="str">
        <f>INDEX('Policy Characteristics'!N:N,MATCH(PolicyLevers!$C98,'Policy Characteristics'!$D:$D,0))</f>
        <v>(Ministry of Energy - National Emissions Inventory for On-road Vehicles): MMA (2014). 2º Inventário Nacional de Emissões Atmosféricas por Veículos Automotores Rodoviários. Relatório Final. Ministério do Meio Ambiente (MMA), Brasília. Brasil.</v>
      </c>
      <c r="T98" s="256" t="str">
        <f>INDEX('Policy Characteristics'!O:O,MATCH(PolicyLevers!$C98,'Policy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8" s="248"/>
      <c r="V98" s="248"/>
      <c r="W98" s="248"/>
      <c r="X98" s="248"/>
      <c r="Y98" s="248"/>
      <c r="Z98" s="248"/>
    </row>
    <row r="99" spans="1:26" ht="15.75" customHeight="1" x14ac:dyDescent="0.35">
      <c r="A99" s="247" t="str">
        <f>INDEX('Policy Characteristics'!B:B,MATCH(PolicyLevers!$C99,'Policy Characteristics'!$D:$D,0))</f>
        <v>Transportation</v>
      </c>
      <c r="B99" s="247" t="str">
        <f>INDEX('Policy Characteristics'!C:C,MATCH(PolicyLevers!$C99,'Policy Characteristics'!$D:$D,0))</f>
        <v>Fuel Economy Standard</v>
      </c>
      <c r="C99" s="247" t="str">
        <f t="shared" si="57"/>
        <v>Percentage Additional Improvement of Fuel Economy Std</v>
      </c>
      <c r="D99" s="257" t="s">
        <v>98</v>
      </c>
      <c r="E99" s="257" t="s">
        <v>84</v>
      </c>
      <c r="F99" s="257" t="s">
        <v>99</v>
      </c>
      <c r="G99" s="257" t="s">
        <v>110</v>
      </c>
      <c r="H99" s="254">
        <v>372</v>
      </c>
      <c r="I99" s="255" t="s">
        <v>63</v>
      </c>
      <c r="J99" s="247" t="str">
        <f>INDEX('Policy Characteristics'!E:E,MATCH(PolicyLevers!$C99,'Policy Characteristics'!$D:$D,0))</f>
        <v>Vehicle Fuel Economy Standards</v>
      </c>
      <c r="K99" s="247" t="str">
        <f>INDEX('Policy Characteristics'!F:F,MATCH(PolicyLevers!$C99,'Policy Characteristics'!$D:$D,0))</f>
        <v>trans fuel economy standards</v>
      </c>
      <c r="L99" s="256">
        <f>INDEX('Policy Characteristics'!G:G,MATCH(PolicyLevers!$C99,'Policy Characteristics'!$D:$D,0))</f>
        <v>0</v>
      </c>
      <c r="M99" s="256">
        <f>INDEX('Policy Characteristics'!H:H,MATCH(PolicyLevers!$C99,'Policy Characteristics'!$D:$D,0))</f>
        <v>0.3</v>
      </c>
      <c r="N99" s="256">
        <f>INDEX('Policy Characteristics'!I:I,MATCH(PolicyLevers!$C99,'Policy Characteristics'!$D:$D,0))</f>
        <v>0.01</v>
      </c>
      <c r="O99" s="257" t="str">
        <f>INDEX('Policy Characteristics'!J:J,MATCH(PolicyLevers!$C99,'Policy Characteristics'!$D:$D,0))</f>
        <v>% increase in km/L</v>
      </c>
      <c r="P99" s="257" t="str">
        <f>INDEX('Policy Characteristics'!K:K,MATCH(PolicyLevers!$C99,'Policy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99" s="257" t="str">
        <f>INDEX('Policy Characteristics'!L:L,MATCH(PolicyLevers!$C99,'Policy Characteristics'!$D:$D,0))</f>
        <v>transportation-sector-main.html#fuel-econ-std</v>
      </c>
      <c r="R99" s="265" t="str">
        <f>INDEX('Policy Characteristics'!M:M,MATCH(PolicyLevers!$C99,'Policy Characteristics'!$D:$D,0))</f>
        <v>fuel-economy-standard.html</v>
      </c>
      <c r="S99" s="257" t="str">
        <f>INDEX('Policy Characteristics'!N:N,MATCH(PolicyLevers!$C99,'Policy Characteristics'!$D:$D,0))</f>
        <v>(Ministry of Energy - National Emissions Inventory for On-road Vehicles): MMA (2014). 2º Inventário Nacional de Emissões Atmosféricas por Veículos Automotores Rodoviários. Relatório Final. Ministério do Meio Ambiente (MMA), Brasília. Brasil.</v>
      </c>
      <c r="T99" s="257" t="str">
        <f>INDEX('Policy Characteristics'!O:O,MATCH(PolicyLevers!$C99,'Policy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99" s="248"/>
      <c r="V99" s="248"/>
      <c r="W99" s="248"/>
      <c r="X99" s="248"/>
      <c r="Y99" s="248"/>
      <c r="Z99" s="248"/>
    </row>
    <row r="100" spans="1:26" ht="15.75" customHeight="1" x14ac:dyDescent="0.35">
      <c r="A100" s="247" t="str">
        <f>INDEX('Policy Characteristics'!B:B,MATCH(PolicyLevers!$C100,'Policy Characteristics'!$D:$D,0))</f>
        <v>Transportation</v>
      </c>
      <c r="B100" s="247" t="str">
        <f>INDEX('Policy Characteristics'!C:C,MATCH(PolicyLevers!$C100,'Policy Characteristics'!$D:$D,0))</f>
        <v>Fuel Economy Standard</v>
      </c>
      <c r="C100" s="12" t="str">
        <f t="shared" ref="C100" si="58">C$89</f>
        <v>Percentage Additional Improvement of Fuel Economy Std</v>
      </c>
      <c r="D100" s="262" t="s">
        <v>105</v>
      </c>
      <c r="E100" s="262" t="s">
        <v>84</v>
      </c>
      <c r="F100" s="262" t="s">
        <v>106</v>
      </c>
      <c r="G100" s="262" t="s">
        <v>110</v>
      </c>
      <c r="H100" s="7">
        <v>373</v>
      </c>
      <c r="I100" s="262" t="s">
        <v>76</v>
      </c>
      <c r="J100" s="247" t="str">
        <f>INDEX('Policy Characteristics'!E:E,MATCH(PolicyLevers!$C100,'Policy Characteristics'!$D:$D,0))</f>
        <v>Vehicle Fuel Economy Standards</v>
      </c>
      <c r="K100" s="247" t="str">
        <f>INDEX('Policy Characteristics'!F:F,MATCH(PolicyLevers!$C100,'Policy Characteristics'!$D:$D,0))</f>
        <v>trans fuel economy standards</v>
      </c>
      <c r="L100" s="261">
        <f>INDEX('Policy Characteristics'!G:G,MATCH(PolicyLevers!$C100,'Policy Characteristics'!$D:$D,0))</f>
        <v>0</v>
      </c>
      <c r="M100" s="275">
        <f>INDEX('Policy Characteristics'!H:H,MATCH(PolicyLevers!$C100,'Policy Characteristics'!$D:$D,0))</f>
        <v>0.3</v>
      </c>
      <c r="N100" s="261">
        <f>INDEX('Policy Characteristics'!I:I,MATCH(PolicyLevers!$C100,'Policy Characteristics'!$D:$D,0))</f>
        <v>0.01</v>
      </c>
      <c r="O100" s="276" t="str">
        <f>INDEX('Policy Characteristics'!J:J,MATCH(PolicyLevers!$C100,'Policy Characteristics'!$D:$D,0))</f>
        <v>% increase in km/L</v>
      </c>
      <c r="P100" s="262" t="str">
        <f>INDEX('Policy Characteristics'!K:K,MATCH(PolicyLevers!$C100,'Policy Characteristics'!$D:$D,0))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Q100" s="276" t="str">
        <f>INDEX('Policy Characteristics'!L:L,MATCH(PolicyLevers!$C100,'Policy Characteristics'!$D:$D,0))</f>
        <v>transportation-sector-main.html#fuel-econ-std</v>
      </c>
      <c r="R100" s="277" t="str">
        <f>INDEX('Policy Characteristics'!M:M,MATCH(PolicyLevers!$C100,'Policy Characteristics'!$D:$D,0))</f>
        <v>fuel-economy-standard.html</v>
      </c>
      <c r="S100" s="262" t="str">
        <f>INDEX('Policy Characteristics'!N:N,MATCH(PolicyLevers!$C100,'Policy Characteristics'!$D:$D,0))</f>
        <v>(Ministry of Energy - National Emissions Inventory for On-road Vehicles): MMA (2014). 2º Inventário Nacional de Emissões Atmosféricas por Veículos Automotores Rodoviários. Relatório Final. Ministério do Meio Ambiente (MMA), Brasília. Brasil.</v>
      </c>
      <c r="T100" s="262" t="str">
        <f>INDEX('Policy Characteristics'!O:O,MATCH(PolicyLevers!$C100,'Policy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225.</v>
      </c>
      <c r="U100" s="248"/>
      <c r="V100" s="248"/>
      <c r="W100" s="248"/>
      <c r="X100" s="248"/>
      <c r="Y100" s="248"/>
      <c r="Z100" s="248"/>
    </row>
    <row r="101" spans="1:26" ht="15.75" customHeight="1" x14ac:dyDescent="0.35">
      <c r="A101" s="247" t="str">
        <f>INDEX('Policy Characteristics'!B:B,MATCH(PolicyLevers!$C101,'Policy Characteristics'!$D:$D,0))</f>
        <v>Transportation</v>
      </c>
      <c r="B101" s="247" t="str">
        <f>INDEX('Policy Characteristics'!C:C,MATCH(PolicyLevers!$C101,'Policy Characteristics'!$D:$D,0))</f>
        <v>Hydrogen Vehicle Sales Mandate</v>
      </c>
      <c r="C101" s="247" t="s">
        <v>132</v>
      </c>
      <c r="D101" s="257" t="s">
        <v>98</v>
      </c>
      <c r="E101" s="257" t="s">
        <v>60</v>
      </c>
      <c r="F101" s="257" t="s">
        <v>99</v>
      </c>
      <c r="G101" s="257" t="s">
        <v>60</v>
      </c>
      <c r="H101" s="254">
        <v>460</v>
      </c>
      <c r="I101" s="257" t="s">
        <v>76</v>
      </c>
      <c r="J101" s="247" t="str">
        <f>INDEX('Policy Characteristics'!E:E,MATCH(PolicyLevers!$C101,'Policy Characteristics'!$D:$D,0))</f>
        <v>Hydrogen Veh Sales Mandate</v>
      </c>
      <c r="K101" s="247" t="str">
        <f>INDEX('Policy Characteristics'!F:F,MATCH(PolicyLevers!$C101,'Policy Characteristics'!$D:$D,0))</f>
        <v>trans hydrogen vehicle minimum</v>
      </c>
      <c r="L101" s="256">
        <f>INDEX('Policy Characteristics'!G:G,MATCH(PolicyLevers!$C101,'Policy Characteristics'!$D:$D,0))</f>
        <v>0</v>
      </c>
      <c r="M101" s="256">
        <f>INDEX('Policy Characteristics'!H:H,MATCH(PolicyLevers!$C101,'Policy Characteristics'!$D:$D,0))</f>
        <v>1</v>
      </c>
      <c r="N101" s="256">
        <f>INDEX('Policy Characteristics'!I:I,MATCH(PolicyLevers!$C101,'Policy Characteristics'!$D:$D,0))</f>
        <v>0.01</v>
      </c>
      <c r="O101" s="257" t="str">
        <f>INDEX('Policy Characteristics'!J:J,MATCH(PolicyLevers!$C101,'Policy Characteristics'!$D:$D,0))</f>
        <v>% of new vehicles sold</v>
      </c>
      <c r="P101" s="257" t="str">
        <f>INDEX('Policy Characteristics'!K:K,MATCH(PolicyLevers!$C101,'Policy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1" s="257">
        <f>INDEX('Policy Characteristics'!L:L,MATCH(PolicyLevers!$C101,'Policy Characteristics'!$D:$D,0))</f>
        <v>0</v>
      </c>
      <c r="R101" s="265" t="str">
        <f>INDEX('Policy Characteristics'!M:M,MATCH(PolicyLevers!$C101,'Policy Characteristics'!$D:$D,0))</f>
        <v>hydrogen-vehicle-mandate.html</v>
      </c>
      <c r="S101" s="278" t="str">
        <f>INDEX('Policy Characteristics'!N:N,MATCH(PolicyLevers!$C101,'Policy Characteristics'!$D:$D,0))</f>
        <v>https://wamu.org/story/19/03/18/japan-is-betting-big-on-the-future-of-hydrogen-cars/</v>
      </c>
      <c r="T101" s="257">
        <f>INDEX('Policy Characteristics'!O:O,MATCH(PolicyLevers!$C101,'Policy Characteristics'!$D:$D,0))</f>
        <v>0</v>
      </c>
      <c r="U101" s="248"/>
      <c r="V101" s="248"/>
      <c r="W101" s="248"/>
      <c r="X101" s="248"/>
      <c r="Y101" s="248"/>
      <c r="Z101" s="248"/>
    </row>
    <row r="102" spans="1:26" ht="15.75" customHeight="1" x14ac:dyDescent="0.35">
      <c r="A102" s="247" t="str">
        <f>INDEX('Policy Characteristics'!B:B,MATCH(PolicyLevers!$C102,'Policy Characteristics'!$D:$D,0))</f>
        <v>Transportation</v>
      </c>
      <c r="B102" s="247" t="str">
        <f>INDEX('Policy Characteristics'!C:C,MATCH(PolicyLevers!$C102,'Policy Characteristics'!$D:$D,0))</f>
        <v>Hydrogen Vehicle Sales Mandate</v>
      </c>
      <c r="C102" s="247" t="str">
        <f t="shared" ref="C102" si="59">C$101</f>
        <v>Minimum Required Hydrogen Vehicle Sales Percentage</v>
      </c>
      <c r="D102" s="257" t="s">
        <v>105</v>
      </c>
      <c r="E102" s="257" t="s">
        <v>60</v>
      </c>
      <c r="F102" s="257" t="s">
        <v>106</v>
      </c>
      <c r="G102" s="257" t="s">
        <v>60</v>
      </c>
      <c r="H102" s="254">
        <v>461</v>
      </c>
      <c r="I102" s="257" t="s">
        <v>76</v>
      </c>
      <c r="J102" s="247" t="str">
        <f>INDEX('Policy Characteristics'!E:E,MATCH(PolicyLevers!$C102,'Policy Characteristics'!$D:$D,0))</f>
        <v>Hydrogen Veh Sales Mandate</v>
      </c>
      <c r="K102" s="247" t="str">
        <f>INDEX('Policy Characteristics'!F:F,MATCH(PolicyLevers!$C102,'Policy Characteristics'!$D:$D,0))</f>
        <v>trans hydrogen vehicle minimum</v>
      </c>
      <c r="L102" s="256">
        <f>INDEX('Policy Characteristics'!G:G,MATCH(PolicyLevers!$C102,'Policy Characteristics'!$D:$D,0))</f>
        <v>0</v>
      </c>
      <c r="M102" s="256">
        <f>INDEX('Policy Characteristics'!H:H,MATCH(PolicyLevers!$C102,'Policy Characteristics'!$D:$D,0))</f>
        <v>1</v>
      </c>
      <c r="N102" s="256">
        <f>INDEX('Policy Characteristics'!I:I,MATCH(PolicyLevers!$C102,'Policy Characteristics'!$D:$D,0))</f>
        <v>0.01</v>
      </c>
      <c r="O102" s="257" t="str">
        <f>INDEX('Policy Characteristics'!J:J,MATCH(PolicyLevers!$C102,'Policy Characteristics'!$D:$D,0))</f>
        <v>% of new vehicles sold</v>
      </c>
      <c r="P102" s="257" t="str">
        <f>INDEX('Policy Characteristics'!K:K,MATCH(PolicyLevers!$C102,'Policy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2" s="257">
        <f>INDEX('Policy Characteristics'!L:L,MATCH(PolicyLevers!$C102,'Policy Characteristics'!$D:$D,0))</f>
        <v>0</v>
      </c>
      <c r="R102" s="265" t="str">
        <f>INDEX('Policy Characteristics'!M:M,MATCH(PolicyLevers!$C102,'Policy Characteristics'!$D:$D,0))</f>
        <v>hydrogen-vehicle-mandate.html</v>
      </c>
      <c r="S102" s="257" t="str">
        <f>INDEX('Policy Characteristics'!N:N,MATCH(PolicyLevers!$C102,'Policy Characteristics'!$D:$D,0))</f>
        <v>https://wamu.org/story/19/03/18/japan-is-betting-big-on-the-future-of-hydrogen-cars/</v>
      </c>
      <c r="T102" s="257">
        <f>INDEX('Policy Characteristics'!O:O,MATCH(PolicyLevers!$C102,'Policy Characteristics'!$D:$D,0))</f>
        <v>0</v>
      </c>
      <c r="U102" s="248"/>
      <c r="V102" s="248"/>
      <c r="W102" s="248"/>
      <c r="X102" s="248"/>
      <c r="Y102" s="248"/>
      <c r="Z102" s="248"/>
    </row>
    <row r="103" spans="1:26" ht="15.75" customHeight="1" x14ac:dyDescent="0.35">
      <c r="A103" s="247" t="str">
        <f>INDEX('Policy Characteristics'!B:B,MATCH(PolicyLevers!$C103,'Policy Characteristics'!$D:$D,0))</f>
        <v>Transportation</v>
      </c>
      <c r="B103" s="247" t="str">
        <f>INDEX('Policy Characteristics'!C:C,MATCH(PolicyLevers!$C103,'Policy Characteristics'!$D:$D,0))</f>
        <v>Hydrogen Vehicle Sales Mandate</v>
      </c>
      <c r="C103" s="247" t="str">
        <f t="shared" ref="C103" si="60">C$101</f>
        <v>Minimum Required Hydrogen Vehicle Sales Percentage</v>
      </c>
      <c r="D103" s="257" t="s">
        <v>98</v>
      </c>
      <c r="E103" s="257" t="s">
        <v>80</v>
      </c>
      <c r="F103" s="257" t="s">
        <v>99</v>
      </c>
      <c r="G103" s="257" t="s">
        <v>80</v>
      </c>
      <c r="H103" s="254">
        <v>462</v>
      </c>
      <c r="I103" s="257" t="s">
        <v>76</v>
      </c>
      <c r="J103" s="247" t="str">
        <f>INDEX('Policy Characteristics'!E:E,MATCH(PolicyLevers!$C103,'Policy Characteristics'!$D:$D,0))</f>
        <v>Hydrogen Veh Sales Mandate</v>
      </c>
      <c r="K103" s="247" t="str">
        <f>INDEX('Policy Characteristics'!F:F,MATCH(PolicyLevers!$C103,'Policy Characteristics'!$D:$D,0))</f>
        <v>trans hydrogen vehicle minimum</v>
      </c>
      <c r="L103" s="256">
        <f>INDEX('Policy Characteristics'!G:G,MATCH(PolicyLevers!$C103,'Policy Characteristics'!$D:$D,0))</f>
        <v>0</v>
      </c>
      <c r="M103" s="256">
        <f>INDEX('Policy Characteristics'!H:H,MATCH(PolicyLevers!$C103,'Policy Characteristics'!$D:$D,0))</f>
        <v>1</v>
      </c>
      <c r="N103" s="256">
        <f>INDEX('Policy Characteristics'!I:I,MATCH(PolicyLevers!$C103,'Policy Characteristics'!$D:$D,0))</f>
        <v>0.01</v>
      </c>
      <c r="O103" s="257" t="str">
        <f>INDEX('Policy Characteristics'!J:J,MATCH(PolicyLevers!$C103,'Policy Characteristics'!$D:$D,0))</f>
        <v>% of new vehicles sold</v>
      </c>
      <c r="P103" s="257" t="str">
        <f>INDEX('Policy Characteristics'!K:K,MATCH(PolicyLevers!$C103,'Policy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3" s="257">
        <f>INDEX('Policy Characteristics'!L:L,MATCH(PolicyLevers!$C103,'Policy Characteristics'!$D:$D,0))</f>
        <v>0</v>
      </c>
      <c r="R103" s="265" t="str">
        <f>INDEX('Policy Characteristics'!M:M,MATCH(PolicyLevers!$C103,'Policy Characteristics'!$D:$D,0))</f>
        <v>hydrogen-vehicle-mandate.html</v>
      </c>
      <c r="S103" s="257" t="str">
        <f>INDEX('Policy Characteristics'!N:N,MATCH(PolicyLevers!$C103,'Policy Characteristics'!$D:$D,0))</f>
        <v>https://wamu.org/story/19/03/18/japan-is-betting-big-on-the-future-of-hydrogen-cars/</v>
      </c>
      <c r="T103" s="257">
        <f>INDEX('Policy Characteristics'!O:O,MATCH(PolicyLevers!$C103,'Policy Characteristics'!$D:$D,0))</f>
        <v>0</v>
      </c>
      <c r="U103" s="248"/>
      <c r="V103" s="248"/>
      <c r="W103" s="248"/>
      <c r="X103" s="248"/>
      <c r="Y103" s="248"/>
      <c r="Z103" s="248"/>
    </row>
    <row r="104" spans="1:26" ht="15.75" customHeight="1" x14ac:dyDescent="0.35">
      <c r="A104" s="247" t="str">
        <f>INDEX('Policy Characteristics'!B:B,MATCH(PolicyLevers!$C104,'Policy Characteristics'!$D:$D,0))</f>
        <v>Transportation</v>
      </c>
      <c r="B104" s="247" t="str">
        <f>INDEX('Policy Characteristics'!C:C,MATCH(PolicyLevers!$C104,'Policy Characteristics'!$D:$D,0))</f>
        <v>Hydrogen Vehicle Sales Mandate</v>
      </c>
      <c r="C104" s="247" t="str">
        <f t="shared" ref="C104" si="61">C$101</f>
        <v>Minimum Required Hydrogen Vehicle Sales Percentage</v>
      </c>
      <c r="D104" s="257" t="s">
        <v>105</v>
      </c>
      <c r="E104" s="257" t="s">
        <v>80</v>
      </c>
      <c r="F104" s="257" t="s">
        <v>106</v>
      </c>
      <c r="G104" s="257" t="s">
        <v>80</v>
      </c>
      <c r="H104" s="254">
        <v>463</v>
      </c>
      <c r="I104" s="257" t="s">
        <v>76</v>
      </c>
      <c r="J104" s="247" t="str">
        <f>INDEX('Policy Characteristics'!E:E,MATCH(PolicyLevers!$C104,'Policy Characteristics'!$D:$D,0))</f>
        <v>Hydrogen Veh Sales Mandate</v>
      </c>
      <c r="K104" s="247" t="str">
        <f>INDEX('Policy Characteristics'!F:F,MATCH(PolicyLevers!$C104,'Policy Characteristics'!$D:$D,0))</f>
        <v>trans hydrogen vehicle minimum</v>
      </c>
      <c r="L104" s="256">
        <f>INDEX('Policy Characteristics'!G:G,MATCH(PolicyLevers!$C104,'Policy Characteristics'!$D:$D,0))</f>
        <v>0</v>
      </c>
      <c r="M104" s="256">
        <f>INDEX('Policy Characteristics'!H:H,MATCH(PolicyLevers!$C104,'Policy Characteristics'!$D:$D,0))</f>
        <v>1</v>
      </c>
      <c r="N104" s="256">
        <f>INDEX('Policy Characteristics'!I:I,MATCH(PolicyLevers!$C104,'Policy Characteristics'!$D:$D,0))</f>
        <v>0.01</v>
      </c>
      <c r="O104" s="257" t="str">
        <f>INDEX('Policy Characteristics'!J:J,MATCH(PolicyLevers!$C104,'Policy Characteristics'!$D:$D,0))</f>
        <v>% of new vehicles sold</v>
      </c>
      <c r="P104" s="257" t="str">
        <f>INDEX('Policy Characteristics'!K:K,MATCH(PolicyLevers!$C104,'Policy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4" s="257">
        <f>INDEX('Policy Characteristics'!L:L,MATCH(PolicyLevers!$C104,'Policy Characteristics'!$D:$D,0))</f>
        <v>0</v>
      </c>
      <c r="R104" s="265" t="str">
        <f>INDEX('Policy Characteristics'!M:M,MATCH(PolicyLevers!$C104,'Policy Characteristics'!$D:$D,0))</f>
        <v>hydrogen-vehicle-mandate.html</v>
      </c>
      <c r="S104" s="257" t="str">
        <f>INDEX('Policy Characteristics'!N:N,MATCH(PolicyLevers!$C104,'Policy Characteristics'!$D:$D,0))</f>
        <v>https://wamu.org/story/19/03/18/japan-is-betting-big-on-the-future-of-hydrogen-cars/</v>
      </c>
      <c r="T104" s="257">
        <f>INDEX('Policy Characteristics'!O:O,MATCH(PolicyLevers!$C104,'Policy Characteristics'!$D:$D,0))</f>
        <v>0</v>
      </c>
      <c r="U104" s="248"/>
      <c r="V104" s="248"/>
      <c r="W104" s="248"/>
      <c r="X104" s="248"/>
      <c r="Y104" s="248"/>
      <c r="Z104" s="248"/>
    </row>
    <row r="105" spans="1:26" ht="15.75" customHeight="1" x14ac:dyDescent="0.35">
      <c r="A105" s="247" t="str">
        <f>INDEX('Policy Characteristics'!B:B,MATCH(PolicyLevers!$C105,'Policy Characteristics'!$D:$D,0))</f>
        <v>Transportation</v>
      </c>
      <c r="B105" s="247" t="str">
        <f>INDEX('Policy Characteristics'!C:C,MATCH(PolicyLevers!$C105,'Policy Characteristics'!$D:$D,0))</f>
        <v>Hydrogen Vehicle Sales Mandate</v>
      </c>
      <c r="C105" s="247" t="str">
        <f t="shared" ref="C105" si="62">C$101</f>
        <v>Minimum Required Hydrogen Vehicle Sales Percentage</v>
      </c>
      <c r="D105" s="257" t="s">
        <v>98</v>
      </c>
      <c r="E105" s="257" t="s">
        <v>81</v>
      </c>
      <c r="F105" s="257" t="s">
        <v>99</v>
      </c>
      <c r="G105" s="257" t="s">
        <v>107</v>
      </c>
      <c r="H105" s="254">
        <v>502</v>
      </c>
      <c r="I105" s="257" t="s">
        <v>76</v>
      </c>
      <c r="J105" s="247" t="str">
        <f>INDEX('Policy Characteristics'!E:E,MATCH(PolicyLevers!$C105,'Policy Characteristics'!$D:$D,0))</f>
        <v>Hydrogen Veh Sales Mandate</v>
      </c>
      <c r="K105" s="247" t="str">
        <f>INDEX('Policy Characteristics'!F:F,MATCH(PolicyLevers!$C105,'Policy Characteristics'!$D:$D,0))</f>
        <v>trans hydrogen vehicle minimum</v>
      </c>
      <c r="L105" s="256">
        <f>INDEX('Policy Characteristics'!G:G,MATCH(PolicyLevers!$C105,'Policy Characteristics'!$D:$D,0))</f>
        <v>0</v>
      </c>
      <c r="M105" s="256">
        <f>INDEX('Policy Characteristics'!H:H,MATCH(PolicyLevers!$C105,'Policy Characteristics'!$D:$D,0))</f>
        <v>1</v>
      </c>
      <c r="N105" s="256">
        <f>INDEX('Policy Characteristics'!I:I,MATCH(PolicyLevers!$C105,'Policy Characteristics'!$D:$D,0))</f>
        <v>0.01</v>
      </c>
      <c r="O105" s="257" t="str">
        <f>INDEX('Policy Characteristics'!J:J,MATCH(PolicyLevers!$C105,'Policy Characteristics'!$D:$D,0))</f>
        <v>% of new vehicles sold</v>
      </c>
      <c r="P105" s="257" t="str">
        <f>INDEX('Policy Characteristics'!K:K,MATCH(PolicyLevers!$C105,'Policy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5" s="257">
        <f>INDEX('Policy Characteristics'!L:L,MATCH(PolicyLevers!$C105,'Policy Characteristics'!$D:$D,0))</f>
        <v>0</v>
      </c>
      <c r="R105" s="265" t="str">
        <f>INDEX('Policy Characteristics'!M:M,MATCH(PolicyLevers!$C105,'Policy Characteristics'!$D:$D,0))</f>
        <v>hydrogen-vehicle-mandate.html</v>
      </c>
      <c r="S105" s="257" t="str">
        <f>INDEX('Policy Characteristics'!N:N,MATCH(PolicyLevers!$C105,'Policy Characteristics'!$D:$D,0))</f>
        <v>https://wamu.org/story/19/03/18/japan-is-betting-big-on-the-future-of-hydrogen-cars/</v>
      </c>
      <c r="T105" s="257">
        <f>INDEX('Policy Characteristics'!O:O,MATCH(PolicyLevers!$C105,'Policy Characteristics'!$D:$D,0))</f>
        <v>0</v>
      </c>
      <c r="U105" s="248"/>
      <c r="V105" s="248"/>
      <c r="W105" s="248"/>
      <c r="X105" s="248"/>
      <c r="Y105" s="248"/>
      <c r="Z105" s="248"/>
    </row>
    <row r="106" spans="1:26" ht="15.75" customHeight="1" x14ac:dyDescent="0.35">
      <c r="A106" s="247" t="str">
        <f>INDEX('Policy Characteristics'!B:B,MATCH(PolicyLevers!$C106,'Policy Characteristics'!$D:$D,0))</f>
        <v>Transportation</v>
      </c>
      <c r="B106" s="247" t="str">
        <f>INDEX('Policy Characteristics'!C:C,MATCH(PolicyLevers!$C106,'Policy Characteristics'!$D:$D,0))</f>
        <v>Hydrogen Vehicle Sales Mandate</v>
      </c>
      <c r="C106" s="247" t="str">
        <f t="shared" ref="C106" si="63">C$101</f>
        <v>Minimum Required Hydrogen Vehicle Sales Percentage</v>
      </c>
      <c r="D106" s="257" t="s">
        <v>105</v>
      </c>
      <c r="E106" s="257" t="s">
        <v>81</v>
      </c>
      <c r="F106" s="257" t="s">
        <v>106</v>
      </c>
      <c r="G106" s="257" t="s">
        <v>107</v>
      </c>
      <c r="H106" s="254">
        <v>503</v>
      </c>
      <c r="I106" s="257" t="s">
        <v>76</v>
      </c>
      <c r="J106" s="247" t="str">
        <f>INDEX('Policy Characteristics'!E:E,MATCH(PolicyLevers!$C106,'Policy Characteristics'!$D:$D,0))</f>
        <v>Hydrogen Veh Sales Mandate</v>
      </c>
      <c r="K106" s="247" t="str">
        <f>INDEX('Policy Characteristics'!F:F,MATCH(PolicyLevers!$C106,'Policy Characteristics'!$D:$D,0))</f>
        <v>trans hydrogen vehicle minimum</v>
      </c>
      <c r="L106" s="256">
        <f>INDEX('Policy Characteristics'!G:G,MATCH(PolicyLevers!$C106,'Policy Characteristics'!$D:$D,0))</f>
        <v>0</v>
      </c>
      <c r="M106" s="256">
        <f>INDEX('Policy Characteristics'!H:H,MATCH(PolicyLevers!$C106,'Policy Characteristics'!$D:$D,0))</f>
        <v>1</v>
      </c>
      <c r="N106" s="256">
        <f>INDEX('Policy Characteristics'!I:I,MATCH(PolicyLevers!$C106,'Policy Characteristics'!$D:$D,0))</f>
        <v>0.01</v>
      </c>
      <c r="O106" s="257" t="str">
        <f>INDEX('Policy Characteristics'!J:J,MATCH(PolicyLevers!$C106,'Policy Characteristics'!$D:$D,0))</f>
        <v>% of new vehicles sold</v>
      </c>
      <c r="P106" s="257" t="str">
        <f>INDEX('Policy Characteristics'!K:K,MATCH(PolicyLevers!$C106,'Policy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6" s="257">
        <f>INDEX('Policy Characteristics'!L:L,MATCH(PolicyLevers!$C106,'Policy Characteristics'!$D:$D,0))</f>
        <v>0</v>
      </c>
      <c r="R106" s="265" t="str">
        <f>INDEX('Policy Characteristics'!M:M,MATCH(PolicyLevers!$C106,'Policy Characteristics'!$D:$D,0))</f>
        <v>hydrogen-vehicle-mandate.html</v>
      </c>
      <c r="S106" s="257" t="str">
        <f>INDEX('Policy Characteristics'!N:N,MATCH(PolicyLevers!$C106,'Policy Characteristics'!$D:$D,0))</f>
        <v>https://wamu.org/story/19/03/18/japan-is-betting-big-on-the-future-of-hydrogen-cars/</v>
      </c>
      <c r="T106" s="257">
        <f>INDEX('Policy Characteristics'!O:O,MATCH(PolicyLevers!$C106,'Policy Characteristics'!$D:$D,0))</f>
        <v>0</v>
      </c>
      <c r="U106" s="248"/>
      <c r="V106" s="248"/>
      <c r="W106" s="248"/>
      <c r="X106" s="248"/>
      <c r="Y106" s="248"/>
      <c r="Z106" s="248"/>
    </row>
    <row r="107" spans="1:26" ht="15.75" customHeight="1" x14ac:dyDescent="0.35">
      <c r="A107" s="247" t="str">
        <f>INDEX('Policy Characteristics'!B:B,MATCH(PolicyLevers!$C107,'Policy Characteristics'!$D:$D,0))</f>
        <v>Transportation</v>
      </c>
      <c r="B107" s="247" t="str">
        <f>INDEX('Policy Characteristics'!C:C,MATCH(PolicyLevers!$C107,'Policy Characteristics'!$D:$D,0))</f>
        <v>Hydrogen Vehicle Sales Mandate</v>
      </c>
      <c r="C107" s="247" t="str">
        <f t="shared" ref="C107" si="64">C$101</f>
        <v>Minimum Required Hydrogen Vehicle Sales Percentage</v>
      </c>
      <c r="D107" s="257" t="s">
        <v>98</v>
      </c>
      <c r="E107" s="257" t="s">
        <v>82</v>
      </c>
      <c r="F107" s="257" t="s">
        <v>99</v>
      </c>
      <c r="G107" s="257" t="s">
        <v>108</v>
      </c>
      <c r="H107" s="254">
        <v>504</v>
      </c>
      <c r="I107" s="257" t="s">
        <v>76</v>
      </c>
      <c r="J107" s="247" t="str">
        <f>INDEX('Policy Characteristics'!E:E,MATCH(PolicyLevers!$C107,'Policy Characteristics'!$D:$D,0))</f>
        <v>Hydrogen Veh Sales Mandate</v>
      </c>
      <c r="K107" s="247" t="str">
        <f>INDEX('Policy Characteristics'!F:F,MATCH(PolicyLevers!$C107,'Policy Characteristics'!$D:$D,0))</f>
        <v>trans hydrogen vehicle minimum</v>
      </c>
      <c r="L107" s="256">
        <f>INDEX('Policy Characteristics'!G:G,MATCH(PolicyLevers!$C107,'Policy Characteristics'!$D:$D,0))</f>
        <v>0</v>
      </c>
      <c r="M107" s="256">
        <f>INDEX('Policy Characteristics'!H:H,MATCH(PolicyLevers!$C107,'Policy Characteristics'!$D:$D,0))</f>
        <v>1</v>
      </c>
      <c r="N107" s="256">
        <f>INDEX('Policy Characteristics'!I:I,MATCH(PolicyLevers!$C107,'Policy Characteristics'!$D:$D,0))</f>
        <v>0.01</v>
      </c>
      <c r="O107" s="257" t="str">
        <f>INDEX('Policy Characteristics'!J:J,MATCH(PolicyLevers!$C107,'Policy Characteristics'!$D:$D,0))</f>
        <v>% of new vehicles sold</v>
      </c>
      <c r="P107" s="257" t="str">
        <f>INDEX('Policy Characteristics'!K:K,MATCH(PolicyLevers!$C107,'Policy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7" s="257">
        <f>INDEX('Policy Characteristics'!L:L,MATCH(PolicyLevers!$C107,'Policy Characteristics'!$D:$D,0))</f>
        <v>0</v>
      </c>
      <c r="R107" s="265" t="str">
        <f>INDEX('Policy Characteristics'!M:M,MATCH(PolicyLevers!$C107,'Policy Characteristics'!$D:$D,0))</f>
        <v>hydrogen-vehicle-mandate.html</v>
      </c>
      <c r="S107" s="257" t="str">
        <f>INDEX('Policy Characteristics'!N:N,MATCH(PolicyLevers!$C107,'Policy Characteristics'!$D:$D,0))</f>
        <v>https://wamu.org/story/19/03/18/japan-is-betting-big-on-the-future-of-hydrogen-cars/</v>
      </c>
      <c r="T107" s="257">
        <f>INDEX('Policy Characteristics'!O:O,MATCH(PolicyLevers!$C107,'Policy Characteristics'!$D:$D,0))</f>
        <v>0</v>
      </c>
      <c r="U107" s="248"/>
      <c r="V107" s="248"/>
      <c r="W107" s="248"/>
      <c r="X107" s="248"/>
      <c r="Y107" s="248"/>
      <c r="Z107" s="248"/>
    </row>
    <row r="108" spans="1:26" ht="15.75" customHeight="1" x14ac:dyDescent="0.35">
      <c r="A108" s="247" t="str">
        <f>INDEX('Policy Characteristics'!B:B,MATCH(PolicyLevers!$C108,'Policy Characteristics'!$D:$D,0))</f>
        <v>Transportation</v>
      </c>
      <c r="B108" s="247" t="str">
        <f>INDEX('Policy Characteristics'!C:C,MATCH(PolicyLevers!$C108,'Policy Characteristics'!$D:$D,0))</f>
        <v>Hydrogen Vehicle Sales Mandate</v>
      </c>
      <c r="C108" s="247" t="str">
        <f t="shared" ref="C108" si="65">C$101</f>
        <v>Minimum Required Hydrogen Vehicle Sales Percentage</v>
      </c>
      <c r="D108" s="257" t="s">
        <v>105</v>
      </c>
      <c r="E108" s="257" t="s">
        <v>82</v>
      </c>
      <c r="F108" s="257" t="s">
        <v>106</v>
      </c>
      <c r="G108" s="257" t="s">
        <v>108</v>
      </c>
      <c r="H108" s="254">
        <v>505</v>
      </c>
      <c r="I108" s="257" t="s">
        <v>76</v>
      </c>
      <c r="J108" s="247" t="str">
        <f>INDEX('Policy Characteristics'!E:E,MATCH(PolicyLevers!$C108,'Policy Characteristics'!$D:$D,0))</f>
        <v>Hydrogen Veh Sales Mandate</v>
      </c>
      <c r="K108" s="247" t="str">
        <f>INDEX('Policy Characteristics'!F:F,MATCH(PolicyLevers!$C108,'Policy Characteristics'!$D:$D,0))</f>
        <v>trans hydrogen vehicle minimum</v>
      </c>
      <c r="L108" s="256">
        <f>INDEX('Policy Characteristics'!G:G,MATCH(PolicyLevers!$C108,'Policy Characteristics'!$D:$D,0))</f>
        <v>0</v>
      </c>
      <c r="M108" s="256">
        <f>INDEX('Policy Characteristics'!H:H,MATCH(PolicyLevers!$C108,'Policy Characteristics'!$D:$D,0))</f>
        <v>1</v>
      </c>
      <c r="N108" s="256">
        <f>INDEX('Policy Characteristics'!I:I,MATCH(PolicyLevers!$C108,'Policy Characteristics'!$D:$D,0))</f>
        <v>0.01</v>
      </c>
      <c r="O108" s="257" t="str">
        <f>INDEX('Policy Characteristics'!J:J,MATCH(PolicyLevers!$C108,'Policy Characteristics'!$D:$D,0))</f>
        <v>% of new vehicles sold</v>
      </c>
      <c r="P108" s="257" t="str">
        <f>INDEX('Policy Characteristics'!K:K,MATCH(PolicyLevers!$C108,'Policy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8" s="257">
        <f>INDEX('Policy Characteristics'!L:L,MATCH(PolicyLevers!$C108,'Policy Characteristics'!$D:$D,0))</f>
        <v>0</v>
      </c>
      <c r="R108" s="265" t="str">
        <f>INDEX('Policy Characteristics'!M:M,MATCH(PolicyLevers!$C108,'Policy Characteristics'!$D:$D,0))</f>
        <v>hydrogen-vehicle-mandate.html</v>
      </c>
      <c r="S108" s="257" t="str">
        <f>INDEX('Policy Characteristics'!N:N,MATCH(PolicyLevers!$C108,'Policy Characteristics'!$D:$D,0))</f>
        <v>https://wamu.org/story/19/03/18/japan-is-betting-big-on-the-future-of-hydrogen-cars/</v>
      </c>
      <c r="T108" s="257">
        <f>INDEX('Policy Characteristics'!O:O,MATCH(PolicyLevers!$C108,'Policy Characteristics'!$D:$D,0))</f>
        <v>0</v>
      </c>
      <c r="U108" s="248"/>
      <c r="V108" s="248"/>
      <c r="W108" s="248"/>
      <c r="X108" s="248"/>
      <c r="Y108" s="248"/>
      <c r="Z108" s="248"/>
    </row>
    <row r="109" spans="1:26" ht="15.75" customHeight="1" x14ac:dyDescent="0.35">
      <c r="A109" s="247" t="str">
        <f>INDEX('Policy Characteristics'!B:B,MATCH(PolicyLevers!$C109,'Policy Characteristics'!$D:$D,0))</f>
        <v>Transportation</v>
      </c>
      <c r="B109" s="247" t="str">
        <f>INDEX('Policy Characteristics'!C:C,MATCH(PolicyLevers!$C109,'Policy Characteristics'!$D:$D,0))</f>
        <v>Hydrogen Vehicle Sales Mandate</v>
      </c>
      <c r="C109" s="247" t="str">
        <f t="shared" ref="C109" si="66">C$101</f>
        <v>Minimum Required Hydrogen Vehicle Sales Percentage</v>
      </c>
      <c r="D109" s="257" t="s">
        <v>98</v>
      </c>
      <c r="E109" s="257" t="s">
        <v>83</v>
      </c>
      <c r="F109" s="257" t="s">
        <v>99</v>
      </c>
      <c r="G109" s="257" t="s">
        <v>109</v>
      </c>
      <c r="H109" s="254">
        <v>506</v>
      </c>
      <c r="I109" s="257" t="s">
        <v>76</v>
      </c>
      <c r="J109" s="247" t="str">
        <f>INDEX('Policy Characteristics'!E:E,MATCH(PolicyLevers!$C109,'Policy Characteristics'!$D:$D,0))</f>
        <v>Hydrogen Veh Sales Mandate</v>
      </c>
      <c r="K109" s="247" t="str">
        <f>INDEX('Policy Characteristics'!F:F,MATCH(PolicyLevers!$C109,'Policy Characteristics'!$D:$D,0))</f>
        <v>trans hydrogen vehicle minimum</v>
      </c>
      <c r="L109" s="256">
        <f>INDEX('Policy Characteristics'!G:G,MATCH(PolicyLevers!$C109,'Policy Characteristics'!$D:$D,0))</f>
        <v>0</v>
      </c>
      <c r="M109" s="256">
        <f>INDEX('Policy Characteristics'!H:H,MATCH(PolicyLevers!$C109,'Policy Characteristics'!$D:$D,0))</f>
        <v>1</v>
      </c>
      <c r="N109" s="256">
        <f>INDEX('Policy Characteristics'!I:I,MATCH(PolicyLevers!$C109,'Policy Characteristics'!$D:$D,0))</f>
        <v>0.01</v>
      </c>
      <c r="O109" s="257" t="str">
        <f>INDEX('Policy Characteristics'!J:J,MATCH(PolicyLevers!$C109,'Policy Characteristics'!$D:$D,0))</f>
        <v>% of new vehicles sold</v>
      </c>
      <c r="P109" s="257" t="str">
        <f>INDEX('Policy Characteristics'!K:K,MATCH(PolicyLevers!$C109,'Policy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09" s="257">
        <f>INDEX('Policy Characteristics'!L:L,MATCH(PolicyLevers!$C109,'Policy Characteristics'!$D:$D,0))</f>
        <v>0</v>
      </c>
      <c r="R109" s="265" t="str">
        <f>INDEX('Policy Characteristics'!M:M,MATCH(PolicyLevers!$C109,'Policy Characteristics'!$D:$D,0))</f>
        <v>hydrogen-vehicle-mandate.html</v>
      </c>
      <c r="S109" s="257" t="str">
        <f>INDEX('Policy Characteristics'!N:N,MATCH(PolicyLevers!$C109,'Policy Characteristics'!$D:$D,0))</f>
        <v>https://wamu.org/story/19/03/18/japan-is-betting-big-on-the-future-of-hydrogen-cars/</v>
      </c>
      <c r="T109" s="257">
        <f>INDEX('Policy Characteristics'!O:O,MATCH(PolicyLevers!$C109,'Policy Characteristics'!$D:$D,0))</f>
        <v>0</v>
      </c>
      <c r="U109" s="248"/>
      <c r="V109" s="248"/>
      <c r="W109" s="248"/>
      <c r="X109" s="248"/>
      <c r="Y109" s="248"/>
      <c r="Z109" s="248"/>
    </row>
    <row r="110" spans="1:26" ht="15.75" customHeight="1" x14ac:dyDescent="0.35">
      <c r="A110" s="247" t="str">
        <f>INDEX('Policy Characteristics'!B:B,MATCH(PolicyLevers!$C110,'Policy Characteristics'!$D:$D,0))</f>
        <v>Transportation</v>
      </c>
      <c r="B110" s="247" t="str">
        <f>INDEX('Policy Characteristics'!C:C,MATCH(PolicyLevers!$C110,'Policy Characteristics'!$D:$D,0))</f>
        <v>Hydrogen Vehicle Sales Mandate</v>
      </c>
      <c r="C110" s="247" t="str">
        <f t="shared" ref="C110" si="67">C$101</f>
        <v>Minimum Required Hydrogen Vehicle Sales Percentage</v>
      </c>
      <c r="D110" s="257" t="s">
        <v>105</v>
      </c>
      <c r="E110" s="257" t="s">
        <v>83</v>
      </c>
      <c r="F110" s="257" t="s">
        <v>106</v>
      </c>
      <c r="G110" s="257" t="s">
        <v>109</v>
      </c>
      <c r="H110" s="254">
        <v>507</v>
      </c>
      <c r="I110" s="257" t="s">
        <v>76</v>
      </c>
      <c r="J110" s="247" t="str">
        <f>INDEX('Policy Characteristics'!E:E,MATCH(PolicyLevers!$C110,'Policy Characteristics'!$D:$D,0))</f>
        <v>Hydrogen Veh Sales Mandate</v>
      </c>
      <c r="K110" s="247" t="str">
        <f>INDEX('Policy Characteristics'!F:F,MATCH(PolicyLevers!$C110,'Policy Characteristics'!$D:$D,0))</f>
        <v>trans hydrogen vehicle minimum</v>
      </c>
      <c r="L110" s="256">
        <f>INDEX('Policy Characteristics'!G:G,MATCH(PolicyLevers!$C110,'Policy Characteristics'!$D:$D,0))</f>
        <v>0</v>
      </c>
      <c r="M110" s="256">
        <f>INDEX('Policy Characteristics'!H:H,MATCH(PolicyLevers!$C110,'Policy Characteristics'!$D:$D,0))</f>
        <v>1</v>
      </c>
      <c r="N110" s="256">
        <f>INDEX('Policy Characteristics'!I:I,MATCH(PolicyLevers!$C110,'Policy Characteristics'!$D:$D,0))</f>
        <v>0.01</v>
      </c>
      <c r="O110" s="257" t="str">
        <f>INDEX('Policy Characteristics'!J:J,MATCH(PolicyLevers!$C110,'Policy Characteristics'!$D:$D,0))</f>
        <v>% of new vehicles sold</v>
      </c>
      <c r="P110" s="257" t="str">
        <f>INDEX('Policy Characteristics'!K:K,MATCH(PolicyLevers!$C110,'Policy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0" s="257">
        <f>INDEX('Policy Characteristics'!L:L,MATCH(PolicyLevers!$C110,'Policy Characteristics'!$D:$D,0))</f>
        <v>0</v>
      </c>
      <c r="R110" s="265" t="str">
        <f>INDEX('Policy Characteristics'!M:M,MATCH(PolicyLevers!$C110,'Policy Characteristics'!$D:$D,0))</f>
        <v>hydrogen-vehicle-mandate.html</v>
      </c>
      <c r="S110" s="257" t="str">
        <f>INDEX('Policy Characteristics'!N:N,MATCH(PolicyLevers!$C110,'Policy Characteristics'!$D:$D,0))</f>
        <v>https://wamu.org/story/19/03/18/japan-is-betting-big-on-the-future-of-hydrogen-cars/</v>
      </c>
      <c r="T110" s="257">
        <f>INDEX('Policy Characteristics'!O:O,MATCH(PolicyLevers!$C110,'Policy Characteristics'!$D:$D,0))</f>
        <v>0</v>
      </c>
      <c r="U110" s="248"/>
      <c r="V110" s="248"/>
      <c r="W110" s="248"/>
      <c r="X110" s="248"/>
      <c r="Y110" s="248"/>
      <c r="Z110" s="248"/>
    </row>
    <row r="111" spans="1:26" ht="15.75" customHeight="1" x14ac:dyDescent="0.35">
      <c r="A111" s="247" t="str">
        <f>INDEX('Policy Characteristics'!B:B,MATCH(PolicyLevers!$C111,'Policy Characteristics'!$D:$D,0))</f>
        <v>Transportation</v>
      </c>
      <c r="B111" s="247" t="str">
        <f>INDEX('Policy Characteristics'!C:C,MATCH(PolicyLevers!$C111,'Policy Characteristics'!$D:$D,0))</f>
        <v>Hydrogen Vehicle Sales Mandate</v>
      </c>
      <c r="C111" s="12" t="str">
        <f t="shared" ref="C111" si="68">C$101</f>
        <v>Minimum Required Hydrogen Vehicle Sales Percentage</v>
      </c>
      <c r="D111" s="262" t="s">
        <v>98</v>
      </c>
      <c r="E111" s="262" t="s">
        <v>84</v>
      </c>
      <c r="F111" s="262" t="s">
        <v>99</v>
      </c>
      <c r="G111" s="262" t="s">
        <v>110</v>
      </c>
      <c r="H111" s="7"/>
      <c r="I111" s="262" t="s">
        <v>76</v>
      </c>
      <c r="J111" s="247" t="str">
        <f>INDEX('Policy Characteristics'!E:E,MATCH(PolicyLevers!$C111,'Policy Characteristics'!$D:$D,0))</f>
        <v>Hydrogen Veh Sales Mandate</v>
      </c>
      <c r="K111" s="247" t="str">
        <f>INDEX('Policy Characteristics'!F:F,MATCH(PolicyLevers!$C111,'Policy Characteristics'!$D:$D,0))</f>
        <v>trans hydrogen vehicle minimum</v>
      </c>
      <c r="L111" s="261">
        <f>INDEX('Policy Characteristics'!G:G,MATCH(PolicyLevers!$C111,'Policy Characteristics'!$D:$D,0))</f>
        <v>0</v>
      </c>
      <c r="M111" s="275">
        <f>INDEX('Policy Characteristics'!H:H,MATCH(PolicyLevers!$C111,'Policy Characteristics'!$D:$D,0))</f>
        <v>1</v>
      </c>
      <c r="N111" s="261">
        <f>INDEX('Policy Characteristics'!I:I,MATCH(PolicyLevers!$C111,'Policy Characteristics'!$D:$D,0))</f>
        <v>0.01</v>
      </c>
      <c r="O111" s="276" t="str">
        <f>INDEX('Policy Characteristics'!J:J,MATCH(PolicyLevers!$C111,'Policy Characteristics'!$D:$D,0))</f>
        <v>% of new vehicles sold</v>
      </c>
      <c r="P111" s="262" t="str">
        <f>INDEX('Policy Characteristics'!K:K,MATCH(PolicyLevers!$C111,'Policy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1" s="276">
        <f>INDEX('Policy Characteristics'!L:L,MATCH(PolicyLevers!$C111,'Policy Characteristics'!$D:$D,0))</f>
        <v>0</v>
      </c>
      <c r="R111" s="277" t="str">
        <f>INDEX('Policy Characteristics'!M:M,MATCH(PolicyLevers!$C111,'Policy Characteristics'!$D:$D,0))</f>
        <v>hydrogen-vehicle-mandate.html</v>
      </c>
      <c r="S111" s="262" t="str">
        <f>INDEX('Policy Characteristics'!N:N,MATCH(PolicyLevers!$C111,'Policy Characteristics'!$D:$D,0))</f>
        <v>https://wamu.org/story/19/03/18/japan-is-betting-big-on-the-future-of-hydrogen-cars/</v>
      </c>
      <c r="T111" s="262">
        <f>INDEX('Policy Characteristics'!O:O,MATCH(PolicyLevers!$C111,'Policy Characteristics'!$D:$D,0))</f>
        <v>0</v>
      </c>
      <c r="U111" s="248"/>
      <c r="V111" s="248"/>
      <c r="W111" s="248"/>
      <c r="X111" s="248"/>
      <c r="Y111" s="248"/>
      <c r="Z111" s="248"/>
    </row>
    <row r="112" spans="1:26" ht="15.75" customHeight="1" x14ac:dyDescent="0.35">
      <c r="A112" s="247" t="str">
        <f>INDEX('Policy Characteristics'!B:B,MATCH(PolicyLevers!$C112,'Policy Characteristics'!$D:$D,0))</f>
        <v>Transportation</v>
      </c>
      <c r="B112" s="247" t="str">
        <f>INDEX('Policy Characteristics'!C:C,MATCH(PolicyLevers!$C112,'Policy Characteristics'!$D:$D,0))</f>
        <v>Hydrogen Vehicle Sales Mandate</v>
      </c>
      <c r="C112" s="12" t="str">
        <f t="shared" ref="C112" si="69">C$101</f>
        <v>Minimum Required Hydrogen Vehicle Sales Percentage</v>
      </c>
      <c r="D112" s="262" t="s">
        <v>105</v>
      </c>
      <c r="E112" s="262" t="s">
        <v>84</v>
      </c>
      <c r="F112" s="262" t="s">
        <v>106</v>
      </c>
      <c r="G112" s="262" t="s">
        <v>110</v>
      </c>
      <c r="H112" s="7"/>
      <c r="I112" s="262" t="s">
        <v>76</v>
      </c>
      <c r="J112" s="247" t="str">
        <f>INDEX('Policy Characteristics'!E:E,MATCH(PolicyLevers!$C112,'Policy Characteristics'!$D:$D,0))</f>
        <v>Hydrogen Veh Sales Mandate</v>
      </c>
      <c r="K112" s="247" t="str">
        <f>INDEX('Policy Characteristics'!F:F,MATCH(PolicyLevers!$C112,'Policy Characteristics'!$D:$D,0))</f>
        <v>trans hydrogen vehicle minimum</v>
      </c>
      <c r="L112" s="261">
        <f>INDEX('Policy Characteristics'!G:G,MATCH(PolicyLevers!$C112,'Policy Characteristics'!$D:$D,0))</f>
        <v>0</v>
      </c>
      <c r="M112" s="275">
        <f>INDEX('Policy Characteristics'!H:H,MATCH(PolicyLevers!$C112,'Policy Characteristics'!$D:$D,0))</f>
        <v>1</v>
      </c>
      <c r="N112" s="261">
        <f>INDEX('Policy Characteristics'!I:I,MATCH(PolicyLevers!$C112,'Policy Characteristics'!$D:$D,0))</f>
        <v>0.01</v>
      </c>
      <c r="O112" s="276" t="str">
        <f>INDEX('Policy Characteristics'!J:J,MATCH(PolicyLevers!$C112,'Policy Characteristics'!$D:$D,0))</f>
        <v>% of new vehicles sold</v>
      </c>
      <c r="P112" s="262" t="str">
        <f>INDEX('Policy Characteristics'!K:K,MATCH(PolicyLevers!$C112,'Policy Characteristics'!$D:$D,0))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Q112" s="276">
        <f>INDEX('Policy Characteristics'!L:L,MATCH(PolicyLevers!$C112,'Policy Characteristics'!$D:$D,0))</f>
        <v>0</v>
      </c>
      <c r="R112" s="277" t="str">
        <f>INDEX('Policy Characteristics'!M:M,MATCH(PolicyLevers!$C112,'Policy Characteristics'!$D:$D,0))</f>
        <v>hydrogen-vehicle-mandate.html</v>
      </c>
      <c r="S112" s="262" t="str">
        <f>INDEX('Policy Characteristics'!N:N,MATCH(PolicyLevers!$C112,'Policy Characteristics'!$D:$D,0))</f>
        <v>https://wamu.org/story/19/03/18/japan-is-betting-big-on-the-future-of-hydrogen-cars/</v>
      </c>
      <c r="T112" s="262">
        <f>INDEX('Policy Characteristics'!O:O,MATCH(PolicyLevers!$C112,'Policy Characteristics'!$D:$D,0))</f>
        <v>0</v>
      </c>
      <c r="U112" s="248"/>
      <c r="V112" s="248"/>
      <c r="W112" s="248"/>
      <c r="X112" s="248"/>
      <c r="Y112" s="248"/>
      <c r="Z112" s="248"/>
    </row>
    <row r="113" spans="1:26" ht="15.75" customHeight="1" x14ac:dyDescent="0.35">
      <c r="A113" s="247" t="str">
        <f>INDEX('Policy Characteristics'!B:B,MATCH(PolicyLevers!$C113,'Policy Characteristics'!$D:$D,0))</f>
        <v>Transportation</v>
      </c>
      <c r="B113" s="247" t="str">
        <f>INDEX('Policy Characteristics'!C:C,MATCH(PolicyLevers!$C113,'Policy Characteristics'!$D:$D,0))</f>
        <v>Low Carbon Fuel Standard</v>
      </c>
      <c r="C113" s="247" t="s">
        <v>138</v>
      </c>
      <c r="D113" s="257"/>
      <c r="E113" s="257"/>
      <c r="F113" s="257"/>
      <c r="G113" s="257"/>
      <c r="H113" s="254">
        <v>190</v>
      </c>
      <c r="I113" s="255" t="s">
        <v>63</v>
      </c>
      <c r="J113" s="247" t="str">
        <f>INDEX('Policy Characteristics'!E:E,MATCH(PolicyLevers!$C113,'Policy Characteristics'!$D:$D,0))</f>
        <v>Low Carbon Fuel Standard</v>
      </c>
      <c r="K113" s="247" t="str">
        <f>INDEX('Policy Characteristics'!F:F,MATCH(PolicyLevers!$C113,'Policy Characteristics'!$D:$D,0))</f>
        <v>trans LCFS</v>
      </c>
      <c r="L113" s="256">
        <f>INDEX('Policy Characteristics'!G:G,MATCH(PolicyLevers!$C113,'Policy Characteristics'!$D:$D,0))</f>
        <v>0</v>
      </c>
      <c r="M113" s="256">
        <f>INDEX('Policy Characteristics'!H:H,MATCH(PolicyLevers!$C113,'Policy Characteristics'!$D:$D,0))</f>
        <v>0.14000000000000001</v>
      </c>
      <c r="N113" s="256">
        <f>INDEX('Policy Characteristics'!I:I,MATCH(PolicyLevers!$C113,'Policy Characteristics'!$D:$D,0))</f>
        <v>0.01</v>
      </c>
      <c r="O113" s="257" t="str">
        <f>INDEX('Policy Characteristics'!J:J,MATCH(PolicyLevers!$C113,'Policy Characteristics'!$D:$D,0))</f>
        <v>% reduction in carbon emissions</v>
      </c>
      <c r="P113" s="257" t="str">
        <f>INDEX('Policy Characteristics'!K:K,MATCH(PolicyLevers!$C113,'Policy Characteristics'!$D:$D,0))</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c r="Q113" s="257" t="str">
        <f>INDEX('Policy Characteristics'!L:L,MATCH(PolicyLevers!$C113,'Policy Characteristics'!$D:$D,0))</f>
        <v>transportation-sector-main.html#lcfs</v>
      </c>
      <c r="R113" s="265" t="str">
        <f>INDEX('Policy Characteristics'!M:M,MATCH(PolicyLevers!$C113,'Policy Characteristics'!$D:$D,0))</f>
        <v>low-carbon-fuel-standard.html</v>
      </c>
      <c r="S113" s="257" t="str">
        <f>INDEX('Policy Characteristics'!N:N,MATCH(PolicyLevers!$C113,'Policy Characteristics'!$D:$D,0))</f>
        <v>Ministry of Energy.RenovaBio: http://www.anp.gov.br/producao-de-biocombustiveis/renovabio</v>
      </c>
      <c r="T113" s="257" t="str">
        <f>INDEX('Policy Characteristics'!O:O,MATCH(PolicyLevers!$C113,'Policy Characteristics'!$D:$D,0))</f>
        <v>Ministry of Science, Technology, Innovation and Communication (MCTIC), 2017.  Greenhouse gas mitigation options in key sectors in Brazil. https://www.mctic.gov.br/mctic/export/sites/institucional/ciencia/SEPED/clima/arquivos/projeto_opcoes_mitigacao/publicacoes/Setor-Transportes.pdf - Page 291.</v>
      </c>
      <c r="U113" s="248"/>
      <c r="V113" s="248"/>
      <c r="W113" s="248"/>
      <c r="X113" s="248"/>
      <c r="Y113" s="248"/>
      <c r="Z113" s="248"/>
    </row>
    <row r="114" spans="1:26" ht="15.75" customHeight="1" x14ac:dyDescent="0.35">
      <c r="A114" s="247" t="str">
        <f>INDEX('Policy Characteristics'!B:B,MATCH(PolicyLevers!$C114,'Policy Characteristics'!$D:$D,0))</f>
        <v>Transportation</v>
      </c>
      <c r="B114" s="247" t="str">
        <f>INDEX('Policy Characteristics'!C:C,MATCH(PolicyLevers!$C114,'Policy Characteristics'!$D:$D,0))</f>
        <v>Transportation Demand Management</v>
      </c>
      <c r="C114" s="247" t="s">
        <v>144</v>
      </c>
      <c r="D114" s="257" t="s">
        <v>98</v>
      </c>
      <c r="E114" s="257"/>
      <c r="F114" s="257" t="s">
        <v>145</v>
      </c>
      <c r="G114" s="257"/>
      <c r="H114" s="254">
        <v>8</v>
      </c>
      <c r="I114" s="270" t="s">
        <v>76</v>
      </c>
      <c r="J114" s="247" t="str">
        <f>INDEX('Policy Characteristics'!E:E,MATCH(PolicyLevers!$C114,'Policy Characteristics'!$D:$D,0))</f>
        <v>Transportation Demand Management</v>
      </c>
      <c r="K114" s="247" t="str">
        <f>INDEX('Policy Characteristics'!F:F,MATCH(PolicyLevers!$C114,'Policy Characteristics'!$D:$D,0))</f>
        <v>trans TDM</v>
      </c>
      <c r="L114" s="256">
        <f>INDEX('Policy Characteristics'!G:G,MATCH(PolicyLevers!$C114,'Policy Characteristics'!$D:$D,0))</f>
        <v>0</v>
      </c>
      <c r="M114" s="256">
        <f>INDEX('Policy Characteristics'!H:H,MATCH(PolicyLevers!$C114,'Policy Characteristics'!$D:$D,0))</f>
        <v>1</v>
      </c>
      <c r="N114" s="256">
        <f>INDEX('Policy Characteristics'!I:I,MATCH(PolicyLevers!$C114,'Policy Characteristics'!$D:$D,0))</f>
        <v>0.01</v>
      </c>
      <c r="O114" s="257" t="str">
        <f>INDEX('Policy Characteristics'!J:J,MATCH(PolicyLevers!$C114,'Policy Characteristics'!$D:$D,0))</f>
        <v>% of TDM package implemented</v>
      </c>
      <c r="P114" s="315" t="e">
        <f>INDEX('Policy Characteristics'!K:K,MATCH(PolicyLevers!$C114,'Policy Characteristics'!$D:$D,0))</f>
        <v>#N/A</v>
      </c>
      <c r="Q114" s="257" t="str">
        <f>INDEX('Policy Characteristics'!L:L,MATCH(PolicyLevers!$C114,'Policy Characteristics'!$D:$D,0))</f>
        <v>transportation-sector-main.html#tdm</v>
      </c>
      <c r="R114" s="265" t="str">
        <f>INDEX('Policy Characteristics'!M:M,MATCH(PolicyLevers!$C114,'Policy Characteristics'!$D:$D,0))</f>
        <v>transportation-demand-management.html</v>
      </c>
      <c r="S114" s="257" t="str">
        <f>INDEX('Policy Characteristics'!N:N,MATCH(PolicyLevers!$C114,'Policy Characteristics'!$D:$D,0))</f>
        <v>International Energy Agency, 2009, "Transport, Energy and CO2: Moving toward Sustainability", http://www.iea.org/publications/freepublications/publication/transport2009.pdf</v>
      </c>
      <c r="T114" s="257">
        <f>INDEX('Policy Characteristics'!O:O,MATCH(PolicyLevers!$C114,'Policy Characteristics'!$D:$D,0))</f>
        <v>0</v>
      </c>
      <c r="U114" s="248"/>
      <c r="V114" s="248"/>
      <c r="W114" s="248"/>
      <c r="X114" s="248"/>
      <c r="Y114" s="248"/>
      <c r="Z114" s="248"/>
    </row>
    <row r="115" spans="1:26" ht="15.75" customHeight="1" x14ac:dyDescent="0.35">
      <c r="A115" s="247" t="str">
        <f>INDEX('Policy Characteristics'!B:B,MATCH(PolicyLevers!$C115,'Policy Characteristics'!$D:$D,0))</f>
        <v>Transportation</v>
      </c>
      <c r="B115" s="247" t="str">
        <f>INDEX('Policy Characteristics'!C:C,MATCH(PolicyLevers!$C115,'Policy Characteristics'!$D:$D,0))</f>
        <v>Transportation Demand Management</v>
      </c>
      <c r="C115" s="247" t="str">
        <f t="shared" ref="C115" si="70">C$114</f>
        <v>Fraction of TDM Package Implemented</v>
      </c>
      <c r="D115" s="257" t="s">
        <v>105</v>
      </c>
      <c r="E115" s="257"/>
      <c r="F115" s="257" t="s">
        <v>106</v>
      </c>
      <c r="G115" s="257"/>
      <c r="H115" s="254">
        <v>179</v>
      </c>
      <c r="I115" s="270" t="s">
        <v>76</v>
      </c>
      <c r="J115" s="247" t="str">
        <f>INDEX('Policy Characteristics'!E:E,MATCH(PolicyLevers!$C115,'Policy Characteristics'!$D:$D,0))</f>
        <v>Transportation Demand Management</v>
      </c>
      <c r="K115" s="247" t="str">
        <f>INDEX('Policy Characteristics'!F:F,MATCH(PolicyLevers!$C115,'Policy Characteristics'!$D:$D,0))</f>
        <v>trans TDM</v>
      </c>
      <c r="L115" s="256">
        <f>INDEX('Policy Characteristics'!G:G,MATCH(PolicyLevers!$C115,'Policy Characteristics'!$D:$D,0))</f>
        <v>0</v>
      </c>
      <c r="M115" s="256">
        <f>INDEX('Policy Characteristics'!H:H,MATCH(PolicyLevers!$C115,'Policy Characteristics'!$D:$D,0))</f>
        <v>1</v>
      </c>
      <c r="N115" s="256">
        <f>INDEX('Policy Characteristics'!I:I,MATCH(PolicyLevers!$C115,'Policy Characteristics'!$D:$D,0))</f>
        <v>0.01</v>
      </c>
      <c r="O115" s="257" t="str">
        <f>INDEX('Policy Characteristics'!J:J,MATCH(PolicyLevers!$C115,'Policy Characteristics'!$D:$D,0))</f>
        <v>% of TDM package implemented</v>
      </c>
      <c r="P115" s="315" t="e">
        <f>INDEX('Policy Characteristics'!K:K,MATCH(PolicyLevers!$C115,'Policy Characteristics'!$D:$D,0))</f>
        <v>#N/A</v>
      </c>
      <c r="Q115" s="257" t="str">
        <f>INDEX('Policy Characteristics'!L:L,MATCH(PolicyLevers!$C115,'Policy Characteristics'!$D:$D,0))</f>
        <v>transportation-sector-main.html#tdm</v>
      </c>
      <c r="R115" s="265" t="str">
        <f>INDEX('Policy Characteristics'!M:M,MATCH(PolicyLevers!$C115,'Policy Characteristics'!$D:$D,0))</f>
        <v>transportation-demand-management.html</v>
      </c>
      <c r="S115" s="257" t="str">
        <f>INDEX('Policy Characteristics'!N:N,MATCH(PolicyLevers!$C115,'Policy Characteristics'!$D:$D,0))</f>
        <v>International Energy Agency, 2009, "Transport, Energy and CO2: Moving toward Sustainability", http://www.iea.org/publications/freepublications/publication/transport2009.pdf</v>
      </c>
      <c r="T115" s="257">
        <f>INDEX('Policy Characteristics'!O:O,MATCH(PolicyLevers!$C115,'Policy Characteristics'!$D:$D,0))</f>
        <v>0</v>
      </c>
      <c r="U115" s="248"/>
      <c r="V115" s="248"/>
      <c r="W115" s="248"/>
      <c r="X115" s="248"/>
      <c r="Y115" s="248"/>
      <c r="Z115" s="248"/>
    </row>
    <row r="116" spans="1:26" ht="15.75" customHeight="1" x14ac:dyDescent="0.35">
      <c r="A116" s="247" t="str">
        <f>INDEX('Policy Characteristics'!B:B,MATCH(PolicyLevers!$C116,'Policy Characteristics'!$D:$D,0))</f>
        <v>Buildings and Appliances</v>
      </c>
      <c r="B116" s="247" t="str">
        <f>INDEX('Policy Characteristics'!C:C,MATCH(PolicyLevers!$C116,'Policy Characteristics'!$D:$D,0))</f>
        <v>Building Component Electrification</v>
      </c>
      <c r="C116" s="247" t="s">
        <v>153</v>
      </c>
      <c r="D116" s="257" t="s">
        <v>154</v>
      </c>
      <c r="E116" s="257" t="s">
        <v>155</v>
      </c>
      <c r="F116" s="257" t="s">
        <v>156</v>
      </c>
      <c r="G116" s="257" t="s">
        <v>157</v>
      </c>
      <c r="H116" s="254">
        <v>435</v>
      </c>
      <c r="I116" s="257" t="s">
        <v>76</v>
      </c>
      <c r="J116" s="247" t="str">
        <f>INDEX('Policy Characteristics'!E:E,MATCH(PolicyLevers!$C116,'Policy Characteristics'!$D:$D,0))</f>
        <v>Building Component Electrification</v>
      </c>
      <c r="K116" s="247" t="str">
        <f>INDEX('Policy Characteristics'!F:F,MATCH(PolicyLevers!$C116,'Policy Characteristics'!$D:$D,0))</f>
        <v>bldgs new component fuel shifting</v>
      </c>
      <c r="L116" s="256">
        <f>INDEX('Policy Characteristics'!G:G,MATCH(PolicyLevers!$C116,'Policy Characteristics'!$D:$D,0))</f>
        <v>0</v>
      </c>
      <c r="M116" s="256">
        <f>INDEX('Policy Characteristics'!H:H,MATCH(PolicyLevers!$C116,'Policy Characteristics'!$D:$D,0))</f>
        <v>1</v>
      </c>
      <c r="N116" s="256">
        <f>INDEX('Policy Characteristics'!I:I,MATCH(PolicyLevers!$C116,'Policy Characteristics'!$D:$D,0))</f>
        <v>0.01</v>
      </c>
      <c r="O116" s="257" t="str">
        <f>INDEX('Policy Characteristics'!J:J,MATCH(PolicyLevers!$C116,'Policy Characteristics'!$D:$D,0))</f>
        <v>% of newly sold non-electric building components</v>
      </c>
      <c r="P116" s="257" t="str">
        <f>INDEX('Policy Characteristics'!K:K,MATCH(PolicyLevers!$C116,'Policy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6" s="257" t="str">
        <f>INDEX('Policy Characteristics'!L:L,MATCH(PolicyLevers!$C116,'Policy Characteristics'!$D:$D,0))</f>
        <v>buildings-sector-main.html#component-elec</v>
      </c>
      <c r="R116" s="265" t="str">
        <f>INDEX('Policy Characteristics'!M:M,MATCH(PolicyLevers!$C116,'Policy Characteristics'!$D:$D,0))</f>
        <v>building-component-electrification.html</v>
      </c>
      <c r="S116" s="257">
        <f>INDEX('Policy Characteristics'!N:N,MATCH(PolicyLevers!$C116,'Policy Characteristics'!$D:$D,0))</f>
        <v>0</v>
      </c>
      <c r="T116" s="257">
        <f>INDEX('Policy Characteristics'!O:O,MATCH(PolicyLevers!$C116,'Policy Characteristics'!$D:$D,0))</f>
        <v>0</v>
      </c>
      <c r="U116" s="248"/>
      <c r="V116" s="248"/>
      <c r="W116" s="248"/>
      <c r="X116" s="248"/>
      <c r="Y116" s="248"/>
      <c r="Z116" s="248"/>
    </row>
    <row r="117" spans="1:26" ht="15.75" customHeight="1" x14ac:dyDescent="0.35">
      <c r="A117" s="247" t="str">
        <f>INDEX('Policy Characteristics'!B:B,MATCH(PolicyLevers!$C117,'Policy Characteristics'!$D:$D,0))</f>
        <v>Buildings and Appliances</v>
      </c>
      <c r="B117" s="247" t="str">
        <f>INDEX('Policy Characteristics'!C:C,MATCH(PolicyLevers!$C117,'Policy Characteristics'!$D:$D,0))</f>
        <v>Building Component Electrification</v>
      </c>
      <c r="C117" s="12" t="str">
        <f t="shared" ref="C117" si="71">C$116</f>
        <v>Fraction of New Bldg Components Shifted to Other Fuels</v>
      </c>
      <c r="D117" s="262" t="s">
        <v>162</v>
      </c>
      <c r="E117" s="262" t="s">
        <v>155</v>
      </c>
      <c r="F117" s="262" t="s">
        <v>156</v>
      </c>
      <c r="G117" s="262" t="s">
        <v>163</v>
      </c>
      <c r="H117" s="7">
        <v>436</v>
      </c>
      <c r="I117" s="262" t="s">
        <v>76</v>
      </c>
      <c r="J117" s="247" t="str">
        <f>INDEX('Policy Characteristics'!E:E,MATCH(PolicyLevers!$C117,'Policy Characteristics'!$D:$D,0))</f>
        <v>Building Component Electrification</v>
      </c>
      <c r="K117" s="247" t="str">
        <f>INDEX('Policy Characteristics'!F:F,MATCH(PolicyLevers!$C117,'Policy Characteristics'!$D:$D,0))</f>
        <v>bldgs new component fuel shifting</v>
      </c>
      <c r="L117" s="261">
        <f>INDEX('Policy Characteristics'!G:G,MATCH(PolicyLevers!$C117,'Policy Characteristics'!$D:$D,0))</f>
        <v>0</v>
      </c>
      <c r="M117" s="261">
        <f>INDEX('Policy Characteristics'!H:H,MATCH(PolicyLevers!$C117,'Policy Characteristics'!$D:$D,0))</f>
        <v>1</v>
      </c>
      <c r="N117" s="261">
        <f>INDEX('Policy Characteristics'!I:I,MATCH(PolicyLevers!$C117,'Policy Characteristics'!$D:$D,0))</f>
        <v>0.01</v>
      </c>
      <c r="O117" s="276" t="str">
        <f>INDEX('Policy Characteristics'!J:J,MATCH(PolicyLevers!$C117,'Policy Characteristics'!$D:$D,0))</f>
        <v>% of newly sold non-electric building components</v>
      </c>
      <c r="P117" s="262" t="str">
        <f>INDEX('Policy Characteristics'!K:K,MATCH(PolicyLevers!$C117,'Policy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7" s="276" t="str">
        <f>INDEX('Policy Characteristics'!L:L,MATCH(PolicyLevers!$C117,'Policy Characteristics'!$D:$D,0))</f>
        <v>buildings-sector-main.html#component-elec</v>
      </c>
      <c r="R117" s="277" t="str">
        <f>INDEX('Policy Characteristics'!M:M,MATCH(PolicyLevers!$C117,'Policy Characteristics'!$D:$D,0))</f>
        <v>building-component-electrification.html</v>
      </c>
      <c r="S117" s="276">
        <f>INDEX('Policy Characteristics'!N:N,MATCH(PolicyLevers!$C117,'Policy Characteristics'!$D:$D,0))</f>
        <v>0</v>
      </c>
      <c r="T117" s="276">
        <f>INDEX('Policy Characteristics'!O:O,MATCH(PolicyLevers!$C117,'Policy Characteristics'!$D:$D,0))</f>
        <v>0</v>
      </c>
      <c r="U117" s="248"/>
      <c r="V117" s="248"/>
      <c r="W117" s="248"/>
      <c r="X117" s="248"/>
      <c r="Y117" s="248"/>
      <c r="Z117" s="248"/>
    </row>
    <row r="118" spans="1:26" ht="15.75" customHeight="1" x14ac:dyDescent="0.35">
      <c r="A118" s="247" t="str">
        <f>INDEX('Policy Characteristics'!B:B,MATCH(PolicyLevers!$C118,'Policy Characteristics'!$D:$D,0))</f>
        <v>Buildings and Appliances</v>
      </c>
      <c r="B118" s="247" t="str">
        <f>INDEX('Policy Characteristics'!C:C,MATCH(PolicyLevers!$C118,'Policy Characteristics'!$D:$D,0))</f>
        <v>Building Component Electrification</v>
      </c>
      <c r="C118" s="12" t="str">
        <f t="shared" ref="C118:C120" si="72">C$116</f>
        <v>Fraction of New Bldg Components Shifted to Other Fuels</v>
      </c>
      <c r="D118" s="262" t="s">
        <v>164</v>
      </c>
      <c r="E118" s="262" t="s">
        <v>155</v>
      </c>
      <c r="F118" s="262" t="s">
        <v>156</v>
      </c>
      <c r="G118" s="262" t="s">
        <v>165</v>
      </c>
      <c r="H118" s="7">
        <v>437</v>
      </c>
      <c r="I118" s="262" t="s">
        <v>76</v>
      </c>
      <c r="J118" s="247" t="str">
        <f>INDEX('Policy Characteristics'!E:E,MATCH(PolicyLevers!$C118,'Policy Characteristics'!$D:$D,0))</f>
        <v>Building Component Electrification</v>
      </c>
      <c r="K118" s="247" t="str">
        <f>INDEX('Policy Characteristics'!F:F,MATCH(PolicyLevers!$C118,'Policy Characteristics'!$D:$D,0))</f>
        <v>bldgs new component fuel shifting</v>
      </c>
      <c r="L118" s="12">
        <f>INDEX('Policy Characteristics'!G:G,MATCH(PolicyLevers!$C118,'Policy Characteristics'!$D:$D,0))</f>
        <v>0</v>
      </c>
      <c r="M118" s="261">
        <f>INDEX('Policy Characteristics'!H:H,MATCH(PolicyLevers!$C118,'Policy Characteristics'!$D:$D,0))</f>
        <v>1</v>
      </c>
      <c r="N118" s="261">
        <f>INDEX('Policy Characteristics'!I:I,MATCH(PolicyLevers!$C118,'Policy Characteristics'!$D:$D,0))</f>
        <v>0.01</v>
      </c>
      <c r="O118" s="276" t="str">
        <f>INDEX('Policy Characteristics'!J:J,MATCH(PolicyLevers!$C118,'Policy Characteristics'!$D:$D,0))</f>
        <v>% of newly sold non-electric building components</v>
      </c>
      <c r="P118" s="262" t="str">
        <f>INDEX('Policy Characteristics'!K:K,MATCH(PolicyLevers!$C118,'Policy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8" s="276" t="str">
        <f>INDEX('Policy Characteristics'!L:L,MATCH(PolicyLevers!$C118,'Policy Characteristics'!$D:$D,0))</f>
        <v>buildings-sector-main.html#component-elec</v>
      </c>
      <c r="R118" s="277" t="str">
        <f>INDEX('Policy Characteristics'!M:M,MATCH(PolicyLevers!$C118,'Policy Characteristics'!$D:$D,0))</f>
        <v>building-component-electrification.html</v>
      </c>
      <c r="S118" s="276">
        <f>INDEX('Policy Characteristics'!N:N,MATCH(PolicyLevers!$C118,'Policy Characteristics'!$D:$D,0))</f>
        <v>0</v>
      </c>
      <c r="T118" s="276">
        <f>INDEX('Policy Characteristics'!O:O,MATCH(PolicyLevers!$C118,'Policy Characteristics'!$D:$D,0))</f>
        <v>0</v>
      </c>
      <c r="U118" s="248"/>
      <c r="V118" s="248"/>
      <c r="W118" s="248"/>
      <c r="X118" s="248"/>
      <c r="Y118" s="248"/>
      <c r="Z118" s="248"/>
    </row>
    <row r="119" spans="1:26" ht="15.75" customHeight="1" x14ac:dyDescent="0.35">
      <c r="A119" s="247" t="str">
        <f>INDEX('Policy Characteristics'!B:B,MATCH(PolicyLevers!$C119,'Policy Characteristics'!$D:$D,0))</f>
        <v>Buildings and Appliances</v>
      </c>
      <c r="B119" s="247" t="str">
        <f>INDEX('Policy Characteristics'!C:C,MATCH(PolicyLevers!$C119,'Policy Characteristics'!$D:$D,0))</f>
        <v>Building Component Electrification</v>
      </c>
      <c r="C119" s="247" t="str">
        <f t="shared" si="72"/>
        <v>Fraction of New Bldg Components Shifted to Other Fuels</v>
      </c>
      <c r="D119" s="257" t="s">
        <v>166</v>
      </c>
      <c r="E119" s="257" t="s">
        <v>155</v>
      </c>
      <c r="F119" s="257" t="s">
        <v>156</v>
      </c>
      <c r="G119" s="257" t="s">
        <v>167</v>
      </c>
      <c r="H119" s="254">
        <v>438</v>
      </c>
      <c r="I119" s="255" t="s">
        <v>63</v>
      </c>
      <c r="J119" s="247" t="str">
        <f>INDEX('Policy Characteristics'!E:E,MATCH(PolicyLevers!$C119,'Policy Characteristics'!$D:$D,0))</f>
        <v>Building Component Electrification</v>
      </c>
      <c r="K119" s="247" t="str">
        <f>INDEX('Policy Characteristics'!F:F,MATCH(PolicyLevers!$C119,'Policy Characteristics'!$D:$D,0))</f>
        <v>bldgs new component fuel shifting</v>
      </c>
      <c r="L119" s="256">
        <f>INDEX('Policy Characteristics'!G:G,MATCH(PolicyLevers!$C119,'Policy Characteristics'!$D:$D,0))</f>
        <v>0</v>
      </c>
      <c r="M119" s="256">
        <f>INDEX('Policy Characteristics'!H:H,MATCH(PolicyLevers!$C119,'Policy Characteristics'!$D:$D,0))</f>
        <v>1</v>
      </c>
      <c r="N119" s="256">
        <f>INDEX('Policy Characteristics'!I:I,MATCH(PolicyLevers!$C119,'Policy Characteristics'!$D:$D,0))</f>
        <v>0.01</v>
      </c>
      <c r="O119" s="257" t="str">
        <f>INDEX('Policy Characteristics'!J:J,MATCH(PolicyLevers!$C119,'Policy Characteristics'!$D:$D,0))</f>
        <v>% of newly sold non-electric building components</v>
      </c>
      <c r="P119" s="257" t="str">
        <f>INDEX('Policy Characteristics'!K:K,MATCH(PolicyLevers!$C119,'Policy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19" s="257" t="str">
        <f>INDEX('Policy Characteristics'!L:L,MATCH(PolicyLevers!$C119,'Policy Characteristics'!$D:$D,0))</f>
        <v>buildings-sector-main.html#component-elec</v>
      </c>
      <c r="R119" s="265" t="str">
        <f>INDEX('Policy Characteristics'!M:M,MATCH(PolicyLevers!$C119,'Policy Characteristics'!$D:$D,0))</f>
        <v>building-component-electrification.html</v>
      </c>
      <c r="S119" s="257">
        <f>INDEX('Policy Characteristics'!N:N,MATCH(PolicyLevers!$C119,'Policy Characteristics'!$D:$D,0))</f>
        <v>0</v>
      </c>
      <c r="T119" s="257">
        <f>INDEX('Policy Characteristics'!O:O,MATCH(PolicyLevers!$C119,'Policy Characteristics'!$D:$D,0))</f>
        <v>0</v>
      </c>
      <c r="U119" s="248"/>
      <c r="V119" s="248"/>
      <c r="W119" s="248"/>
      <c r="X119" s="248"/>
      <c r="Y119" s="248"/>
      <c r="Z119" s="248"/>
    </row>
    <row r="120" spans="1:26" ht="15.75" customHeight="1" x14ac:dyDescent="0.35">
      <c r="A120" s="247" t="str">
        <f>INDEX('Policy Characteristics'!B:B,MATCH(PolicyLevers!$C120,'Policy Characteristics'!$D:$D,0))</f>
        <v>Buildings and Appliances</v>
      </c>
      <c r="B120" s="247" t="str">
        <f>INDEX('Policy Characteristics'!C:C,MATCH(PolicyLevers!$C120,'Policy Characteristics'!$D:$D,0))</f>
        <v>Building Component Electrification</v>
      </c>
      <c r="C120" s="247" t="str">
        <f t="shared" si="72"/>
        <v>Fraction of New Bldg Components Shifted to Other Fuels</v>
      </c>
      <c r="D120" s="257" t="s">
        <v>168</v>
      </c>
      <c r="E120" s="257" t="s">
        <v>155</v>
      </c>
      <c r="F120" s="257" t="s">
        <v>156</v>
      </c>
      <c r="G120" s="257" t="s">
        <v>169</v>
      </c>
      <c r="H120" s="254">
        <v>439</v>
      </c>
      <c r="I120" s="255" t="s">
        <v>63</v>
      </c>
      <c r="J120" s="247" t="str">
        <f>INDEX('Policy Characteristics'!E:E,MATCH(PolicyLevers!$C120,'Policy Characteristics'!$D:$D,0))</f>
        <v>Building Component Electrification</v>
      </c>
      <c r="K120" s="247" t="str">
        <f>INDEX('Policy Characteristics'!F:F,MATCH(PolicyLevers!$C120,'Policy Characteristics'!$D:$D,0))</f>
        <v>bldgs new component fuel shifting</v>
      </c>
      <c r="L120" s="256">
        <f>INDEX('Policy Characteristics'!G:G,MATCH(PolicyLevers!$C120,'Policy Characteristics'!$D:$D,0))</f>
        <v>0</v>
      </c>
      <c r="M120" s="256">
        <f>INDEX('Policy Characteristics'!H:H,MATCH(PolicyLevers!$C120,'Policy Characteristics'!$D:$D,0))</f>
        <v>1</v>
      </c>
      <c r="N120" s="256">
        <f>INDEX('Policy Characteristics'!I:I,MATCH(PolicyLevers!$C120,'Policy Characteristics'!$D:$D,0))</f>
        <v>0.01</v>
      </c>
      <c r="O120" s="257" t="str">
        <f>INDEX('Policy Characteristics'!J:J,MATCH(PolicyLevers!$C120,'Policy Characteristics'!$D:$D,0))</f>
        <v>% of newly sold non-electric building components</v>
      </c>
      <c r="P120" s="257" t="str">
        <f>INDEX('Policy Characteristics'!K:K,MATCH(PolicyLevers!$C120,'Policy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0" s="257" t="str">
        <f>INDEX('Policy Characteristics'!L:L,MATCH(PolicyLevers!$C120,'Policy Characteristics'!$D:$D,0))</f>
        <v>buildings-sector-main.html#component-elec</v>
      </c>
      <c r="R120" s="265" t="str">
        <f>INDEX('Policy Characteristics'!M:M,MATCH(PolicyLevers!$C120,'Policy Characteristics'!$D:$D,0))</f>
        <v>building-component-electrification.html</v>
      </c>
      <c r="S120" s="257">
        <f>INDEX('Policy Characteristics'!N:N,MATCH(PolicyLevers!$C120,'Policy Characteristics'!$D:$D,0))</f>
        <v>0</v>
      </c>
      <c r="T120" s="257">
        <f>INDEX('Policy Characteristics'!O:O,MATCH(PolicyLevers!$C120,'Policy Characteristics'!$D:$D,0))</f>
        <v>0</v>
      </c>
      <c r="U120" s="248"/>
      <c r="V120" s="248"/>
      <c r="W120" s="248"/>
      <c r="X120" s="248"/>
      <c r="Y120" s="248"/>
      <c r="Z120" s="248"/>
    </row>
    <row r="121" spans="1:26" ht="15.75" customHeight="1" x14ac:dyDescent="0.35">
      <c r="A121" s="247" t="str">
        <f>INDEX('Policy Characteristics'!B:B,MATCH(PolicyLevers!$C121,'Policy Characteristics'!$D:$D,0))</f>
        <v>Buildings and Appliances</v>
      </c>
      <c r="B121" s="247" t="str">
        <f>INDEX('Policy Characteristics'!C:C,MATCH(PolicyLevers!$C121,'Policy Characteristics'!$D:$D,0))</f>
        <v>Building Component Electrification</v>
      </c>
      <c r="C121" s="247" t="str">
        <f t="shared" ref="C121" si="73">C$116</f>
        <v>Fraction of New Bldg Components Shifted to Other Fuels</v>
      </c>
      <c r="D121" s="257" t="s">
        <v>154</v>
      </c>
      <c r="E121" s="257" t="s">
        <v>170</v>
      </c>
      <c r="F121" s="257" t="s">
        <v>171</v>
      </c>
      <c r="G121" s="257" t="s">
        <v>157</v>
      </c>
      <c r="H121" s="254">
        <v>440</v>
      </c>
      <c r="I121" s="257" t="s">
        <v>76</v>
      </c>
      <c r="J121" s="247" t="str">
        <f>INDEX('Policy Characteristics'!E:E,MATCH(PolicyLevers!$C121,'Policy Characteristics'!$D:$D,0))</f>
        <v>Building Component Electrification</v>
      </c>
      <c r="K121" s="247" t="str">
        <f>INDEX('Policy Characteristics'!F:F,MATCH(PolicyLevers!$C121,'Policy Characteristics'!$D:$D,0))</f>
        <v>bldgs new component fuel shifting</v>
      </c>
      <c r="L121" s="256">
        <f>INDEX('Policy Characteristics'!G:G,MATCH(PolicyLevers!$C121,'Policy Characteristics'!$D:$D,0))</f>
        <v>0</v>
      </c>
      <c r="M121" s="256">
        <f>INDEX('Policy Characteristics'!H:H,MATCH(PolicyLevers!$C121,'Policy Characteristics'!$D:$D,0))</f>
        <v>1</v>
      </c>
      <c r="N121" s="256">
        <f>INDEX('Policy Characteristics'!I:I,MATCH(PolicyLevers!$C121,'Policy Characteristics'!$D:$D,0))</f>
        <v>0.01</v>
      </c>
      <c r="O121" s="257" t="str">
        <f>INDEX('Policy Characteristics'!J:J,MATCH(PolicyLevers!$C121,'Policy Characteristics'!$D:$D,0))</f>
        <v>% of newly sold non-electric building components</v>
      </c>
      <c r="P121" s="257" t="str">
        <f>INDEX('Policy Characteristics'!K:K,MATCH(PolicyLevers!$C121,'Policy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1" s="257" t="str">
        <f>INDEX('Policy Characteristics'!L:L,MATCH(PolicyLevers!$C121,'Policy Characteristics'!$D:$D,0))</f>
        <v>buildings-sector-main.html#component-elec</v>
      </c>
      <c r="R121" s="265" t="str">
        <f>INDEX('Policy Characteristics'!M:M,MATCH(PolicyLevers!$C121,'Policy Characteristics'!$D:$D,0))</f>
        <v>building-component-electrification.html</v>
      </c>
      <c r="S121" s="257">
        <f>INDEX('Policy Characteristics'!N:N,MATCH(PolicyLevers!$C121,'Policy Characteristics'!$D:$D,0))</f>
        <v>0</v>
      </c>
      <c r="T121" s="257">
        <f>INDEX('Policy Characteristics'!O:O,MATCH(PolicyLevers!$C121,'Policy Characteristics'!$D:$D,0))</f>
        <v>0</v>
      </c>
      <c r="U121" s="248"/>
      <c r="V121" s="248"/>
      <c r="W121" s="248"/>
      <c r="X121" s="248"/>
      <c r="Y121" s="248"/>
      <c r="Z121" s="248"/>
    </row>
    <row r="122" spans="1:26" ht="15.75" customHeight="1" x14ac:dyDescent="0.35">
      <c r="A122" s="247" t="str">
        <f>INDEX('Policy Characteristics'!B:B,MATCH(PolicyLevers!$C122,'Policy Characteristics'!$D:$D,0))</f>
        <v>Buildings and Appliances</v>
      </c>
      <c r="B122" s="247" t="str">
        <f>INDEX('Policy Characteristics'!C:C,MATCH(PolicyLevers!$C122,'Policy Characteristics'!$D:$D,0))</f>
        <v>Building Component Electrification</v>
      </c>
      <c r="C122" s="12" t="str">
        <f t="shared" ref="C122" si="74">C$116</f>
        <v>Fraction of New Bldg Components Shifted to Other Fuels</v>
      </c>
      <c r="D122" s="262" t="s">
        <v>162</v>
      </c>
      <c r="E122" s="262" t="s">
        <v>170</v>
      </c>
      <c r="F122" s="262" t="s">
        <v>171</v>
      </c>
      <c r="G122" s="262" t="s">
        <v>163</v>
      </c>
      <c r="H122" s="7">
        <v>441</v>
      </c>
      <c r="I122" s="262" t="s">
        <v>76</v>
      </c>
      <c r="J122" s="247" t="str">
        <f>INDEX('Policy Characteristics'!E:E,MATCH(PolicyLevers!$C122,'Policy Characteristics'!$D:$D,0))</f>
        <v>Building Component Electrification</v>
      </c>
      <c r="K122" s="247" t="str">
        <f>INDEX('Policy Characteristics'!F:F,MATCH(PolicyLevers!$C122,'Policy Characteristics'!$D:$D,0))</f>
        <v>bldgs new component fuel shifting</v>
      </c>
      <c r="L122" s="12">
        <f>INDEX('Policy Characteristics'!G:G,MATCH(PolicyLevers!$C122,'Policy Characteristics'!$D:$D,0))</f>
        <v>0</v>
      </c>
      <c r="M122" s="261">
        <f>INDEX('Policy Characteristics'!H:H,MATCH(PolicyLevers!$C122,'Policy Characteristics'!$D:$D,0))</f>
        <v>1</v>
      </c>
      <c r="N122" s="261">
        <f>INDEX('Policy Characteristics'!I:I,MATCH(PolicyLevers!$C122,'Policy Characteristics'!$D:$D,0))</f>
        <v>0.01</v>
      </c>
      <c r="O122" s="276" t="str">
        <f>INDEX('Policy Characteristics'!J:J,MATCH(PolicyLevers!$C122,'Policy Characteristics'!$D:$D,0))</f>
        <v>% of newly sold non-electric building components</v>
      </c>
      <c r="P122" s="262" t="str">
        <f>INDEX('Policy Characteristics'!K:K,MATCH(PolicyLevers!$C122,'Policy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2" s="276" t="str">
        <f>INDEX('Policy Characteristics'!L:L,MATCH(PolicyLevers!$C122,'Policy Characteristics'!$D:$D,0))</f>
        <v>buildings-sector-main.html#component-elec</v>
      </c>
      <c r="R122" s="277" t="str">
        <f>INDEX('Policy Characteristics'!M:M,MATCH(PolicyLevers!$C122,'Policy Characteristics'!$D:$D,0))</f>
        <v>building-component-electrification.html</v>
      </c>
      <c r="S122" s="276">
        <f>INDEX('Policy Characteristics'!N:N,MATCH(PolicyLevers!$C122,'Policy Characteristics'!$D:$D,0))</f>
        <v>0</v>
      </c>
      <c r="T122" s="276">
        <f>INDEX('Policy Characteristics'!O:O,MATCH(PolicyLevers!$C122,'Policy Characteristics'!$D:$D,0))</f>
        <v>0</v>
      </c>
      <c r="U122" s="248"/>
      <c r="V122" s="248"/>
      <c r="W122" s="248"/>
      <c r="X122" s="248"/>
      <c r="Y122" s="248"/>
      <c r="Z122" s="248"/>
    </row>
    <row r="123" spans="1:26" ht="15.75" customHeight="1" x14ac:dyDescent="0.35">
      <c r="A123" s="247" t="str">
        <f>INDEX('Policy Characteristics'!B:B,MATCH(PolicyLevers!$C123,'Policy Characteristics'!$D:$D,0))</f>
        <v>Buildings and Appliances</v>
      </c>
      <c r="B123" s="247" t="str">
        <f>INDEX('Policy Characteristics'!C:C,MATCH(PolicyLevers!$C123,'Policy Characteristics'!$D:$D,0))</f>
        <v>Building Component Electrification</v>
      </c>
      <c r="C123" s="12" t="str">
        <f t="shared" ref="C123" si="75">C$116</f>
        <v>Fraction of New Bldg Components Shifted to Other Fuels</v>
      </c>
      <c r="D123" s="262" t="s">
        <v>164</v>
      </c>
      <c r="E123" s="262" t="s">
        <v>170</v>
      </c>
      <c r="F123" s="262" t="s">
        <v>171</v>
      </c>
      <c r="G123" s="262" t="s">
        <v>165</v>
      </c>
      <c r="H123" s="7">
        <v>442</v>
      </c>
      <c r="I123" s="262" t="s">
        <v>76</v>
      </c>
      <c r="J123" s="247" t="str">
        <f>INDEX('Policy Characteristics'!E:E,MATCH(PolicyLevers!$C123,'Policy Characteristics'!$D:$D,0))</f>
        <v>Building Component Electrification</v>
      </c>
      <c r="K123" s="247" t="str">
        <f>INDEX('Policy Characteristics'!F:F,MATCH(PolicyLevers!$C123,'Policy Characteristics'!$D:$D,0))</f>
        <v>bldgs new component fuel shifting</v>
      </c>
      <c r="L123" s="12">
        <f>INDEX('Policy Characteristics'!G:G,MATCH(PolicyLevers!$C123,'Policy Characteristics'!$D:$D,0))</f>
        <v>0</v>
      </c>
      <c r="M123" s="261">
        <f>INDEX('Policy Characteristics'!H:H,MATCH(PolicyLevers!$C123,'Policy Characteristics'!$D:$D,0))</f>
        <v>1</v>
      </c>
      <c r="N123" s="261">
        <f>INDEX('Policy Characteristics'!I:I,MATCH(PolicyLevers!$C123,'Policy Characteristics'!$D:$D,0))</f>
        <v>0.01</v>
      </c>
      <c r="O123" s="276" t="str">
        <f>INDEX('Policy Characteristics'!J:J,MATCH(PolicyLevers!$C123,'Policy Characteristics'!$D:$D,0))</f>
        <v>% of newly sold non-electric building components</v>
      </c>
      <c r="P123" s="262" t="str">
        <f>INDEX('Policy Characteristics'!K:K,MATCH(PolicyLevers!$C123,'Policy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3" s="276" t="str">
        <f>INDEX('Policy Characteristics'!L:L,MATCH(PolicyLevers!$C123,'Policy Characteristics'!$D:$D,0))</f>
        <v>buildings-sector-main.html#component-elec</v>
      </c>
      <c r="R123" s="277" t="str">
        <f>INDEX('Policy Characteristics'!M:M,MATCH(PolicyLevers!$C123,'Policy Characteristics'!$D:$D,0))</f>
        <v>building-component-electrification.html</v>
      </c>
      <c r="S123" s="276">
        <f>INDEX('Policy Characteristics'!N:N,MATCH(PolicyLevers!$C123,'Policy Characteristics'!$D:$D,0))</f>
        <v>0</v>
      </c>
      <c r="T123" s="276">
        <f>INDEX('Policy Characteristics'!O:O,MATCH(PolicyLevers!$C123,'Policy Characteristics'!$D:$D,0))</f>
        <v>0</v>
      </c>
      <c r="U123" s="248"/>
      <c r="V123" s="248"/>
      <c r="W123" s="248"/>
      <c r="X123" s="248"/>
      <c r="Y123" s="248"/>
      <c r="Z123" s="248"/>
    </row>
    <row r="124" spans="1:26" ht="15.75" customHeight="1" x14ac:dyDescent="0.35">
      <c r="A124" s="247" t="str">
        <f>INDEX('Policy Characteristics'!B:B,MATCH(PolicyLevers!$C124,'Policy Characteristics'!$D:$D,0))</f>
        <v>Buildings and Appliances</v>
      </c>
      <c r="B124" s="247" t="str">
        <f>INDEX('Policy Characteristics'!C:C,MATCH(PolicyLevers!$C124,'Policy Characteristics'!$D:$D,0))</f>
        <v>Building Component Electrification</v>
      </c>
      <c r="C124" s="247" t="str">
        <f t="shared" ref="C124" si="76">C$116</f>
        <v>Fraction of New Bldg Components Shifted to Other Fuels</v>
      </c>
      <c r="D124" s="257" t="s">
        <v>166</v>
      </c>
      <c r="E124" s="257" t="s">
        <v>170</v>
      </c>
      <c r="F124" s="257" t="s">
        <v>171</v>
      </c>
      <c r="G124" s="257" t="s">
        <v>167</v>
      </c>
      <c r="H124" s="254">
        <v>443</v>
      </c>
      <c r="I124" s="257" t="s">
        <v>76</v>
      </c>
      <c r="J124" s="247" t="str">
        <f>INDEX('Policy Characteristics'!E:E,MATCH(PolicyLevers!$C124,'Policy Characteristics'!$D:$D,0))</f>
        <v>Building Component Electrification</v>
      </c>
      <c r="K124" s="247" t="str">
        <f>INDEX('Policy Characteristics'!F:F,MATCH(PolicyLevers!$C124,'Policy Characteristics'!$D:$D,0))</f>
        <v>bldgs new component fuel shifting</v>
      </c>
      <c r="L124" s="256">
        <f>INDEX('Policy Characteristics'!G:G,MATCH(PolicyLevers!$C124,'Policy Characteristics'!$D:$D,0))</f>
        <v>0</v>
      </c>
      <c r="M124" s="256">
        <f>INDEX('Policy Characteristics'!H:H,MATCH(PolicyLevers!$C124,'Policy Characteristics'!$D:$D,0))</f>
        <v>1</v>
      </c>
      <c r="N124" s="256">
        <f>INDEX('Policy Characteristics'!I:I,MATCH(PolicyLevers!$C124,'Policy Characteristics'!$D:$D,0))</f>
        <v>0.01</v>
      </c>
      <c r="O124" s="257" t="str">
        <f>INDEX('Policy Characteristics'!J:J,MATCH(PolicyLevers!$C124,'Policy Characteristics'!$D:$D,0))</f>
        <v>% of newly sold non-electric building components</v>
      </c>
      <c r="P124" s="257" t="str">
        <f>INDEX('Policy Characteristics'!K:K,MATCH(PolicyLevers!$C124,'Policy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4" s="257" t="str">
        <f>INDEX('Policy Characteristics'!L:L,MATCH(PolicyLevers!$C124,'Policy Characteristics'!$D:$D,0))</f>
        <v>buildings-sector-main.html#component-elec</v>
      </c>
      <c r="R124" s="265" t="str">
        <f>INDEX('Policy Characteristics'!M:M,MATCH(PolicyLevers!$C124,'Policy Characteristics'!$D:$D,0))</f>
        <v>building-component-electrification.html</v>
      </c>
      <c r="S124" s="257">
        <f>INDEX('Policy Characteristics'!N:N,MATCH(PolicyLevers!$C124,'Policy Characteristics'!$D:$D,0))</f>
        <v>0</v>
      </c>
      <c r="T124" s="257">
        <f>INDEX('Policy Characteristics'!O:O,MATCH(PolicyLevers!$C124,'Policy Characteristics'!$D:$D,0))</f>
        <v>0</v>
      </c>
      <c r="U124" s="248"/>
      <c r="V124" s="248"/>
      <c r="W124" s="248"/>
      <c r="X124" s="248"/>
      <c r="Y124" s="248"/>
      <c r="Z124" s="248"/>
    </row>
    <row r="125" spans="1:26" ht="15.75" customHeight="1" x14ac:dyDescent="0.35">
      <c r="A125" s="247" t="str">
        <f>INDEX('Policy Characteristics'!B:B,MATCH(PolicyLevers!$C125,'Policy Characteristics'!$D:$D,0))</f>
        <v>Buildings and Appliances</v>
      </c>
      <c r="B125" s="247" t="str">
        <f>INDEX('Policy Characteristics'!C:C,MATCH(PolicyLevers!$C125,'Policy Characteristics'!$D:$D,0))</f>
        <v>Building Component Electrification</v>
      </c>
      <c r="C125" s="247" t="str">
        <f t="shared" ref="C125" si="77">C$116</f>
        <v>Fraction of New Bldg Components Shifted to Other Fuels</v>
      </c>
      <c r="D125" s="257" t="s">
        <v>168</v>
      </c>
      <c r="E125" s="257" t="s">
        <v>170</v>
      </c>
      <c r="F125" s="257" t="s">
        <v>171</v>
      </c>
      <c r="G125" s="257" t="s">
        <v>169</v>
      </c>
      <c r="H125" s="254">
        <v>444</v>
      </c>
      <c r="I125" s="257" t="s">
        <v>76</v>
      </c>
      <c r="J125" s="247" t="str">
        <f>INDEX('Policy Characteristics'!E:E,MATCH(PolicyLevers!$C125,'Policy Characteristics'!$D:$D,0))</f>
        <v>Building Component Electrification</v>
      </c>
      <c r="K125" s="247" t="str">
        <f>INDEX('Policy Characteristics'!F:F,MATCH(PolicyLevers!$C125,'Policy Characteristics'!$D:$D,0))</f>
        <v>bldgs new component fuel shifting</v>
      </c>
      <c r="L125" s="256">
        <f>INDEX('Policy Characteristics'!G:G,MATCH(PolicyLevers!$C125,'Policy Characteristics'!$D:$D,0))</f>
        <v>0</v>
      </c>
      <c r="M125" s="256">
        <f>INDEX('Policy Characteristics'!H:H,MATCH(PolicyLevers!$C125,'Policy Characteristics'!$D:$D,0))</f>
        <v>1</v>
      </c>
      <c r="N125" s="256">
        <f>INDEX('Policy Characteristics'!I:I,MATCH(PolicyLevers!$C125,'Policy Characteristics'!$D:$D,0))</f>
        <v>0.01</v>
      </c>
      <c r="O125" s="257" t="str">
        <f>INDEX('Policy Characteristics'!J:J,MATCH(PolicyLevers!$C125,'Policy Characteristics'!$D:$D,0))</f>
        <v>% of newly sold non-electric building components</v>
      </c>
      <c r="P125" s="257" t="str">
        <f>INDEX('Policy Characteristics'!K:K,MATCH(PolicyLevers!$C125,'Policy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5" s="257" t="str">
        <f>INDEX('Policy Characteristics'!L:L,MATCH(PolicyLevers!$C125,'Policy Characteristics'!$D:$D,0))</f>
        <v>buildings-sector-main.html#component-elec</v>
      </c>
      <c r="R125" s="265" t="str">
        <f>INDEX('Policy Characteristics'!M:M,MATCH(PolicyLevers!$C125,'Policy Characteristics'!$D:$D,0))</f>
        <v>building-component-electrification.html</v>
      </c>
      <c r="S125" s="257">
        <f>INDEX('Policy Characteristics'!N:N,MATCH(PolicyLevers!$C125,'Policy Characteristics'!$D:$D,0))</f>
        <v>0</v>
      </c>
      <c r="T125" s="257">
        <f>INDEX('Policy Characteristics'!O:O,MATCH(PolicyLevers!$C125,'Policy Characteristics'!$D:$D,0))</f>
        <v>0</v>
      </c>
      <c r="U125" s="248"/>
      <c r="V125" s="248"/>
      <c r="W125" s="248"/>
      <c r="X125" s="248"/>
      <c r="Y125" s="248"/>
      <c r="Z125" s="248"/>
    </row>
    <row r="126" spans="1:26" ht="15.75" customHeight="1" x14ac:dyDescent="0.35">
      <c r="A126" s="247" t="str">
        <f>INDEX('Policy Characteristics'!B:B,MATCH(PolicyLevers!$C126,'Policy Characteristics'!$D:$D,0))</f>
        <v>Buildings and Appliances</v>
      </c>
      <c r="B126" s="247" t="str">
        <f>INDEX('Policy Characteristics'!C:C,MATCH(PolicyLevers!$C126,'Policy Characteristics'!$D:$D,0))</f>
        <v>Building Component Electrification</v>
      </c>
      <c r="C126" s="247" t="str">
        <f t="shared" ref="C126" si="78">C$116</f>
        <v>Fraction of New Bldg Components Shifted to Other Fuels</v>
      </c>
      <c r="D126" s="257" t="s">
        <v>154</v>
      </c>
      <c r="E126" s="257" t="s">
        <v>172</v>
      </c>
      <c r="F126" s="257" t="s">
        <v>173</v>
      </c>
      <c r="G126" s="257" t="s">
        <v>157</v>
      </c>
      <c r="H126" s="254">
        <v>445</v>
      </c>
      <c r="I126" s="257" t="s">
        <v>76</v>
      </c>
      <c r="J126" s="247" t="str">
        <f>INDEX('Policy Characteristics'!E:E,MATCH(PolicyLevers!$C126,'Policy Characteristics'!$D:$D,0))</f>
        <v>Building Component Electrification</v>
      </c>
      <c r="K126" s="247" t="str">
        <f>INDEX('Policy Characteristics'!F:F,MATCH(PolicyLevers!$C126,'Policy Characteristics'!$D:$D,0))</f>
        <v>bldgs new component fuel shifting</v>
      </c>
      <c r="L126" s="256">
        <f>INDEX('Policy Characteristics'!G:G,MATCH(PolicyLevers!$C126,'Policy Characteristics'!$D:$D,0))</f>
        <v>0</v>
      </c>
      <c r="M126" s="256">
        <f>INDEX('Policy Characteristics'!H:H,MATCH(PolicyLevers!$C126,'Policy Characteristics'!$D:$D,0))</f>
        <v>1</v>
      </c>
      <c r="N126" s="256">
        <f>INDEX('Policy Characteristics'!I:I,MATCH(PolicyLevers!$C126,'Policy Characteristics'!$D:$D,0))</f>
        <v>0.01</v>
      </c>
      <c r="O126" s="257" t="str">
        <f>INDEX('Policy Characteristics'!J:J,MATCH(PolicyLevers!$C126,'Policy Characteristics'!$D:$D,0))</f>
        <v>% of newly sold non-electric building components</v>
      </c>
      <c r="P126" s="257" t="str">
        <f>INDEX('Policy Characteristics'!K:K,MATCH(PolicyLevers!$C126,'Policy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6" s="257" t="str">
        <f>INDEX('Policy Characteristics'!L:L,MATCH(PolicyLevers!$C126,'Policy Characteristics'!$D:$D,0))</f>
        <v>buildings-sector-main.html#component-elec</v>
      </c>
      <c r="R126" s="265" t="str">
        <f>INDEX('Policy Characteristics'!M:M,MATCH(PolicyLevers!$C126,'Policy Characteristics'!$D:$D,0))</f>
        <v>building-component-electrification.html</v>
      </c>
      <c r="S126" s="257">
        <f>INDEX('Policy Characteristics'!N:N,MATCH(PolicyLevers!$C126,'Policy Characteristics'!$D:$D,0))</f>
        <v>0</v>
      </c>
      <c r="T126" s="257">
        <f>INDEX('Policy Characteristics'!O:O,MATCH(PolicyLevers!$C126,'Policy Characteristics'!$D:$D,0))</f>
        <v>0</v>
      </c>
      <c r="U126" s="248"/>
      <c r="V126" s="248"/>
      <c r="W126" s="248"/>
      <c r="X126" s="248"/>
      <c r="Y126" s="248"/>
      <c r="Z126" s="248"/>
    </row>
    <row r="127" spans="1:26" ht="15.75" customHeight="1" x14ac:dyDescent="0.35">
      <c r="A127" s="247" t="str">
        <f>INDEX('Policy Characteristics'!B:B,MATCH(PolicyLevers!$C127,'Policy Characteristics'!$D:$D,0))</f>
        <v>Buildings and Appliances</v>
      </c>
      <c r="B127" s="247" t="str">
        <f>INDEX('Policy Characteristics'!C:C,MATCH(PolicyLevers!$C127,'Policy Characteristics'!$D:$D,0))</f>
        <v>Building Component Electrification</v>
      </c>
      <c r="C127" s="12" t="str">
        <f t="shared" ref="C127" si="79">C$116</f>
        <v>Fraction of New Bldg Components Shifted to Other Fuels</v>
      </c>
      <c r="D127" s="262" t="s">
        <v>162</v>
      </c>
      <c r="E127" s="262" t="s">
        <v>172</v>
      </c>
      <c r="F127" s="262" t="s">
        <v>173</v>
      </c>
      <c r="G127" s="262" t="s">
        <v>163</v>
      </c>
      <c r="H127" s="7">
        <v>446</v>
      </c>
      <c r="I127" s="262" t="s">
        <v>76</v>
      </c>
      <c r="J127" s="247" t="str">
        <f>INDEX('Policy Characteristics'!E:E,MATCH(PolicyLevers!$C127,'Policy Characteristics'!$D:$D,0))</f>
        <v>Building Component Electrification</v>
      </c>
      <c r="K127" s="247" t="str">
        <f>INDEX('Policy Characteristics'!F:F,MATCH(PolicyLevers!$C127,'Policy Characteristics'!$D:$D,0))</f>
        <v>bldgs new component fuel shifting</v>
      </c>
      <c r="L127" s="12">
        <f>INDEX('Policy Characteristics'!G:G,MATCH(PolicyLevers!$C127,'Policy Characteristics'!$D:$D,0))</f>
        <v>0</v>
      </c>
      <c r="M127" s="261">
        <f>INDEX('Policy Characteristics'!H:H,MATCH(PolicyLevers!$C127,'Policy Characteristics'!$D:$D,0))</f>
        <v>1</v>
      </c>
      <c r="N127" s="261">
        <f>INDEX('Policy Characteristics'!I:I,MATCH(PolicyLevers!$C127,'Policy Characteristics'!$D:$D,0))</f>
        <v>0.01</v>
      </c>
      <c r="O127" s="276" t="str">
        <f>INDEX('Policy Characteristics'!J:J,MATCH(PolicyLevers!$C127,'Policy Characteristics'!$D:$D,0))</f>
        <v>% of newly sold non-electric building components</v>
      </c>
      <c r="P127" s="262" t="str">
        <f>INDEX('Policy Characteristics'!K:K,MATCH(PolicyLevers!$C127,'Policy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7" s="276" t="str">
        <f>INDEX('Policy Characteristics'!L:L,MATCH(PolicyLevers!$C127,'Policy Characteristics'!$D:$D,0))</f>
        <v>buildings-sector-main.html#component-elec</v>
      </c>
      <c r="R127" s="277" t="str">
        <f>INDEX('Policy Characteristics'!M:M,MATCH(PolicyLevers!$C127,'Policy Characteristics'!$D:$D,0))</f>
        <v>building-component-electrification.html</v>
      </c>
      <c r="S127" s="276">
        <f>INDEX('Policy Characteristics'!N:N,MATCH(PolicyLevers!$C127,'Policy Characteristics'!$D:$D,0))</f>
        <v>0</v>
      </c>
      <c r="T127" s="276">
        <f>INDEX('Policy Characteristics'!O:O,MATCH(PolicyLevers!$C127,'Policy Characteristics'!$D:$D,0))</f>
        <v>0</v>
      </c>
      <c r="U127" s="248"/>
      <c r="V127" s="248"/>
      <c r="W127" s="248"/>
      <c r="X127" s="248"/>
      <c r="Y127" s="248"/>
      <c r="Z127" s="248"/>
    </row>
    <row r="128" spans="1:26" ht="15.75" customHeight="1" x14ac:dyDescent="0.35">
      <c r="A128" s="247" t="str">
        <f>INDEX('Policy Characteristics'!B:B,MATCH(PolicyLevers!$C128,'Policy Characteristics'!$D:$D,0))</f>
        <v>Buildings and Appliances</v>
      </c>
      <c r="B128" s="247" t="str">
        <f>INDEX('Policy Characteristics'!C:C,MATCH(PolicyLevers!$C128,'Policy Characteristics'!$D:$D,0))</f>
        <v>Building Component Electrification</v>
      </c>
      <c r="C128" s="12" t="str">
        <f t="shared" ref="C128:C129" si="80">C$116</f>
        <v>Fraction of New Bldg Components Shifted to Other Fuels</v>
      </c>
      <c r="D128" s="262" t="s">
        <v>164</v>
      </c>
      <c r="E128" s="262" t="s">
        <v>172</v>
      </c>
      <c r="F128" s="262" t="s">
        <v>173</v>
      </c>
      <c r="G128" s="262" t="s">
        <v>165</v>
      </c>
      <c r="H128" s="7">
        <v>447</v>
      </c>
      <c r="I128" s="262" t="s">
        <v>76</v>
      </c>
      <c r="J128" s="247" t="str">
        <f>INDEX('Policy Characteristics'!E:E,MATCH(PolicyLevers!$C128,'Policy Characteristics'!$D:$D,0))</f>
        <v>Building Component Electrification</v>
      </c>
      <c r="K128" s="247" t="str">
        <f>INDEX('Policy Characteristics'!F:F,MATCH(PolicyLevers!$C128,'Policy Characteristics'!$D:$D,0))</f>
        <v>bldgs new component fuel shifting</v>
      </c>
      <c r="L128" s="12">
        <f>INDEX('Policy Characteristics'!G:G,MATCH(PolicyLevers!$C128,'Policy Characteristics'!$D:$D,0))</f>
        <v>0</v>
      </c>
      <c r="M128" s="261">
        <f>INDEX('Policy Characteristics'!H:H,MATCH(PolicyLevers!$C128,'Policy Characteristics'!$D:$D,0))</f>
        <v>1</v>
      </c>
      <c r="N128" s="261">
        <f>INDEX('Policy Characteristics'!I:I,MATCH(PolicyLevers!$C128,'Policy Characteristics'!$D:$D,0))</f>
        <v>0.01</v>
      </c>
      <c r="O128" s="276" t="str">
        <f>INDEX('Policy Characteristics'!J:J,MATCH(PolicyLevers!$C128,'Policy Characteristics'!$D:$D,0))</f>
        <v>% of newly sold non-electric building components</v>
      </c>
      <c r="P128" s="262" t="str">
        <f>INDEX('Policy Characteristics'!K:K,MATCH(PolicyLevers!$C128,'Policy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8" s="276" t="str">
        <f>INDEX('Policy Characteristics'!L:L,MATCH(PolicyLevers!$C128,'Policy Characteristics'!$D:$D,0))</f>
        <v>buildings-sector-main.html#component-elec</v>
      </c>
      <c r="R128" s="277" t="str">
        <f>INDEX('Policy Characteristics'!M:M,MATCH(PolicyLevers!$C128,'Policy Characteristics'!$D:$D,0))</f>
        <v>building-component-electrification.html</v>
      </c>
      <c r="S128" s="276">
        <f>INDEX('Policy Characteristics'!N:N,MATCH(PolicyLevers!$C128,'Policy Characteristics'!$D:$D,0))</f>
        <v>0</v>
      </c>
      <c r="T128" s="276">
        <f>INDEX('Policy Characteristics'!O:O,MATCH(PolicyLevers!$C128,'Policy Characteristics'!$D:$D,0))</f>
        <v>0</v>
      </c>
      <c r="U128" s="248"/>
      <c r="V128" s="248"/>
      <c r="W128" s="248"/>
      <c r="X128" s="248"/>
      <c r="Y128" s="248"/>
      <c r="Z128" s="248"/>
    </row>
    <row r="129" spans="1:26" ht="15.75" customHeight="1" x14ac:dyDescent="0.35">
      <c r="A129" s="247" t="str">
        <f>INDEX('Policy Characteristics'!B:B,MATCH(PolicyLevers!$C129,'Policy Characteristics'!$D:$D,0))</f>
        <v>Buildings and Appliances</v>
      </c>
      <c r="B129" s="247" t="str">
        <f>INDEX('Policy Characteristics'!C:C,MATCH(PolicyLevers!$C129,'Policy Characteristics'!$D:$D,0))</f>
        <v>Building Component Electrification</v>
      </c>
      <c r="C129" s="247" t="str">
        <f t="shared" si="80"/>
        <v>Fraction of New Bldg Components Shifted to Other Fuels</v>
      </c>
      <c r="D129" s="257" t="s">
        <v>166</v>
      </c>
      <c r="E129" s="257" t="s">
        <v>172</v>
      </c>
      <c r="F129" s="257" t="s">
        <v>173</v>
      </c>
      <c r="G129" s="257" t="s">
        <v>167</v>
      </c>
      <c r="H129" s="254">
        <v>448</v>
      </c>
      <c r="I129" s="255" t="s">
        <v>63</v>
      </c>
      <c r="J129" s="247" t="str">
        <f>INDEX('Policy Characteristics'!E:E,MATCH(PolicyLevers!$C129,'Policy Characteristics'!$D:$D,0))</f>
        <v>Building Component Electrification</v>
      </c>
      <c r="K129" s="247" t="str">
        <f>INDEX('Policy Characteristics'!F:F,MATCH(PolicyLevers!$C129,'Policy Characteristics'!$D:$D,0))</f>
        <v>bldgs new component fuel shifting</v>
      </c>
      <c r="L129" s="256">
        <f>INDEX('Policy Characteristics'!G:G,MATCH(PolicyLevers!$C129,'Policy Characteristics'!$D:$D,0))</f>
        <v>0</v>
      </c>
      <c r="M129" s="256">
        <f>INDEX('Policy Characteristics'!H:H,MATCH(PolicyLevers!$C129,'Policy Characteristics'!$D:$D,0))</f>
        <v>1</v>
      </c>
      <c r="N129" s="256">
        <f>INDEX('Policy Characteristics'!I:I,MATCH(PolicyLevers!$C129,'Policy Characteristics'!$D:$D,0))</f>
        <v>0.01</v>
      </c>
      <c r="O129" s="257" t="str">
        <f>INDEX('Policy Characteristics'!J:J,MATCH(PolicyLevers!$C129,'Policy Characteristics'!$D:$D,0))</f>
        <v>% of newly sold non-electric building components</v>
      </c>
      <c r="P129" s="257" t="str">
        <f>INDEX('Policy Characteristics'!K:K,MATCH(PolicyLevers!$C129,'Policy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29" s="257" t="str">
        <f>INDEX('Policy Characteristics'!L:L,MATCH(PolicyLevers!$C129,'Policy Characteristics'!$D:$D,0))</f>
        <v>buildings-sector-main.html#component-elec</v>
      </c>
      <c r="R129" s="265" t="str">
        <f>INDEX('Policy Characteristics'!M:M,MATCH(PolicyLevers!$C129,'Policy Characteristics'!$D:$D,0))</f>
        <v>building-component-electrification.html</v>
      </c>
      <c r="S129" s="257">
        <f>INDEX('Policy Characteristics'!N:N,MATCH(PolicyLevers!$C129,'Policy Characteristics'!$D:$D,0))</f>
        <v>0</v>
      </c>
      <c r="T129" s="257">
        <f>INDEX('Policy Characteristics'!O:O,MATCH(PolicyLevers!$C129,'Policy Characteristics'!$D:$D,0))</f>
        <v>0</v>
      </c>
      <c r="U129" s="248"/>
      <c r="V129" s="248"/>
      <c r="W129" s="248"/>
      <c r="X129" s="248"/>
      <c r="Y129" s="248"/>
      <c r="Z129" s="248"/>
    </row>
    <row r="130" spans="1:26" ht="15.75" customHeight="1" x14ac:dyDescent="0.35">
      <c r="A130" s="247" t="str">
        <f>INDEX('Policy Characteristics'!B:B,MATCH(PolicyLevers!$C130,'Policy Characteristics'!$D:$D,0))</f>
        <v>Buildings and Appliances</v>
      </c>
      <c r="B130" s="247" t="str">
        <f>INDEX('Policy Characteristics'!C:C,MATCH(PolicyLevers!$C130,'Policy Characteristics'!$D:$D,0))</f>
        <v>Building Component Electrification</v>
      </c>
      <c r="C130" s="247" t="str">
        <f t="shared" ref="C130" si="81">C$116</f>
        <v>Fraction of New Bldg Components Shifted to Other Fuels</v>
      </c>
      <c r="D130" s="257" t="s">
        <v>168</v>
      </c>
      <c r="E130" s="257" t="s">
        <v>172</v>
      </c>
      <c r="F130" s="257" t="s">
        <v>173</v>
      </c>
      <c r="G130" s="257" t="s">
        <v>169</v>
      </c>
      <c r="H130" s="254">
        <v>449</v>
      </c>
      <c r="I130" s="255" t="s">
        <v>76</v>
      </c>
      <c r="J130" s="247" t="str">
        <f>INDEX('Policy Characteristics'!E:E,MATCH(PolicyLevers!$C130,'Policy Characteristics'!$D:$D,0))</f>
        <v>Building Component Electrification</v>
      </c>
      <c r="K130" s="247" t="str">
        <f>INDEX('Policy Characteristics'!F:F,MATCH(PolicyLevers!$C130,'Policy Characteristics'!$D:$D,0))</f>
        <v>bldgs new component fuel shifting</v>
      </c>
      <c r="L130" s="256">
        <f>INDEX('Policy Characteristics'!G:G,MATCH(PolicyLevers!$C130,'Policy Characteristics'!$D:$D,0))</f>
        <v>0</v>
      </c>
      <c r="M130" s="256">
        <f>INDEX('Policy Characteristics'!H:H,MATCH(PolicyLevers!$C130,'Policy Characteristics'!$D:$D,0))</f>
        <v>1</v>
      </c>
      <c r="N130" s="256">
        <f>INDEX('Policy Characteristics'!I:I,MATCH(PolicyLevers!$C130,'Policy Characteristics'!$D:$D,0))</f>
        <v>0.01</v>
      </c>
      <c r="O130" s="257" t="str">
        <f>INDEX('Policy Characteristics'!J:J,MATCH(PolicyLevers!$C130,'Policy Characteristics'!$D:$D,0))</f>
        <v>% of newly sold non-electric building components</v>
      </c>
      <c r="P130" s="257" t="str">
        <f>INDEX('Policy Characteristics'!K:K,MATCH(PolicyLevers!$C130,'Policy Characteristics'!$D:$D,0))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Q130" s="257" t="str">
        <f>INDEX('Policy Characteristics'!L:L,MATCH(PolicyLevers!$C130,'Policy Characteristics'!$D:$D,0))</f>
        <v>buildings-sector-main.html#component-elec</v>
      </c>
      <c r="R130" s="265" t="str">
        <f>INDEX('Policy Characteristics'!M:M,MATCH(PolicyLevers!$C130,'Policy Characteristics'!$D:$D,0))</f>
        <v>building-component-electrification.html</v>
      </c>
      <c r="S130" s="257">
        <f>INDEX('Policy Characteristics'!N:N,MATCH(PolicyLevers!$C130,'Policy Characteristics'!$D:$D,0))</f>
        <v>0</v>
      </c>
      <c r="T130" s="257">
        <f>INDEX('Policy Characteristics'!O:O,MATCH(PolicyLevers!$C130,'Policy Characteristics'!$D:$D,0))</f>
        <v>0</v>
      </c>
      <c r="U130" s="248"/>
      <c r="V130" s="248"/>
      <c r="W130" s="248"/>
      <c r="X130" s="248"/>
      <c r="Y130" s="248"/>
      <c r="Z130" s="248"/>
    </row>
    <row r="131" spans="1:26" ht="15.75" customHeight="1" x14ac:dyDescent="0.35">
      <c r="A131" s="247" t="str">
        <f>INDEX('Policy Characteristics'!B:B,MATCH(PolicyLevers!$C131,'Policy Characteristics'!$D:$D,0))</f>
        <v>Buildings and Appliances</v>
      </c>
      <c r="B131" s="247" t="str">
        <f>INDEX('Policy Characteristics'!C:C,MATCH(PolicyLevers!$C131,'Policy Characteristics'!$D:$D,0))</f>
        <v>Building Energy Efficiency Standards</v>
      </c>
      <c r="C131" s="247" t="s">
        <v>175</v>
      </c>
      <c r="D131" s="257" t="s">
        <v>154</v>
      </c>
      <c r="E131" s="257" t="s">
        <v>155</v>
      </c>
      <c r="F131" s="257" t="s">
        <v>1283</v>
      </c>
      <c r="G131" s="257" t="s">
        <v>157</v>
      </c>
      <c r="H131" s="254">
        <v>13</v>
      </c>
      <c r="I131" s="257" t="s">
        <v>76</v>
      </c>
      <c r="J131" s="247" t="str">
        <f>INDEX('Policy Characteristics'!E:E,MATCH(PolicyLevers!$C131,'Policy Characteristics'!$D:$D,0))</f>
        <v>Building Energy Efficiency Standards</v>
      </c>
      <c r="K131" s="247" t="str">
        <f>INDEX('Policy Characteristics'!F:F,MATCH(PolicyLevers!$C131,'Policy Characteristics'!$D:$D,0))</f>
        <v>bldgs efficiency standards</v>
      </c>
      <c r="L131" s="256">
        <f>INDEX('Policy Characteristics'!G:G,MATCH(PolicyLevers!$C131,'Policy Characteristics'!$D:$D,0))</f>
        <v>0</v>
      </c>
      <c r="M131" s="256">
        <f>INDEX('Policy Characteristics'!H:H,MATCH(PolicyLevers!$C131,'Policy Characteristics'!$D:$D,0))</f>
        <v>0.22</v>
      </c>
      <c r="N131" s="256">
        <f>INDEX('Policy Characteristics'!I:I,MATCH(PolicyLevers!$C131,'Policy Characteristics'!$D:$D,0))</f>
        <v>0.01</v>
      </c>
      <c r="O131" s="257" t="str">
        <f>INDEX('Policy Characteristics'!J:J,MATCH(PolicyLevers!$C131,'Policy Characteristics'!$D:$D,0))</f>
        <v>% reduction in energy use</v>
      </c>
      <c r="P131" s="257" t="str">
        <f>INDEX('Policy Characteristics'!K:K,MATCH(PolicyLevers!$C131,'Policy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1" s="257" t="str">
        <f>INDEX('Policy Characteristics'!L:L,MATCH(PolicyLevers!$C131,'Policy Characteristics'!$D:$D,0))</f>
        <v>buildings-sector-main.html#eff-stds</v>
      </c>
      <c r="R131" s="265" t="str">
        <f>INDEX('Policy Characteristics'!M:M,MATCH(PolicyLevers!$C131,'Policy Characteristics'!$D:$D,0))</f>
        <v>building-energy-efficiency-standards.html</v>
      </c>
      <c r="S131" s="257" t="str">
        <f>INDEX('Policy Characteristics'!N:N,MATCH(PolicyLevers!$C131,'Policy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1" s="257" t="str">
        <f>INDEX('Policy Characteristics'!O:O,MATCH(PolicyLevers!$C131,'Policy Characteristics'!$D:$D,0))</f>
        <v>Itron, 2007, "ASSESSMENT OF LONG-TERM
ELECTRIC ENERGY EFFICIENCY
POTENTIAL IN CALIFORNIA’S
RESIDENTIAL SECTOR," http://www.energy.ca.gov/2007publications/CEC-500-2007-002/CEC-500-2007-002.PDF, p.33, Table 5-1</v>
      </c>
      <c r="U131" s="248"/>
      <c r="V131" s="248"/>
      <c r="W131" s="248"/>
      <c r="X131" s="248"/>
      <c r="Y131" s="248"/>
      <c r="Z131" s="248"/>
    </row>
    <row r="132" spans="1:26" ht="15.75" customHeight="1" x14ac:dyDescent="0.35">
      <c r="A132" s="247" t="str">
        <f>INDEX('Policy Characteristics'!B:B,MATCH(PolicyLevers!$C132,'Policy Characteristics'!$D:$D,0))</f>
        <v>Buildings and Appliances</v>
      </c>
      <c r="B132" s="247" t="str">
        <f>INDEX('Policy Characteristics'!C:C,MATCH(PolicyLevers!$C132,'Policy Characteristics'!$D:$D,0))</f>
        <v>Building Energy Efficiency Standards</v>
      </c>
      <c r="C132" s="247" t="str">
        <f t="shared" ref="C132:C136" si="82">C$131</f>
        <v>Reduction in E Use Allowed by Component Eff Std</v>
      </c>
      <c r="D132" s="257" t="s">
        <v>162</v>
      </c>
      <c r="E132" s="257" t="s">
        <v>155</v>
      </c>
      <c r="F132" s="257" t="s">
        <v>1283</v>
      </c>
      <c r="G132" s="257" t="s">
        <v>163</v>
      </c>
      <c r="H132" s="254">
        <v>14</v>
      </c>
      <c r="I132" s="255" t="s">
        <v>63</v>
      </c>
      <c r="J132" s="247" t="str">
        <f>INDEX('Policy Characteristics'!E:E,MATCH(PolicyLevers!$C132,'Policy Characteristics'!$D:$D,0))</f>
        <v>Building Energy Efficiency Standards</v>
      </c>
      <c r="K132" s="247" t="str">
        <f>INDEX('Policy Characteristics'!F:F,MATCH(PolicyLevers!$C132,'Policy Characteristics'!$D:$D,0))</f>
        <v>bldgs efficiency standards</v>
      </c>
      <c r="L132" s="256">
        <f>INDEX('Policy Characteristics'!G:G,MATCH(PolicyLevers!$C132,'Policy Characteristics'!$D:$D,0))</f>
        <v>0</v>
      </c>
      <c r="M132" s="256">
        <f>INDEX('Policy Characteristics'!H:H,MATCH(PolicyLevers!$C132,'Policy Characteristics'!$D:$D,0))</f>
        <v>0.22</v>
      </c>
      <c r="N132" s="256">
        <f>INDEX('Policy Characteristics'!I:I,MATCH(PolicyLevers!$C132,'Policy Characteristics'!$D:$D,0))</f>
        <v>0.01</v>
      </c>
      <c r="O132" s="257" t="str">
        <f>INDEX('Policy Characteristics'!J:J,MATCH(PolicyLevers!$C132,'Policy Characteristics'!$D:$D,0))</f>
        <v>% reduction in energy use</v>
      </c>
      <c r="P132" s="257" t="str">
        <f>INDEX('Policy Characteristics'!K:K,MATCH(PolicyLevers!$C132,'Policy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2" s="257" t="str">
        <f>INDEX('Policy Characteristics'!L:L,MATCH(PolicyLevers!$C132,'Policy Characteristics'!$D:$D,0))</f>
        <v>buildings-sector-main.html#eff-stds</v>
      </c>
      <c r="R132" s="265" t="str">
        <f>INDEX('Policy Characteristics'!M:M,MATCH(PolicyLevers!$C132,'Policy Characteristics'!$D:$D,0))</f>
        <v>building-energy-efficiency-standards.html</v>
      </c>
      <c r="S132" s="257" t="str">
        <f>INDEX('Policy Characteristics'!N:N,MATCH(PolicyLevers!$C132,'Policy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2" s="257" t="str">
        <f>INDEX('Policy Characteristics'!O:O,MATCH(PolicyLevers!$C132,'Policy Characteristics'!$D:$D,0))</f>
        <v>Itron, 2007, "ASSESSMENT OF LONG-TERM
ELECTRIC ENERGY EFFICIENCY
POTENTIAL IN CALIFORNIA’S
RESIDENTIAL SECTOR," http://www.energy.ca.gov/2007publications/CEC-500-2007-002/CEC-500-2007-002.PDF, p.33, Table 5-1</v>
      </c>
      <c r="U132" s="248"/>
      <c r="V132" s="248"/>
      <c r="W132" s="248"/>
      <c r="X132" s="248"/>
      <c r="Y132" s="248"/>
      <c r="Z132" s="248"/>
    </row>
    <row r="133" spans="1:26" ht="15.75" customHeight="1" x14ac:dyDescent="0.35">
      <c r="A133" s="247" t="str">
        <f>INDEX('Policy Characteristics'!B:B,MATCH(PolicyLevers!$C133,'Policy Characteristics'!$D:$D,0))</f>
        <v>Buildings and Appliances</v>
      </c>
      <c r="B133" s="247" t="str">
        <f>INDEX('Policy Characteristics'!C:C,MATCH(PolicyLevers!$C133,'Policy Characteristics'!$D:$D,0))</f>
        <v>Building Energy Efficiency Standards</v>
      </c>
      <c r="C133" s="247" t="str">
        <f t="shared" si="82"/>
        <v>Reduction in E Use Allowed by Component Eff Std</v>
      </c>
      <c r="D133" s="257" t="s">
        <v>182</v>
      </c>
      <c r="E133" s="257" t="s">
        <v>155</v>
      </c>
      <c r="F133" s="257" t="s">
        <v>1283</v>
      </c>
      <c r="G133" s="257" t="s">
        <v>183</v>
      </c>
      <c r="H133" s="254">
        <v>15</v>
      </c>
      <c r="I133" s="255" t="s">
        <v>63</v>
      </c>
      <c r="J133" s="247" t="str">
        <f>INDEX('Policy Characteristics'!E:E,MATCH(PolicyLevers!$C133,'Policy Characteristics'!$D:$D,0))</f>
        <v>Building Energy Efficiency Standards</v>
      </c>
      <c r="K133" s="247" t="str">
        <f>INDEX('Policy Characteristics'!F:F,MATCH(PolicyLevers!$C133,'Policy Characteristics'!$D:$D,0))</f>
        <v>bldgs efficiency standards</v>
      </c>
      <c r="L133" s="256">
        <f>INDEX('Policy Characteristics'!G:G,MATCH(PolicyLevers!$C133,'Policy Characteristics'!$D:$D,0))</f>
        <v>0</v>
      </c>
      <c r="M133" s="256">
        <f>INDEX('Policy Characteristics'!H:H,MATCH(PolicyLevers!$C133,'Policy Characteristics'!$D:$D,0))</f>
        <v>0.22</v>
      </c>
      <c r="N133" s="256">
        <f>INDEX('Policy Characteristics'!I:I,MATCH(PolicyLevers!$C133,'Policy Characteristics'!$D:$D,0))</f>
        <v>0.01</v>
      </c>
      <c r="O133" s="257" t="str">
        <f>INDEX('Policy Characteristics'!J:J,MATCH(PolicyLevers!$C133,'Policy Characteristics'!$D:$D,0))</f>
        <v>% reduction in energy use</v>
      </c>
      <c r="P133" s="257" t="str">
        <f>INDEX('Policy Characteristics'!K:K,MATCH(PolicyLevers!$C133,'Policy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3" s="257" t="str">
        <f>INDEX('Policy Characteristics'!L:L,MATCH(PolicyLevers!$C133,'Policy Characteristics'!$D:$D,0))</f>
        <v>buildings-sector-main.html#eff-stds</v>
      </c>
      <c r="R133" s="265" t="str">
        <f>INDEX('Policy Characteristics'!M:M,MATCH(PolicyLevers!$C133,'Policy Characteristics'!$D:$D,0))</f>
        <v>building-energy-efficiency-standards.html</v>
      </c>
      <c r="S133" s="257" t="str">
        <f>INDEX('Policy Characteristics'!N:N,MATCH(PolicyLevers!$C133,'Policy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3" s="257" t="str">
        <f>INDEX('Policy Characteristics'!O:O,MATCH(PolicyLevers!$C133,'Policy Characteristics'!$D:$D,0))</f>
        <v>Itron, 2007, "ASSESSMENT OF LONG-TERM
ELECTRIC ENERGY EFFICIENCY
POTENTIAL IN CALIFORNIA’S
RESIDENTIAL SECTOR," http://www.energy.ca.gov/2007publications/CEC-500-2007-002/CEC-500-2007-002.PDF, p.33, Table 5-1</v>
      </c>
      <c r="U133" s="12"/>
      <c r="V133" s="12"/>
      <c r="W133" s="12"/>
      <c r="X133" s="12"/>
      <c r="Y133" s="12"/>
      <c r="Z133" s="12"/>
    </row>
    <row r="134" spans="1:26" ht="15.75" customHeight="1" x14ac:dyDescent="0.35">
      <c r="A134" s="247" t="str">
        <f>INDEX('Policy Characteristics'!B:B,MATCH(PolicyLevers!$C134,'Policy Characteristics'!$D:$D,0))</f>
        <v>Buildings and Appliances</v>
      </c>
      <c r="B134" s="247" t="str">
        <f>INDEX('Policy Characteristics'!C:C,MATCH(PolicyLevers!$C134,'Policy Characteristics'!$D:$D,0))</f>
        <v>Building Energy Efficiency Standards</v>
      </c>
      <c r="C134" s="247" t="str">
        <f t="shared" si="82"/>
        <v>Reduction in E Use Allowed by Component Eff Std</v>
      </c>
      <c r="D134" s="257" t="s">
        <v>164</v>
      </c>
      <c r="E134" s="257" t="s">
        <v>155</v>
      </c>
      <c r="F134" s="257" t="s">
        <v>1283</v>
      </c>
      <c r="G134" s="257" t="s">
        <v>165</v>
      </c>
      <c r="H134" s="254">
        <v>16</v>
      </c>
      <c r="I134" s="255" t="s">
        <v>63</v>
      </c>
      <c r="J134" s="247" t="str">
        <f>INDEX('Policy Characteristics'!E:E,MATCH(PolicyLevers!$C134,'Policy Characteristics'!$D:$D,0))</f>
        <v>Building Energy Efficiency Standards</v>
      </c>
      <c r="K134" s="247" t="str">
        <f>INDEX('Policy Characteristics'!F:F,MATCH(PolicyLevers!$C134,'Policy Characteristics'!$D:$D,0))</f>
        <v>bldgs efficiency standards</v>
      </c>
      <c r="L134" s="256">
        <f>INDEX('Policy Characteristics'!G:G,MATCH(PolicyLevers!$C134,'Policy Characteristics'!$D:$D,0))</f>
        <v>0</v>
      </c>
      <c r="M134" s="256">
        <f>INDEX('Policy Characteristics'!H:H,MATCH(PolicyLevers!$C134,'Policy Characteristics'!$D:$D,0))</f>
        <v>0.22</v>
      </c>
      <c r="N134" s="256">
        <f>INDEX('Policy Characteristics'!I:I,MATCH(PolicyLevers!$C134,'Policy Characteristics'!$D:$D,0))</f>
        <v>0.01</v>
      </c>
      <c r="O134" s="257" t="str">
        <f>INDEX('Policy Characteristics'!J:J,MATCH(PolicyLevers!$C134,'Policy Characteristics'!$D:$D,0))</f>
        <v>% reduction in energy use</v>
      </c>
      <c r="P134" s="257" t="str">
        <f>INDEX('Policy Characteristics'!K:K,MATCH(PolicyLevers!$C134,'Policy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4" s="257" t="str">
        <f>INDEX('Policy Characteristics'!L:L,MATCH(PolicyLevers!$C134,'Policy Characteristics'!$D:$D,0))</f>
        <v>buildings-sector-main.html#eff-stds</v>
      </c>
      <c r="R134" s="265" t="str">
        <f>INDEX('Policy Characteristics'!M:M,MATCH(PolicyLevers!$C134,'Policy Characteristics'!$D:$D,0))</f>
        <v>building-energy-efficiency-standards.html</v>
      </c>
      <c r="S134" s="257" t="str">
        <f>INDEX('Policy Characteristics'!N:N,MATCH(PolicyLevers!$C134,'Policy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4" s="257" t="str">
        <f>INDEX('Policy Characteristics'!O:O,MATCH(PolicyLevers!$C134,'Policy Characteristics'!$D:$D,0))</f>
        <v>Itron, 2007, "ASSESSMENT OF LONG-TERM
ELECTRIC ENERGY EFFICIENCY
POTENTIAL IN CALIFORNIA’S
RESIDENTIAL SECTOR," http://www.energy.ca.gov/2007publications/CEC-500-2007-002/CEC-500-2007-002.PDF, p.33, Table 5-1</v>
      </c>
      <c r="U134" s="12"/>
      <c r="V134" s="12"/>
      <c r="W134" s="12"/>
      <c r="X134" s="12"/>
      <c r="Y134" s="12"/>
      <c r="Z134" s="12"/>
    </row>
    <row r="135" spans="1:26" ht="15.75" customHeight="1" x14ac:dyDescent="0.35">
      <c r="A135" s="247" t="str">
        <f>INDEX('Policy Characteristics'!B:B,MATCH(PolicyLevers!$C135,'Policy Characteristics'!$D:$D,0))</f>
        <v>Buildings and Appliances</v>
      </c>
      <c r="B135" s="247" t="str">
        <f>INDEX('Policy Characteristics'!C:C,MATCH(PolicyLevers!$C135,'Policy Characteristics'!$D:$D,0))</f>
        <v>Building Energy Efficiency Standards</v>
      </c>
      <c r="C135" s="247" t="str">
        <f t="shared" si="82"/>
        <v>Reduction in E Use Allowed by Component Eff Std</v>
      </c>
      <c r="D135" s="257" t="s">
        <v>166</v>
      </c>
      <c r="E135" s="257" t="s">
        <v>155</v>
      </c>
      <c r="F135" s="257" t="s">
        <v>1283</v>
      </c>
      <c r="G135" s="257" t="s">
        <v>167</v>
      </c>
      <c r="H135" s="254">
        <v>17</v>
      </c>
      <c r="I135" s="255" t="s">
        <v>63</v>
      </c>
      <c r="J135" s="247" t="str">
        <f>INDEX('Policy Characteristics'!E:E,MATCH(PolicyLevers!$C135,'Policy Characteristics'!$D:$D,0))</f>
        <v>Building Energy Efficiency Standards</v>
      </c>
      <c r="K135" s="247" t="str">
        <f>INDEX('Policy Characteristics'!F:F,MATCH(PolicyLevers!$C135,'Policy Characteristics'!$D:$D,0))</f>
        <v>bldgs efficiency standards</v>
      </c>
      <c r="L135" s="256">
        <f>INDEX('Policy Characteristics'!G:G,MATCH(PolicyLevers!$C135,'Policy Characteristics'!$D:$D,0))</f>
        <v>0</v>
      </c>
      <c r="M135" s="256">
        <f>INDEX('Policy Characteristics'!H:H,MATCH(PolicyLevers!$C135,'Policy Characteristics'!$D:$D,0))</f>
        <v>0.22</v>
      </c>
      <c r="N135" s="256">
        <f>INDEX('Policy Characteristics'!I:I,MATCH(PolicyLevers!$C135,'Policy Characteristics'!$D:$D,0))</f>
        <v>0.01</v>
      </c>
      <c r="O135" s="257" t="str">
        <f>INDEX('Policy Characteristics'!J:J,MATCH(PolicyLevers!$C135,'Policy Characteristics'!$D:$D,0))</f>
        <v>% reduction in energy use</v>
      </c>
      <c r="P135" s="257" t="str">
        <f>INDEX('Policy Characteristics'!K:K,MATCH(PolicyLevers!$C135,'Policy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5" s="257" t="str">
        <f>INDEX('Policy Characteristics'!L:L,MATCH(PolicyLevers!$C135,'Policy Characteristics'!$D:$D,0))</f>
        <v>buildings-sector-main.html#eff-stds</v>
      </c>
      <c r="R135" s="265" t="str">
        <f>INDEX('Policy Characteristics'!M:M,MATCH(PolicyLevers!$C135,'Policy Characteristics'!$D:$D,0))</f>
        <v>building-energy-efficiency-standards.html</v>
      </c>
      <c r="S135" s="257" t="str">
        <f>INDEX('Policy Characteristics'!N:N,MATCH(PolicyLevers!$C135,'Policy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5" s="257" t="str">
        <f>INDEX('Policy Characteristics'!O:O,MATCH(PolicyLevers!$C135,'Policy Characteristics'!$D:$D,0))</f>
        <v>Itron, 2007, "ASSESSMENT OF LONG-TERM
ELECTRIC ENERGY EFFICIENCY
POTENTIAL IN CALIFORNIA’S
RESIDENTIAL SECTOR," http://www.energy.ca.gov/2007publications/CEC-500-2007-002/CEC-500-2007-002.PDF, p.33, Table 5-1</v>
      </c>
      <c r="U135" s="12"/>
      <c r="V135" s="12"/>
      <c r="W135" s="12"/>
      <c r="X135" s="12"/>
      <c r="Y135" s="12"/>
      <c r="Z135" s="12"/>
    </row>
    <row r="136" spans="1:26" ht="15.75" customHeight="1" x14ac:dyDescent="0.35">
      <c r="A136" s="247" t="str">
        <f>INDEX('Policy Characteristics'!B:B,MATCH(PolicyLevers!$C136,'Policy Characteristics'!$D:$D,0))</f>
        <v>Buildings and Appliances</v>
      </c>
      <c r="B136" s="247" t="str">
        <f>INDEX('Policy Characteristics'!C:C,MATCH(PolicyLevers!$C136,'Policy Characteristics'!$D:$D,0))</f>
        <v>Building Energy Efficiency Standards</v>
      </c>
      <c r="C136" s="247" t="str">
        <f t="shared" si="82"/>
        <v>Reduction in E Use Allowed by Component Eff Std</v>
      </c>
      <c r="D136" s="257" t="s">
        <v>168</v>
      </c>
      <c r="E136" s="257" t="s">
        <v>155</v>
      </c>
      <c r="F136" s="257" t="s">
        <v>1283</v>
      </c>
      <c r="G136" s="257" t="s">
        <v>169</v>
      </c>
      <c r="H136" s="254">
        <v>18</v>
      </c>
      <c r="I136" s="255" t="s">
        <v>63</v>
      </c>
      <c r="J136" s="247" t="str">
        <f>INDEX('Policy Characteristics'!E:E,MATCH(PolicyLevers!$C136,'Policy Characteristics'!$D:$D,0))</f>
        <v>Building Energy Efficiency Standards</v>
      </c>
      <c r="K136" s="247" t="str">
        <f>INDEX('Policy Characteristics'!F:F,MATCH(PolicyLevers!$C136,'Policy Characteristics'!$D:$D,0))</f>
        <v>bldgs efficiency standards</v>
      </c>
      <c r="L136" s="256">
        <f>INDEX('Policy Characteristics'!G:G,MATCH(PolicyLevers!$C136,'Policy Characteristics'!$D:$D,0))</f>
        <v>0</v>
      </c>
      <c r="M136" s="256">
        <f>INDEX('Policy Characteristics'!H:H,MATCH(PolicyLevers!$C136,'Policy Characteristics'!$D:$D,0))</f>
        <v>0.22</v>
      </c>
      <c r="N136" s="256">
        <f>INDEX('Policy Characteristics'!I:I,MATCH(PolicyLevers!$C136,'Policy Characteristics'!$D:$D,0))</f>
        <v>0.01</v>
      </c>
      <c r="O136" s="257" t="str">
        <f>INDEX('Policy Characteristics'!J:J,MATCH(PolicyLevers!$C136,'Policy Characteristics'!$D:$D,0))</f>
        <v>% reduction in energy use</v>
      </c>
      <c r="P136" s="257" t="str">
        <f>INDEX('Policy Characteristics'!K:K,MATCH(PolicyLevers!$C136,'Policy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6" s="257" t="str">
        <f>INDEX('Policy Characteristics'!L:L,MATCH(PolicyLevers!$C136,'Policy Characteristics'!$D:$D,0))</f>
        <v>buildings-sector-main.html#eff-stds</v>
      </c>
      <c r="R136" s="265" t="str">
        <f>INDEX('Policy Characteristics'!M:M,MATCH(PolicyLevers!$C136,'Policy Characteristics'!$D:$D,0))</f>
        <v>building-energy-efficiency-standards.html</v>
      </c>
      <c r="S136" s="257" t="str">
        <f>INDEX('Policy Characteristics'!N:N,MATCH(PolicyLevers!$C136,'Policy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6" s="257" t="str">
        <f>INDEX('Policy Characteristics'!O:O,MATCH(PolicyLevers!$C136,'Policy Characteristics'!$D:$D,0))</f>
        <v>Itron, 2007, "ASSESSMENT OF LONG-TERM
ELECTRIC ENERGY EFFICIENCY
POTENTIAL IN CALIFORNIA’S
RESIDENTIAL SECTOR," http://www.energy.ca.gov/2007publications/CEC-500-2007-002/CEC-500-2007-002.PDF, p.33, Table 5-1</v>
      </c>
      <c r="U136" s="12"/>
      <c r="V136" s="12"/>
      <c r="W136" s="12"/>
      <c r="X136" s="12"/>
      <c r="Y136" s="12"/>
      <c r="Z136" s="12"/>
    </row>
    <row r="137" spans="1:26" ht="15.75" customHeight="1" x14ac:dyDescent="0.35">
      <c r="A137" s="247" t="str">
        <f>INDEX('Policy Characteristics'!B:B,MATCH(PolicyLevers!$C137,'Policy Characteristics'!$D:$D,0))</f>
        <v>Buildings and Appliances</v>
      </c>
      <c r="B137" s="247" t="str">
        <f>INDEX('Policy Characteristics'!C:C,MATCH(PolicyLevers!$C137,'Policy Characteristics'!$D:$D,0))</f>
        <v>Building Energy Efficiency Standards</v>
      </c>
      <c r="C137" s="247" t="str">
        <f t="shared" ref="C137" si="83">C$131</f>
        <v>Reduction in E Use Allowed by Component Eff Std</v>
      </c>
      <c r="D137" s="257" t="s">
        <v>154</v>
      </c>
      <c r="E137" s="257" t="s">
        <v>170</v>
      </c>
      <c r="F137" s="257" t="s">
        <v>171</v>
      </c>
      <c r="G137" s="257" t="s">
        <v>157</v>
      </c>
      <c r="H137" s="254">
        <v>150</v>
      </c>
      <c r="I137" s="257" t="s">
        <v>76</v>
      </c>
      <c r="J137" s="247" t="str">
        <f>INDEX('Policy Characteristics'!E:E,MATCH(PolicyLevers!$C137,'Policy Characteristics'!$D:$D,0))</f>
        <v>Building Energy Efficiency Standards</v>
      </c>
      <c r="K137" s="247" t="str">
        <f>INDEX('Policy Characteristics'!F:F,MATCH(PolicyLevers!$C137,'Policy Characteristics'!$D:$D,0))</f>
        <v>bldgs efficiency standards</v>
      </c>
      <c r="L137" s="256">
        <f>INDEX('Policy Characteristics'!G:G,MATCH(PolicyLevers!$C137,'Policy Characteristics'!$D:$D,0))</f>
        <v>0</v>
      </c>
      <c r="M137" s="256">
        <f>INDEX('Policy Characteristics'!H:H,MATCH(PolicyLevers!$C137,'Policy Characteristics'!$D:$D,0))</f>
        <v>0.22</v>
      </c>
      <c r="N137" s="256">
        <f>INDEX('Policy Characteristics'!I:I,MATCH(PolicyLevers!$C137,'Policy Characteristics'!$D:$D,0))</f>
        <v>0.01</v>
      </c>
      <c r="O137" s="257" t="str">
        <f>INDEX('Policy Characteristics'!J:J,MATCH(PolicyLevers!$C137,'Policy Characteristics'!$D:$D,0))</f>
        <v>% reduction in energy use</v>
      </c>
      <c r="P137" s="257" t="str">
        <f>INDEX('Policy Characteristics'!K:K,MATCH(PolicyLevers!$C137,'Policy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7" s="257" t="str">
        <f>INDEX('Policy Characteristics'!L:L,MATCH(PolicyLevers!$C137,'Policy Characteristics'!$D:$D,0))</f>
        <v>buildings-sector-main.html#eff-stds</v>
      </c>
      <c r="R137" s="265" t="str">
        <f>INDEX('Policy Characteristics'!M:M,MATCH(PolicyLevers!$C137,'Policy Characteristics'!$D:$D,0))</f>
        <v>building-energy-efficiency-standards.html</v>
      </c>
      <c r="S137" s="257" t="str">
        <f>INDEX('Policy Characteristics'!N:N,MATCH(PolicyLevers!$C137,'Policy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7" s="257" t="str">
        <f>INDEX('Policy Characteristics'!O:O,MATCH(PolicyLevers!$C137,'Policy Characteristics'!$D:$D,0))</f>
        <v>Itron, 2007, "ASSESSMENT OF LONG-TERM
ELECTRIC ENERGY EFFICIENCY
POTENTIAL IN CALIFORNIA’S
RESIDENTIAL SECTOR," http://www.energy.ca.gov/2007publications/CEC-500-2007-002/CEC-500-2007-002.PDF, p.33, Table 5-1</v>
      </c>
      <c r="U137" s="12"/>
      <c r="V137" s="12"/>
      <c r="W137" s="12"/>
      <c r="X137" s="12"/>
      <c r="Y137" s="12"/>
      <c r="Z137" s="12"/>
    </row>
    <row r="138" spans="1:26" ht="15.75" customHeight="1" x14ac:dyDescent="0.35">
      <c r="A138" s="247" t="str">
        <f>INDEX('Policy Characteristics'!B:B,MATCH(PolicyLevers!$C138,'Policy Characteristics'!$D:$D,0))</f>
        <v>Buildings and Appliances</v>
      </c>
      <c r="B138" s="247" t="str">
        <f>INDEX('Policy Characteristics'!C:C,MATCH(PolicyLevers!$C138,'Policy Characteristics'!$D:$D,0))</f>
        <v>Building Energy Efficiency Standards</v>
      </c>
      <c r="C138" s="247" t="str">
        <f t="shared" ref="C138" si="84">C$131</f>
        <v>Reduction in E Use Allowed by Component Eff Std</v>
      </c>
      <c r="D138" s="257" t="s">
        <v>162</v>
      </c>
      <c r="E138" s="257" t="s">
        <v>170</v>
      </c>
      <c r="F138" s="257" t="s">
        <v>171</v>
      </c>
      <c r="G138" s="257" t="s">
        <v>163</v>
      </c>
      <c r="H138" s="254">
        <v>151</v>
      </c>
      <c r="I138" s="257" t="s">
        <v>76</v>
      </c>
      <c r="J138" s="247" t="str">
        <f>INDEX('Policy Characteristics'!E:E,MATCH(PolicyLevers!$C138,'Policy Characteristics'!$D:$D,0))</f>
        <v>Building Energy Efficiency Standards</v>
      </c>
      <c r="K138" s="247" t="str">
        <f>INDEX('Policy Characteristics'!F:F,MATCH(PolicyLevers!$C138,'Policy Characteristics'!$D:$D,0))</f>
        <v>bldgs efficiency standards</v>
      </c>
      <c r="L138" s="256">
        <f>INDEX('Policy Characteristics'!G:G,MATCH(PolicyLevers!$C138,'Policy Characteristics'!$D:$D,0))</f>
        <v>0</v>
      </c>
      <c r="M138" s="256">
        <f>INDEX('Policy Characteristics'!H:H,MATCH(PolicyLevers!$C138,'Policy Characteristics'!$D:$D,0))</f>
        <v>0.22</v>
      </c>
      <c r="N138" s="256">
        <f>INDEX('Policy Characteristics'!I:I,MATCH(PolicyLevers!$C138,'Policy Characteristics'!$D:$D,0))</f>
        <v>0.01</v>
      </c>
      <c r="O138" s="257" t="str">
        <f>INDEX('Policy Characteristics'!J:J,MATCH(PolicyLevers!$C138,'Policy Characteristics'!$D:$D,0))</f>
        <v>% reduction in energy use</v>
      </c>
      <c r="P138" s="257" t="str">
        <f>INDEX('Policy Characteristics'!K:K,MATCH(PolicyLevers!$C138,'Policy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8" s="257" t="str">
        <f>INDEX('Policy Characteristics'!L:L,MATCH(PolicyLevers!$C138,'Policy Characteristics'!$D:$D,0))</f>
        <v>buildings-sector-main.html#eff-stds</v>
      </c>
      <c r="R138" s="265" t="str">
        <f>INDEX('Policy Characteristics'!M:M,MATCH(PolicyLevers!$C138,'Policy Characteristics'!$D:$D,0))</f>
        <v>building-energy-efficiency-standards.html</v>
      </c>
      <c r="S138" s="257" t="str">
        <f>INDEX('Policy Characteristics'!N:N,MATCH(PolicyLevers!$C138,'Policy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8" s="257" t="str">
        <f>INDEX('Policy Characteristics'!O:O,MATCH(PolicyLevers!$C138,'Policy Characteristics'!$D:$D,0))</f>
        <v>Itron, 2007, "ASSESSMENT OF LONG-TERM
ELECTRIC ENERGY EFFICIENCY
POTENTIAL IN CALIFORNIA’S
RESIDENTIAL SECTOR," http://www.energy.ca.gov/2007publications/CEC-500-2007-002/CEC-500-2007-002.PDF, p.33, Table 5-1</v>
      </c>
      <c r="U138" s="12"/>
      <c r="V138" s="12"/>
      <c r="W138" s="12"/>
      <c r="X138" s="12"/>
      <c r="Y138" s="12"/>
      <c r="Z138" s="12"/>
    </row>
    <row r="139" spans="1:26" ht="15.75" customHeight="1" x14ac:dyDescent="0.35">
      <c r="A139" s="247" t="str">
        <f>INDEX('Policy Characteristics'!B:B,MATCH(PolicyLevers!$C139,'Policy Characteristics'!$D:$D,0))</f>
        <v>Buildings and Appliances</v>
      </c>
      <c r="B139" s="247" t="str">
        <f>INDEX('Policy Characteristics'!C:C,MATCH(PolicyLevers!$C139,'Policy Characteristics'!$D:$D,0))</f>
        <v>Building Energy Efficiency Standards</v>
      </c>
      <c r="C139" s="247" t="str">
        <f t="shared" ref="C139" si="85">C$131</f>
        <v>Reduction in E Use Allowed by Component Eff Std</v>
      </c>
      <c r="D139" s="257" t="s">
        <v>182</v>
      </c>
      <c r="E139" s="257" t="s">
        <v>170</v>
      </c>
      <c r="F139" s="257" t="s">
        <v>171</v>
      </c>
      <c r="G139" s="257" t="s">
        <v>183</v>
      </c>
      <c r="H139" s="254">
        <v>152</v>
      </c>
      <c r="I139" s="257" t="s">
        <v>76</v>
      </c>
      <c r="J139" s="247" t="str">
        <f>INDEX('Policy Characteristics'!E:E,MATCH(PolicyLevers!$C139,'Policy Characteristics'!$D:$D,0))</f>
        <v>Building Energy Efficiency Standards</v>
      </c>
      <c r="K139" s="247" t="str">
        <f>INDEX('Policy Characteristics'!F:F,MATCH(PolicyLevers!$C139,'Policy Characteristics'!$D:$D,0))</f>
        <v>bldgs efficiency standards</v>
      </c>
      <c r="L139" s="256">
        <f>INDEX('Policy Characteristics'!G:G,MATCH(PolicyLevers!$C139,'Policy Characteristics'!$D:$D,0))</f>
        <v>0</v>
      </c>
      <c r="M139" s="256">
        <f>INDEX('Policy Characteristics'!H:H,MATCH(PolicyLevers!$C139,'Policy Characteristics'!$D:$D,0))</f>
        <v>0.22</v>
      </c>
      <c r="N139" s="256">
        <f>INDEX('Policy Characteristics'!I:I,MATCH(PolicyLevers!$C139,'Policy Characteristics'!$D:$D,0))</f>
        <v>0.01</v>
      </c>
      <c r="O139" s="257" t="str">
        <f>INDEX('Policy Characteristics'!J:J,MATCH(PolicyLevers!$C139,'Policy Characteristics'!$D:$D,0))</f>
        <v>% reduction in energy use</v>
      </c>
      <c r="P139" s="257" t="str">
        <f>INDEX('Policy Characteristics'!K:K,MATCH(PolicyLevers!$C139,'Policy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39" s="257" t="str">
        <f>INDEX('Policy Characteristics'!L:L,MATCH(PolicyLevers!$C139,'Policy Characteristics'!$D:$D,0))</f>
        <v>buildings-sector-main.html#eff-stds</v>
      </c>
      <c r="R139" s="265" t="str">
        <f>INDEX('Policy Characteristics'!M:M,MATCH(PolicyLevers!$C139,'Policy Characteristics'!$D:$D,0))</f>
        <v>building-energy-efficiency-standards.html</v>
      </c>
      <c r="S139" s="257" t="str">
        <f>INDEX('Policy Characteristics'!N:N,MATCH(PolicyLevers!$C139,'Policy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39" s="257" t="str">
        <f>INDEX('Policy Characteristics'!O:O,MATCH(PolicyLevers!$C139,'Policy Characteristics'!$D:$D,0))</f>
        <v>Itron, 2007, "ASSESSMENT OF LONG-TERM
ELECTRIC ENERGY EFFICIENCY
POTENTIAL IN CALIFORNIA’S
RESIDENTIAL SECTOR," http://www.energy.ca.gov/2007publications/CEC-500-2007-002/CEC-500-2007-002.PDF, p.33, Table 5-1</v>
      </c>
      <c r="U139" s="12"/>
      <c r="V139" s="12"/>
      <c r="W139" s="12"/>
      <c r="X139" s="12"/>
      <c r="Y139" s="12"/>
      <c r="Z139" s="12"/>
    </row>
    <row r="140" spans="1:26" ht="15.75" customHeight="1" x14ac:dyDescent="0.35">
      <c r="A140" s="247" t="str">
        <f>INDEX('Policy Characteristics'!B:B,MATCH(PolicyLevers!$C140,'Policy Characteristics'!$D:$D,0))</f>
        <v>Buildings and Appliances</v>
      </c>
      <c r="B140" s="247" t="str">
        <f>INDEX('Policy Characteristics'!C:C,MATCH(PolicyLevers!$C140,'Policy Characteristics'!$D:$D,0))</f>
        <v>Building Energy Efficiency Standards</v>
      </c>
      <c r="C140" s="247" t="str">
        <f t="shared" ref="C140" si="86">C$131</f>
        <v>Reduction in E Use Allowed by Component Eff Std</v>
      </c>
      <c r="D140" s="257" t="s">
        <v>164</v>
      </c>
      <c r="E140" s="257" t="s">
        <v>170</v>
      </c>
      <c r="F140" s="257" t="s">
        <v>171</v>
      </c>
      <c r="G140" s="257" t="s">
        <v>165</v>
      </c>
      <c r="H140" s="254">
        <v>153</v>
      </c>
      <c r="I140" s="257" t="s">
        <v>76</v>
      </c>
      <c r="J140" s="247" t="str">
        <f>INDEX('Policy Characteristics'!E:E,MATCH(PolicyLevers!$C140,'Policy Characteristics'!$D:$D,0))</f>
        <v>Building Energy Efficiency Standards</v>
      </c>
      <c r="K140" s="247" t="str">
        <f>INDEX('Policy Characteristics'!F:F,MATCH(PolicyLevers!$C140,'Policy Characteristics'!$D:$D,0))</f>
        <v>bldgs efficiency standards</v>
      </c>
      <c r="L140" s="256">
        <f>INDEX('Policy Characteristics'!G:G,MATCH(PolicyLevers!$C140,'Policy Characteristics'!$D:$D,0))</f>
        <v>0</v>
      </c>
      <c r="M140" s="256">
        <f>INDEX('Policy Characteristics'!H:H,MATCH(PolicyLevers!$C140,'Policy Characteristics'!$D:$D,0))</f>
        <v>0.22</v>
      </c>
      <c r="N140" s="256">
        <f>INDEX('Policy Characteristics'!I:I,MATCH(PolicyLevers!$C140,'Policy Characteristics'!$D:$D,0))</f>
        <v>0.01</v>
      </c>
      <c r="O140" s="257" t="str">
        <f>INDEX('Policy Characteristics'!J:J,MATCH(PolicyLevers!$C140,'Policy Characteristics'!$D:$D,0))</f>
        <v>% reduction in energy use</v>
      </c>
      <c r="P140" s="257" t="str">
        <f>INDEX('Policy Characteristics'!K:K,MATCH(PolicyLevers!$C140,'Policy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0" s="257" t="str">
        <f>INDEX('Policy Characteristics'!L:L,MATCH(PolicyLevers!$C140,'Policy Characteristics'!$D:$D,0))</f>
        <v>buildings-sector-main.html#eff-stds</v>
      </c>
      <c r="R140" s="265" t="str">
        <f>INDEX('Policy Characteristics'!M:M,MATCH(PolicyLevers!$C140,'Policy Characteristics'!$D:$D,0))</f>
        <v>building-energy-efficiency-standards.html</v>
      </c>
      <c r="S140" s="257" t="str">
        <f>INDEX('Policy Characteristics'!N:N,MATCH(PolicyLevers!$C140,'Policy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0" s="257" t="str">
        <f>INDEX('Policy Characteristics'!O:O,MATCH(PolicyLevers!$C140,'Policy Characteristics'!$D:$D,0))</f>
        <v>Itron, 2007, "ASSESSMENT OF LONG-TERM
ELECTRIC ENERGY EFFICIENCY
POTENTIAL IN CALIFORNIA’S
RESIDENTIAL SECTOR," http://www.energy.ca.gov/2007publications/CEC-500-2007-002/CEC-500-2007-002.PDF, p.33, Table 5-1</v>
      </c>
      <c r="U140" s="12"/>
      <c r="V140" s="12"/>
      <c r="W140" s="12"/>
      <c r="X140" s="12"/>
      <c r="Y140" s="12"/>
      <c r="Z140" s="12"/>
    </row>
    <row r="141" spans="1:26" ht="15.75" customHeight="1" x14ac:dyDescent="0.35">
      <c r="A141" s="247" t="str">
        <f>INDEX('Policy Characteristics'!B:B,MATCH(PolicyLevers!$C141,'Policy Characteristics'!$D:$D,0))</f>
        <v>Buildings and Appliances</v>
      </c>
      <c r="B141" s="247" t="str">
        <f>INDEX('Policy Characteristics'!C:C,MATCH(PolicyLevers!$C141,'Policy Characteristics'!$D:$D,0))</f>
        <v>Building Energy Efficiency Standards</v>
      </c>
      <c r="C141" s="247" t="str">
        <f t="shared" ref="C141" si="87">C$131</f>
        <v>Reduction in E Use Allowed by Component Eff Std</v>
      </c>
      <c r="D141" s="257" t="s">
        <v>166</v>
      </c>
      <c r="E141" s="257" t="s">
        <v>170</v>
      </c>
      <c r="F141" s="257" t="s">
        <v>171</v>
      </c>
      <c r="G141" s="257" t="s">
        <v>167</v>
      </c>
      <c r="H141" s="254">
        <v>154</v>
      </c>
      <c r="I141" s="257" t="s">
        <v>76</v>
      </c>
      <c r="J141" s="247" t="str">
        <f>INDEX('Policy Characteristics'!E:E,MATCH(PolicyLevers!$C141,'Policy Characteristics'!$D:$D,0))</f>
        <v>Building Energy Efficiency Standards</v>
      </c>
      <c r="K141" s="247" t="str">
        <f>INDEX('Policy Characteristics'!F:F,MATCH(PolicyLevers!$C141,'Policy Characteristics'!$D:$D,0))</f>
        <v>bldgs efficiency standards</v>
      </c>
      <c r="L141" s="256">
        <f>INDEX('Policy Characteristics'!G:G,MATCH(PolicyLevers!$C141,'Policy Characteristics'!$D:$D,0))</f>
        <v>0</v>
      </c>
      <c r="M141" s="256">
        <f>INDEX('Policy Characteristics'!H:H,MATCH(PolicyLevers!$C141,'Policy Characteristics'!$D:$D,0))</f>
        <v>0.22</v>
      </c>
      <c r="N141" s="256">
        <f>INDEX('Policy Characteristics'!I:I,MATCH(PolicyLevers!$C141,'Policy Characteristics'!$D:$D,0))</f>
        <v>0.01</v>
      </c>
      <c r="O141" s="257" t="str">
        <f>INDEX('Policy Characteristics'!J:J,MATCH(PolicyLevers!$C141,'Policy Characteristics'!$D:$D,0))</f>
        <v>% reduction in energy use</v>
      </c>
      <c r="P141" s="257" t="str">
        <f>INDEX('Policy Characteristics'!K:K,MATCH(PolicyLevers!$C141,'Policy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1" s="257" t="str">
        <f>INDEX('Policy Characteristics'!L:L,MATCH(PolicyLevers!$C141,'Policy Characteristics'!$D:$D,0))</f>
        <v>buildings-sector-main.html#eff-stds</v>
      </c>
      <c r="R141" s="265" t="str">
        <f>INDEX('Policy Characteristics'!M:M,MATCH(PolicyLevers!$C141,'Policy Characteristics'!$D:$D,0))</f>
        <v>building-energy-efficiency-standards.html</v>
      </c>
      <c r="S141" s="257" t="str">
        <f>INDEX('Policy Characteristics'!N:N,MATCH(PolicyLevers!$C141,'Policy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257" t="str">
        <f>INDEX('Policy Characteristics'!O:O,MATCH(PolicyLevers!$C141,'Policy Characteristics'!$D:$D,0))</f>
        <v>Itron, 2007, "ASSESSMENT OF LONG-TERM
ELECTRIC ENERGY EFFICIENCY
POTENTIAL IN CALIFORNIA’S
RESIDENTIAL SECTOR," http://www.energy.ca.gov/2007publications/CEC-500-2007-002/CEC-500-2007-002.PDF, p.33, Table 5-1</v>
      </c>
      <c r="U141" s="12"/>
      <c r="V141" s="12"/>
      <c r="W141" s="12"/>
      <c r="X141" s="12"/>
      <c r="Y141" s="12"/>
      <c r="Z141" s="12"/>
    </row>
    <row r="142" spans="1:26" ht="15.75" customHeight="1" x14ac:dyDescent="0.35">
      <c r="A142" s="247" t="str">
        <f>INDEX('Policy Characteristics'!B:B,MATCH(PolicyLevers!$C142,'Policy Characteristics'!$D:$D,0))</f>
        <v>Buildings and Appliances</v>
      </c>
      <c r="B142" s="247" t="str">
        <f>INDEX('Policy Characteristics'!C:C,MATCH(PolicyLevers!$C142,'Policy Characteristics'!$D:$D,0))</f>
        <v>Building Energy Efficiency Standards</v>
      </c>
      <c r="C142" s="247" t="str">
        <f t="shared" ref="C142" si="88">C$131</f>
        <v>Reduction in E Use Allowed by Component Eff Std</v>
      </c>
      <c r="D142" s="257" t="s">
        <v>168</v>
      </c>
      <c r="E142" s="257" t="s">
        <v>170</v>
      </c>
      <c r="F142" s="257" t="s">
        <v>171</v>
      </c>
      <c r="G142" s="257" t="s">
        <v>169</v>
      </c>
      <c r="H142" s="254">
        <v>155</v>
      </c>
      <c r="I142" s="257" t="s">
        <v>76</v>
      </c>
      <c r="J142" s="247" t="str">
        <f>INDEX('Policy Characteristics'!E:E,MATCH(PolicyLevers!$C142,'Policy Characteristics'!$D:$D,0))</f>
        <v>Building Energy Efficiency Standards</v>
      </c>
      <c r="K142" s="247" t="str">
        <f>INDEX('Policy Characteristics'!F:F,MATCH(PolicyLevers!$C142,'Policy Characteristics'!$D:$D,0))</f>
        <v>bldgs efficiency standards</v>
      </c>
      <c r="L142" s="256">
        <f>INDEX('Policy Characteristics'!G:G,MATCH(PolicyLevers!$C142,'Policy Characteristics'!$D:$D,0))</f>
        <v>0</v>
      </c>
      <c r="M142" s="256">
        <f>INDEX('Policy Characteristics'!H:H,MATCH(PolicyLevers!$C142,'Policy Characteristics'!$D:$D,0))</f>
        <v>0.22</v>
      </c>
      <c r="N142" s="256">
        <f>INDEX('Policy Characteristics'!I:I,MATCH(PolicyLevers!$C142,'Policy Characteristics'!$D:$D,0))</f>
        <v>0.01</v>
      </c>
      <c r="O142" s="257" t="str">
        <f>INDEX('Policy Characteristics'!J:J,MATCH(PolicyLevers!$C142,'Policy Characteristics'!$D:$D,0))</f>
        <v>% reduction in energy use</v>
      </c>
      <c r="P142" s="257" t="str">
        <f>INDEX('Policy Characteristics'!K:K,MATCH(PolicyLevers!$C142,'Policy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2" s="257" t="str">
        <f>INDEX('Policy Characteristics'!L:L,MATCH(PolicyLevers!$C142,'Policy Characteristics'!$D:$D,0))</f>
        <v>buildings-sector-main.html#eff-stds</v>
      </c>
      <c r="R142" s="265" t="str">
        <f>INDEX('Policy Characteristics'!M:M,MATCH(PolicyLevers!$C142,'Policy Characteristics'!$D:$D,0))</f>
        <v>building-energy-efficiency-standards.html</v>
      </c>
      <c r="S142" s="257" t="str">
        <f>INDEX('Policy Characteristics'!N:N,MATCH(PolicyLevers!$C142,'Policy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57" t="str">
        <f>INDEX('Policy Characteristics'!O:O,MATCH(PolicyLevers!$C142,'Policy Characteristics'!$D:$D,0))</f>
        <v>Itron, 2007, "ASSESSMENT OF LONG-TERM
ELECTRIC ENERGY EFFICIENCY
POTENTIAL IN CALIFORNIA’S
RESIDENTIAL SECTOR," http://www.energy.ca.gov/2007publications/CEC-500-2007-002/CEC-500-2007-002.PDF, p.33, Table 5-1</v>
      </c>
      <c r="U142" s="12"/>
      <c r="V142" s="12"/>
      <c r="W142" s="12"/>
      <c r="X142" s="12"/>
      <c r="Y142" s="12"/>
      <c r="Z142" s="12"/>
    </row>
    <row r="143" spans="1:26" ht="15.75" customHeight="1" x14ac:dyDescent="0.35">
      <c r="A143" s="247" t="str">
        <f>INDEX('Policy Characteristics'!B:B,MATCH(PolicyLevers!$C143,'Policy Characteristics'!$D:$D,0))</f>
        <v>Buildings and Appliances</v>
      </c>
      <c r="B143" s="247" t="str">
        <f>INDEX('Policy Characteristics'!C:C,MATCH(PolicyLevers!$C143,'Policy Characteristics'!$D:$D,0))</f>
        <v>Building Energy Efficiency Standards</v>
      </c>
      <c r="C143" s="247" t="str">
        <f t="shared" ref="C143:C148" si="89">C$131</f>
        <v>Reduction in E Use Allowed by Component Eff Std</v>
      </c>
      <c r="D143" s="257" t="s">
        <v>154</v>
      </c>
      <c r="E143" s="257" t="s">
        <v>172</v>
      </c>
      <c r="F143" s="257" t="s">
        <v>173</v>
      </c>
      <c r="G143" s="257" t="s">
        <v>157</v>
      </c>
      <c r="H143" s="254">
        <v>156</v>
      </c>
      <c r="I143" s="257" t="s">
        <v>76</v>
      </c>
      <c r="J143" s="247" t="str">
        <f>INDEX('Policy Characteristics'!E:E,MATCH(PolicyLevers!$C143,'Policy Characteristics'!$D:$D,0))</f>
        <v>Building Energy Efficiency Standards</v>
      </c>
      <c r="K143" s="247" t="str">
        <f>INDEX('Policy Characteristics'!F:F,MATCH(PolicyLevers!$C143,'Policy Characteristics'!$D:$D,0))</f>
        <v>bldgs efficiency standards</v>
      </c>
      <c r="L143" s="256">
        <f>INDEX('Policy Characteristics'!G:G,MATCH(PolicyLevers!$C143,'Policy Characteristics'!$D:$D,0))</f>
        <v>0</v>
      </c>
      <c r="M143" s="256">
        <f>INDEX('Policy Characteristics'!H:H,MATCH(PolicyLevers!$C143,'Policy Characteristics'!$D:$D,0))</f>
        <v>0.22</v>
      </c>
      <c r="N143" s="256">
        <f>INDEX('Policy Characteristics'!I:I,MATCH(PolicyLevers!$C143,'Policy Characteristics'!$D:$D,0))</f>
        <v>0.01</v>
      </c>
      <c r="O143" s="257" t="str">
        <f>INDEX('Policy Characteristics'!J:J,MATCH(PolicyLevers!$C143,'Policy Characteristics'!$D:$D,0))</f>
        <v>% reduction in energy use</v>
      </c>
      <c r="P143" s="257" t="str">
        <f>INDEX('Policy Characteristics'!K:K,MATCH(PolicyLevers!$C143,'Policy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3" s="257" t="str">
        <f>INDEX('Policy Characteristics'!L:L,MATCH(PolicyLevers!$C143,'Policy Characteristics'!$D:$D,0))</f>
        <v>buildings-sector-main.html#eff-stds</v>
      </c>
      <c r="R143" s="265" t="str">
        <f>INDEX('Policy Characteristics'!M:M,MATCH(PolicyLevers!$C143,'Policy Characteristics'!$D:$D,0))</f>
        <v>building-energy-efficiency-standards.html</v>
      </c>
      <c r="S143" s="257" t="str">
        <f>INDEX('Policy Characteristics'!N:N,MATCH(PolicyLevers!$C143,'Policy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57" t="str">
        <f>INDEX('Policy Characteristics'!O:O,MATCH(PolicyLevers!$C143,'Policy Characteristics'!$D:$D,0))</f>
        <v>Itron, 2007, "ASSESSMENT OF LONG-TERM
ELECTRIC ENERGY EFFICIENCY
POTENTIAL IN CALIFORNIA’S
RESIDENTIAL SECTOR," http://www.energy.ca.gov/2007publications/CEC-500-2007-002/CEC-500-2007-002.PDF, p.33, Table 5-1</v>
      </c>
      <c r="U143" s="12"/>
      <c r="V143" s="12"/>
      <c r="W143" s="12"/>
      <c r="X143" s="12"/>
      <c r="Y143" s="12"/>
      <c r="Z143" s="12"/>
    </row>
    <row r="144" spans="1:26" ht="15.75" customHeight="1" x14ac:dyDescent="0.35">
      <c r="A144" s="247" t="str">
        <f>INDEX('Policy Characteristics'!B:B,MATCH(PolicyLevers!$C144,'Policy Characteristics'!$D:$D,0))</f>
        <v>Buildings and Appliances</v>
      </c>
      <c r="B144" s="247" t="str">
        <f>INDEX('Policy Characteristics'!C:C,MATCH(PolicyLevers!$C144,'Policy Characteristics'!$D:$D,0))</f>
        <v>Building Energy Efficiency Standards</v>
      </c>
      <c r="C144" s="247" t="str">
        <f t="shared" si="89"/>
        <v>Reduction in E Use Allowed by Component Eff Std</v>
      </c>
      <c r="D144" s="257" t="s">
        <v>162</v>
      </c>
      <c r="E144" s="257" t="s">
        <v>172</v>
      </c>
      <c r="F144" s="257" t="s">
        <v>173</v>
      </c>
      <c r="G144" s="257" t="s">
        <v>163</v>
      </c>
      <c r="H144" s="254">
        <v>157</v>
      </c>
      <c r="I144" s="255" t="s">
        <v>63</v>
      </c>
      <c r="J144" s="247" t="str">
        <f>INDEX('Policy Characteristics'!E:E,MATCH(PolicyLevers!$C144,'Policy Characteristics'!$D:$D,0))</f>
        <v>Building Energy Efficiency Standards</v>
      </c>
      <c r="K144" s="247" t="str">
        <f>INDEX('Policy Characteristics'!F:F,MATCH(PolicyLevers!$C144,'Policy Characteristics'!$D:$D,0))</f>
        <v>bldgs efficiency standards</v>
      </c>
      <c r="L144" s="256">
        <f>INDEX('Policy Characteristics'!G:G,MATCH(PolicyLevers!$C144,'Policy Characteristics'!$D:$D,0))</f>
        <v>0</v>
      </c>
      <c r="M144" s="256">
        <f>INDEX('Policy Characteristics'!H:H,MATCH(PolicyLevers!$C144,'Policy Characteristics'!$D:$D,0))</f>
        <v>0.22</v>
      </c>
      <c r="N144" s="256">
        <f>INDEX('Policy Characteristics'!I:I,MATCH(PolicyLevers!$C144,'Policy Characteristics'!$D:$D,0))</f>
        <v>0.01</v>
      </c>
      <c r="O144" s="257" t="str">
        <f>INDEX('Policy Characteristics'!J:J,MATCH(PolicyLevers!$C144,'Policy Characteristics'!$D:$D,0))</f>
        <v>% reduction in energy use</v>
      </c>
      <c r="P144" s="257" t="str">
        <f>INDEX('Policy Characteristics'!K:K,MATCH(PolicyLevers!$C144,'Policy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4" s="257" t="str">
        <f>INDEX('Policy Characteristics'!L:L,MATCH(PolicyLevers!$C144,'Policy Characteristics'!$D:$D,0))</f>
        <v>buildings-sector-main.html#eff-stds</v>
      </c>
      <c r="R144" s="265" t="str">
        <f>INDEX('Policy Characteristics'!M:M,MATCH(PolicyLevers!$C144,'Policy Characteristics'!$D:$D,0))</f>
        <v>building-energy-efficiency-standards.html</v>
      </c>
      <c r="S144" s="257" t="str">
        <f>INDEX('Policy Characteristics'!N:N,MATCH(PolicyLevers!$C144,'Policy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57" t="str">
        <f>INDEX('Policy Characteristics'!O:O,MATCH(PolicyLevers!$C144,'Policy Characteristics'!$D:$D,0))</f>
        <v>Itron, 2007, "ASSESSMENT OF LONG-TERM
ELECTRIC ENERGY EFFICIENCY
POTENTIAL IN CALIFORNIA’S
RESIDENTIAL SECTOR," http://www.energy.ca.gov/2007publications/CEC-500-2007-002/CEC-500-2007-002.PDF, p.33, Table 5-1</v>
      </c>
      <c r="U144" s="12"/>
      <c r="V144" s="12"/>
      <c r="W144" s="12"/>
      <c r="X144" s="12"/>
      <c r="Y144" s="12"/>
      <c r="Z144" s="12"/>
    </row>
    <row r="145" spans="1:26" ht="15.75" customHeight="1" x14ac:dyDescent="0.35">
      <c r="A145" s="247" t="str">
        <f>INDEX('Policy Characteristics'!B:B,MATCH(PolicyLevers!$C145,'Policy Characteristics'!$D:$D,0))</f>
        <v>Buildings and Appliances</v>
      </c>
      <c r="B145" s="247" t="str">
        <f>INDEX('Policy Characteristics'!C:C,MATCH(PolicyLevers!$C145,'Policy Characteristics'!$D:$D,0))</f>
        <v>Building Energy Efficiency Standards</v>
      </c>
      <c r="C145" s="247" t="str">
        <f t="shared" si="89"/>
        <v>Reduction in E Use Allowed by Component Eff Std</v>
      </c>
      <c r="D145" s="257" t="s">
        <v>182</v>
      </c>
      <c r="E145" s="257" t="s">
        <v>172</v>
      </c>
      <c r="F145" s="257" t="s">
        <v>173</v>
      </c>
      <c r="G145" s="257" t="s">
        <v>183</v>
      </c>
      <c r="H145" s="254">
        <v>158</v>
      </c>
      <c r="I145" s="255" t="s">
        <v>63</v>
      </c>
      <c r="J145" s="247" t="str">
        <f>INDEX('Policy Characteristics'!E:E,MATCH(PolicyLevers!$C145,'Policy Characteristics'!$D:$D,0))</f>
        <v>Building Energy Efficiency Standards</v>
      </c>
      <c r="K145" s="247" t="str">
        <f>INDEX('Policy Characteristics'!F:F,MATCH(PolicyLevers!$C145,'Policy Characteristics'!$D:$D,0))</f>
        <v>bldgs efficiency standards</v>
      </c>
      <c r="L145" s="256">
        <f>INDEX('Policy Characteristics'!G:G,MATCH(PolicyLevers!$C145,'Policy Characteristics'!$D:$D,0))</f>
        <v>0</v>
      </c>
      <c r="M145" s="256">
        <f>INDEX('Policy Characteristics'!H:H,MATCH(PolicyLevers!$C145,'Policy Characteristics'!$D:$D,0))</f>
        <v>0.22</v>
      </c>
      <c r="N145" s="256">
        <f>INDEX('Policy Characteristics'!I:I,MATCH(PolicyLevers!$C145,'Policy Characteristics'!$D:$D,0))</f>
        <v>0.01</v>
      </c>
      <c r="O145" s="257" t="str">
        <f>INDEX('Policy Characteristics'!J:J,MATCH(PolicyLevers!$C145,'Policy Characteristics'!$D:$D,0))</f>
        <v>% reduction in energy use</v>
      </c>
      <c r="P145" s="257" t="str">
        <f>INDEX('Policy Characteristics'!K:K,MATCH(PolicyLevers!$C145,'Policy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5" s="257" t="str">
        <f>INDEX('Policy Characteristics'!L:L,MATCH(PolicyLevers!$C145,'Policy Characteristics'!$D:$D,0))</f>
        <v>buildings-sector-main.html#eff-stds</v>
      </c>
      <c r="R145" s="265" t="str">
        <f>INDEX('Policy Characteristics'!M:M,MATCH(PolicyLevers!$C145,'Policy Characteristics'!$D:$D,0))</f>
        <v>building-energy-efficiency-standards.html</v>
      </c>
      <c r="S145" s="257" t="str">
        <f>INDEX('Policy Characteristics'!N:N,MATCH(PolicyLevers!$C145,'Policy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57" t="str">
        <f>INDEX('Policy Characteristics'!O:O,MATCH(PolicyLevers!$C145,'Policy Characteristics'!$D:$D,0))</f>
        <v>Itron, 2007, "ASSESSMENT OF LONG-TERM
ELECTRIC ENERGY EFFICIENCY
POTENTIAL IN CALIFORNIA’S
RESIDENTIAL SECTOR," http://www.energy.ca.gov/2007publications/CEC-500-2007-002/CEC-500-2007-002.PDF, p.33, Table 5-1</v>
      </c>
      <c r="U145" s="12"/>
      <c r="V145" s="12"/>
      <c r="W145" s="12"/>
      <c r="X145" s="12"/>
      <c r="Y145" s="12"/>
      <c r="Z145" s="12"/>
    </row>
    <row r="146" spans="1:26" ht="15.75" customHeight="1" x14ac:dyDescent="0.35">
      <c r="A146" s="247" t="str">
        <f>INDEX('Policy Characteristics'!B:B,MATCH(PolicyLevers!$C146,'Policy Characteristics'!$D:$D,0))</f>
        <v>Buildings and Appliances</v>
      </c>
      <c r="B146" s="247" t="str">
        <f>INDEX('Policy Characteristics'!C:C,MATCH(PolicyLevers!$C146,'Policy Characteristics'!$D:$D,0))</f>
        <v>Building Energy Efficiency Standards</v>
      </c>
      <c r="C146" s="247" t="str">
        <f t="shared" si="89"/>
        <v>Reduction in E Use Allowed by Component Eff Std</v>
      </c>
      <c r="D146" s="257" t="s">
        <v>164</v>
      </c>
      <c r="E146" s="257" t="s">
        <v>172</v>
      </c>
      <c r="F146" s="257" t="s">
        <v>173</v>
      </c>
      <c r="G146" s="257" t="s">
        <v>165</v>
      </c>
      <c r="H146" s="254">
        <v>159</v>
      </c>
      <c r="I146" s="255" t="s">
        <v>63</v>
      </c>
      <c r="J146" s="247" t="str">
        <f>INDEX('Policy Characteristics'!E:E,MATCH(PolicyLevers!$C146,'Policy Characteristics'!$D:$D,0))</f>
        <v>Building Energy Efficiency Standards</v>
      </c>
      <c r="K146" s="247" t="str">
        <f>INDEX('Policy Characteristics'!F:F,MATCH(PolicyLevers!$C146,'Policy Characteristics'!$D:$D,0))</f>
        <v>bldgs efficiency standards</v>
      </c>
      <c r="L146" s="256">
        <f>INDEX('Policy Characteristics'!G:G,MATCH(PolicyLevers!$C146,'Policy Characteristics'!$D:$D,0))</f>
        <v>0</v>
      </c>
      <c r="M146" s="256">
        <f>INDEX('Policy Characteristics'!H:H,MATCH(PolicyLevers!$C146,'Policy Characteristics'!$D:$D,0))</f>
        <v>0.22</v>
      </c>
      <c r="N146" s="256">
        <f>INDEX('Policy Characteristics'!I:I,MATCH(PolicyLevers!$C146,'Policy Characteristics'!$D:$D,0))</f>
        <v>0.01</v>
      </c>
      <c r="O146" s="257" t="str">
        <f>INDEX('Policy Characteristics'!J:J,MATCH(PolicyLevers!$C146,'Policy Characteristics'!$D:$D,0))</f>
        <v>% reduction in energy use</v>
      </c>
      <c r="P146" s="257" t="str">
        <f>INDEX('Policy Characteristics'!K:K,MATCH(PolicyLevers!$C146,'Policy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6" s="257" t="str">
        <f>INDEX('Policy Characteristics'!L:L,MATCH(PolicyLevers!$C146,'Policy Characteristics'!$D:$D,0))</f>
        <v>buildings-sector-main.html#eff-stds</v>
      </c>
      <c r="R146" s="265" t="str">
        <f>INDEX('Policy Characteristics'!M:M,MATCH(PolicyLevers!$C146,'Policy Characteristics'!$D:$D,0))</f>
        <v>building-energy-efficiency-standards.html</v>
      </c>
      <c r="S146" s="257" t="str">
        <f>INDEX('Policy Characteristics'!N:N,MATCH(PolicyLevers!$C146,'Policy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57" t="str">
        <f>INDEX('Policy Characteristics'!O:O,MATCH(PolicyLevers!$C146,'Policy Characteristics'!$D:$D,0))</f>
        <v>Itron, 2007, "ASSESSMENT OF LONG-TERM
ELECTRIC ENERGY EFFICIENCY
POTENTIAL IN CALIFORNIA’S
RESIDENTIAL SECTOR," http://www.energy.ca.gov/2007publications/CEC-500-2007-002/CEC-500-2007-002.PDF, p.33, Table 5-1</v>
      </c>
      <c r="U146" s="12"/>
      <c r="V146" s="12"/>
      <c r="W146" s="12"/>
      <c r="X146" s="12"/>
      <c r="Y146" s="12"/>
      <c r="Z146" s="12"/>
    </row>
    <row r="147" spans="1:26" ht="15.75" customHeight="1" x14ac:dyDescent="0.35">
      <c r="A147" s="247" t="str">
        <f>INDEX('Policy Characteristics'!B:B,MATCH(PolicyLevers!$C147,'Policy Characteristics'!$D:$D,0))</f>
        <v>Buildings and Appliances</v>
      </c>
      <c r="B147" s="247" t="str">
        <f>INDEX('Policy Characteristics'!C:C,MATCH(PolicyLevers!$C147,'Policy Characteristics'!$D:$D,0))</f>
        <v>Building Energy Efficiency Standards</v>
      </c>
      <c r="C147" s="247" t="str">
        <f t="shared" si="89"/>
        <v>Reduction in E Use Allowed by Component Eff Std</v>
      </c>
      <c r="D147" s="257" t="s">
        <v>166</v>
      </c>
      <c r="E147" s="257" t="s">
        <v>172</v>
      </c>
      <c r="F147" s="257" t="s">
        <v>173</v>
      </c>
      <c r="G147" s="257" t="s">
        <v>167</v>
      </c>
      <c r="H147" s="254">
        <v>160</v>
      </c>
      <c r="I147" s="255" t="s">
        <v>63</v>
      </c>
      <c r="J147" s="247" t="str">
        <f>INDEX('Policy Characteristics'!E:E,MATCH(PolicyLevers!$C147,'Policy Characteristics'!$D:$D,0))</f>
        <v>Building Energy Efficiency Standards</v>
      </c>
      <c r="K147" s="247" t="str">
        <f>INDEX('Policy Characteristics'!F:F,MATCH(PolicyLevers!$C147,'Policy Characteristics'!$D:$D,0))</f>
        <v>bldgs efficiency standards</v>
      </c>
      <c r="L147" s="256">
        <f>INDEX('Policy Characteristics'!G:G,MATCH(PolicyLevers!$C147,'Policy Characteristics'!$D:$D,0))</f>
        <v>0</v>
      </c>
      <c r="M147" s="256">
        <f>INDEX('Policy Characteristics'!H:H,MATCH(PolicyLevers!$C147,'Policy Characteristics'!$D:$D,0))</f>
        <v>0.22</v>
      </c>
      <c r="N147" s="256">
        <f>INDEX('Policy Characteristics'!I:I,MATCH(PolicyLevers!$C147,'Policy Characteristics'!$D:$D,0))</f>
        <v>0.01</v>
      </c>
      <c r="O147" s="257" t="str">
        <f>INDEX('Policy Characteristics'!J:J,MATCH(PolicyLevers!$C147,'Policy Characteristics'!$D:$D,0))</f>
        <v>% reduction in energy use</v>
      </c>
      <c r="P147" s="257" t="str">
        <f>INDEX('Policy Characteristics'!K:K,MATCH(PolicyLevers!$C147,'Policy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7" s="257" t="str">
        <f>INDEX('Policy Characteristics'!L:L,MATCH(PolicyLevers!$C147,'Policy Characteristics'!$D:$D,0))</f>
        <v>buildings-sector-main.html#eff-stds</v>
      </c>
      <c r="R147" s="265" t="str">
        <f>INDEX('Policy Characteristics'!M:M,MATCH(PolicyLevers!$C147,'Policy Characteristics'!$D:$D,0))</f>
        <v>building-energy-efficiency-standards.html</v>
      </c>
      <c r="S147" s="257" t="str">
        <f>INDEX('Policy Characteristics'!N:N,MATCH(PolicyLevers!$C147,'Policy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57" t="str">
        <f>INDEX('Policy Characteristics'!O:O,MATCH(PolicyLevers!$C147,'Policy Characteristics'!$D:$D,0))</f>
        <v>Itron, 2007, "ASSESSMENT OF LONG-TERM
ELECTRIC ENERGY EFFICIENCY
POTENTIAL IN CALIFORNIA’S
RESIDENTIAL SECTOR," http://www.energy.ca.gov/2007publications/CEC-500-2007-002/CEC-500-2007-002.PDF, p.33, Table 5-1</v>
      </c>
      <c r="U147" s="12"/>
      <c r="V147" s="12"/>
      <c r="W147" s="12"/>
      <c r="X147" s="12"/>
      <c r="Y147" s="12"/>
      <c r="Z147" s="12"/>
    </row>
    <row r="148" spans="1:26" ht="15.75" customHeight="1" x14ac:dyDescent="0.35">
      <c r="A148" s="247" t="str">
        <f>INDEX('Policy Characteristics'!B:B,MATCH(PolicyLevers!$C148,'Policy Characteristics'!$D:$D,0))</f>
        <v>Buildings and Appliances</v>
      </c>
      <c r="B148" s="247" t="str">
        <f>INDEX('Policy Characteristics'!C:C,MATCH(PolicyLevers!$C148,'Policy Characteristics'!$D:$D,0))</f>
        <v>Building Energy Efficiency Standards</v>
      </c>
      <c r="C148" s="12" t="str">
        <f t="shared" si="89"/>
        <v>Reduction in E Use Allowed by Component Eff Std</v>
      </c>
      <c r="D148" s="262" t="s">
        <v>168</v>
      </c>
      <c r="E148" s="262" t="s">
        <v>172</v>
      </c>
      <c r="F148" s="262" t="s">
        <v>173</v>
      </c>
      <c r="G148" s="262" t="s">
        <v>169</v>
      </c>
      <c r="H148" s="7">
        <v>161</v>
      </c>
      <c r="I148" s="260" t="s">
        <v>63</v>
      </c>
      <c r="J148" s="247" t="str">
        <f>INDEX('Policy Characteristics'!E:E,MATCH(PolicyLevers!$C148,'Policy Characteristics'!$D:$D,0))</f>
        <v>Building Energy Efficiency Standards</v>
      </c>
      <c r="K148" s="247" t="str">
        <f>INDEX('Policy Characteristics'!F:F,MATCH(PolicyLevers!$C148,'Policy Characteristics'!$D:$D,0))</f>
        <v>bldgs efficiency standards</v>
      </c>
      <c r="L148" s="261">
        <f>INDEX('Policy Characteristics'!G:G,MATCH(PolicyLevers!$C148,'Policy Characteristics'!$D:$D,0))</f>
        <v>0</v>
      </c>
      <c r="M148" s="261">
        <f>INDEX('Policy Characteristics'!H:H,MATCH(PolicyLevers!$C148,'Policy Characteristics'!$D:$D,0))</f>
        <v>0.22</v>
      </c>
      <c r="N148" s="261">
        <f>INDEX('Policy Characteristics'!I:I,MATCH(PolicyLevers!$C148,'Policy Characteristics'!$D:$D,0))</f>
        <v>0.01</v>
      </c>
      <c r="O148" s="276" t="str">
        <f>INDEX('Policy Characteristics'!J:J,MATCH(PolicyLevers!$C148,'Policy Characteristics'!$D:$D,0))</f>
        <v>% reduction in energy use</v>
      </c>
      <c r="P148" s="262" t="str">
        <f>INDEX('Policy Characteristics'!K:K,MATCH(PolicyLevers!$C148,'Policy Characteristics'!$D:$D,0))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148" s="276" t="str">
        <f>INDEX('Policy Characteristics'!L:L,MATCH(PolicyLevers!$C148,'Policy Characteristics'!$D:$D,0))</f>
        <v>buildings-sector-main.html#eff-stds</v>
      </c>
      <c r="R148" s="277" t="str">
        <f>INDEX('Policy Characteristics'!M:M,MATCH(PolicyLevers!$C148,'Policy Characteristics'!$D:$D,0))</f>
        <v>building-energy-efficiency-standards.html</v>
      </c>
      <c r="S148" s="276" t="str">
        <f>INDEX('Policy Characteristics'!N:N,MATCH(PolicyLevers!$C148,'Policy Characteristics'!$D:$D,0))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76" t="str">
        <f>INDEX('Policy Characteristics'!O:O,MATCH(PolicyLevers!$C148,'Policy Characteristics'!$D:$D,0))</f>
        <v>Itron, 2007, "ASSESSMENT OF LONG-TERM
ELECTRIC ENERGY EFFICIENCY
POTENTIAL IN CALIFORNIA’S
RESIDENTIAL SECTOR," http://www.energy.ca.gov/2007publications/CEC-500-2007-002/CEC-500-2007-002.PDF, p.33, Table 5-1</v>
      </c>
      <c r="U148" s="12"/>
      <c r="V148" s="12"/>
      <c r="W148" s="12"/>
      <c r="X148" s="12"/>
      <c r="Y148" s="12"/>
      <c r="Z148" s="12"/>
    </row>
    <row r="149" spans="1:26" ht="15.75" customHeight="1" x14ac:dyDescent="0.35">
      <c r="A149" s="247" t="str">
        <f>INDEX('Policy Characteristics'!B:B,MATCH(PolicyLevers!$C149,'Policy Characteristics'!$D:$D,0))</f>
        <v>Buildings and Appliances</v>
      </c>
      <c r="B149" s="247" t="str">
        <f>INDEX('Policy Characteristics'!C:C,MATCH(PolicyLevers!$C149,'Policy Characteristics'!$D:$D,0))</f>
        <v>Contractor Training</v>
      </c>
      <c r="C149" s="248" t="s">
        <v>185</v>
      </c>
      <c r="D149" s="262"/>
      <c r="E149" s="262"/>
      <c r="F149" s="262"/>
      <c r="G149" s="262"/>
      <c r="H149" s="7">
        <v>19</v>
      </c>
      <c r="I149" s="260" t="s">
        <v>63</v>
      </c>
      <c r="J149" s="247" t="str">
        <f>INDEX('Policy Characteristics'!E:E,MATCH(PolicyLevers!$C149,'Policy Characteristics'!$D:$D,0))</f>
        <v>Contractor Training</v>
      </c>
      <c r="K149" s="247" t="str">
        <f>INDEX('Policy Characteristics'!F:F,MATCH(PolicyLevers!$C149,'Policy Characteristics'!$D:$D,0))</f>
        <v>bldgs contractor training</v>
      </c>
      <c r="L149" s="248">
        <f>INDEX('Policy Characteristics'!G:G,MATCH(PolicyLevers!$C149,'Policy Characteristics'!$D:$D,0))</f>
        <v>0</v>
      </c>
      <c r="M149" s="248">
        <f>INDEX('Policy Characteristics'!H:H,MATCH(PolicyLevers!$C149,'Policy Characteristics'!$D:$D,0))</f>
        <v>1</v>
      </c>
      <c r="N149" s="248">
        <f>INDEX('Policy Characteristics'!I:I,MATCH(PolicyLevers!$C149,'Policy Characteristics'!$D:$D,0))</f>
        <v>1</v>
      </c>
      <c r="O149" s="262" t="str">
        <f>INDEX('Policy Characteristics'!J:J,MATCH(PolicyLevers!$C149,'Policy Characteristics'!$D:$D,0))</f>
        <v>on/off</v>
      </c>
      <c r="P149" s="262" t="str">
        <f>INDEX('Policy Characteristics'!K:K,MATCH(PolicyLevers!$C149,'Policy Characteristics'!$D:$D,0))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49" s="262" t="str">
        <f>INDEX('Policy Characteristics'!L:L,MATCH(PolicyLevers!$C149,'Policy Characteristics'!$D:$D,0))</f>
        <v>buildings-sector-main.html#contractor-ed</v>
      </c>
      <c r="R149" s="269" t="str">
        <f>INDEX('Policy Characteristics'!M:M,MATCH(PolicyLevers!$C149,'Policy Characteristics'!$D:$D,0))</f>
        <v>contractor-training.html</v>
      </c>
      <c r="S149" s="262" t="str">
        <f>INDEX('Policy Characteristics'!N:N,MATCH(PolicyLevers!$C149,'Policy Characteristics'!$D:$D,0))</f>
        <v>none</v>
      </c>
      <c r="T149" s="276">
        <f>INDEX('Policy Characteristics'!O:O,MATCH(PolicyLevers!$C149,'Policy Characteristics'!$D:$D,0))</f>
        <v>0</v>
      </c>
      <c r="U149" s="12"/>
      <c r="V149" s="12"/>
      <c r="W149" s="12"/>
      <c r="X149" s="12"/>
      <c r="Y149" s="12"/>
      <c r="Z149" s="12"/>
    </row>
    <row r="150" spans="1:26" ht="15.75" customHeight="1" x14ac:dyDescent="0.35">
      <c r="A150" s="247" t="str">
        <f>INDEX('Policy Characteristics'!B:B,MATCH(PolicyLevers!$C150,'Policy Characteristics'!$D:$D,0))</f>
        <v>Buildings and Appliances</v>
      </c>
      <c r="B150" s="247" t="str">
        <f>INDEX('Policy Characteristics'!C:C,MATCH(PolicyLevers!$C150,'Policy Characteristics'!$D:$D,0))</f>
        <v>Distributed Solar Carve-Out</v>
      </c>
      <c r="C150" s="247" t="s">
        <v>192</v>
      </c>
      <c r="D150" s="257"/>
      <c r="E150" s="257"/>
      <c r="F150" s="257"/>
      <c r="G150" s="257"/>
      <c r="H150" s="254">
        <v>146</v>
      </c>
      <c r="I150" s="255" t="s">
        <v>63</v>
      </c>
      <c r="J150" s="247" t="str">
        <f>INDEX('Policy Characteristics'!E:E,MATCH(PolicyLevers!$C150,'Policy Characteristics'!$D:$D,0))</f>
        <v>Distributed Solar Promotion</v>
      </c>
      <c r="K150" s="247" t="str">
        <f>INDEX('Policy Characteristics'!F:F,MATCH(PolicyLevers!$C150,'Policy Characteristics'!$D:$D,0))</f>
        <v>bldgs min fraction distributed solar</v>
      </c>
      <c r="L150" s="247">
        <f>INDEX('Policy Characteristics'!G:G,MATCH(PolicyLevers!$C150,'Policy Characteristics'!$D:$D,0))</f>
        <v>0</v>
      </c>
      <c r="M150" s="256">
        <f>INDEX('Policy Characteristics'!H:H,MATCH(PolicyLevers!$C150,'Policy Characteristics'!$D:$D,0))</f>
        <v>0.33681692323861573</v>
      </c>
      <c r="N150" s="279">
        <f>INDEX('Policy Characteristics'!I:I,MATCH(PolicyLevers!$C150,'Policy Characteristics'!$D:$D,0))</f>
        <v>5.0000000000000001E-3</v>
      </c>
      <c r="O150" s="257" t="str">
        <f>INDEX('Policy Characteristics'!J:J,MATCH(PolicyLevers!$C150,'Policy Characteristics'!$D:$D,0))</f>
        <v>minimum % elec from solar</v>
      </c>
      <c r="P150" s="257" t="str">
        <f>INDEX('Policy Characteristics'!K:K,MATCH(PolicyLevers!$C150,'Policy Characteristics'!$D:$D,0))</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c r="Q150" s="257" t="str">
        <f>INDEX('Policy Characteristics'!L:L,MATCH(PolicyLevers!$C150,'Policy Characteristics'!$D:$D,0))</f>
        <v>buildings-sector-main.html#solar-carve-out</v>
      </c>
      <c r="R150" s="265" t="str">
        <f>INDEX('Policy Characteristics'!M:M,MATCH(PolicyLevers!$C150,'Policy Characteristics'!$D:$D,0))</f>
        <v>solar-carve-out.html</v>
      </c>
      <c r="S150" s="257" t="str">
        <f>INDEX('Policy Characteristics'!N:N,MATCH(PolicyLevers!$C150,'Policy Characteristics'!$D:$D,0))</f>
        <v>See figure 170 of Brazilian Ministry of Science, Technology, Innovation and Communication (MCTIC)
2017
Report: "Greenhouse gas mitigation options in key sectors in Brazil"
Version: "Sector modeling of low carbon options for the building sector"
http://www.mctic.gov.br/mctic/export/sites/institucional/ciencia/SEPED/clima/arquivos/projeto_opcoes_mitigacao/publicacoes/Edificacoes.pdf</v>
      </c>
      <c r="T150" s="257">
        <f>INDEX('Policy Characteristics'!O:O,MATCH(PolicyLevers!$C150,'Policy Characteristics'!$D:$D,0))</f>
        <v>0</v>
      </c>
      <c r="U150" s="12"/>
      <c r="V150" s="12"/>
      <c r="W150" s="12"/>
      <c r="X150" s="12"/>
      <c r="Y150" s="12"/>
      <c r="Z150" s="12"/>
    </row>
    <row r="151" spans="1:26" ht="15.75" customHeight="1" x14ac:dyDescent="0.35">
      <c r="A151" s="247" t="str">
        <f>INDEX('Policy Characteristics'!B:B,MATCH(PolicyLevers!$C151,'Policy Characteristics'!$D:$D,0))</f>
        <v>Buildings and Appliances</v>
      </c>
      <c r="B151" s="247" t="str">
        <f>INDEX('Policy Characteristics'!C:C,MATCH(PolicyLevers!$C151,'Policy Characteristics'!$D:$D,0))</f>
        <v>Distributed Solar Subsidy</v>
      </c>
      <c r="C151" s="247" t="s">
        <v>199</v>
      </c>
      <c r="D151" s="257"/>
      <c r="E151" s="257"/>
      <c r="F151" s="257"/>
      <c r="G151" s="257"/>
      <c r="H151" s="254">
        <v>147</v>
      </c>
      <c r="I151" s="280" t="s">
        <v>76</v>
      </c>
      <c r="J151" s="247" t="str">
        <f>INDEX('Policy Characteristics'!E:E,MATCH(PolicyLevers!$C151,'Policy Characteristics'!$D:$D,0))</f>
        <v>Distributed Solar Promotion</v>
      </c>
      <c r="K151" s="247" t="str">
        <f>INDEX('Policy Characteristics'!F:F,MATCH(PolicyLevers!$C151,'Policy Characteristics'!$D:$D,0))</f>
        <v>bldgs distributed solar subsidy</v>
      </c>
      <c r="L151" s="247">
        <f>INDEX('Policy Characteristics'!G:G,MATCH(PolicyLevers!$C151,'Policy Characteristics'!$D:$D,0))</f>
        <v>0</v>
      </c>
      <c r="M151" s="256">
        <f>INDEX('Policy Characteristics'!H:H,MATCH(PolicyLevers!$C151,'Policy Characteristics'!$D:$D,0))</f>
        <v>0.5</v>
      </c>
      <c r="N151" s="256">
        <f>INDEX('Policy Characteristics'!I:I,MATCH(PolicyLevers!$C151,'Policy Characteristics'!$D:$D,0))</f>
        <v>0.01</v>
      </c>
      <c r="O151" s="257" t="str">
        <f>INDEX('Policy Characteristics'!J:J,MATCH(PolicyLevers!$C151,'Policy Characteristics'!$D:$D,0))</f>
        <v>% of PV system cost</v>
      </c>
      <c r="P151" s="257" t="str">
        <f>INDEX('Policy Characteristics'!K:K,MATCH(PolicyLevers!$C151,'Policy Characteristics'!$D:$D,0))</f>
        <v>**Description:** This policy causes the government to reimburse building owners for a percentage of the cost of new distributed solar PV capacity that is installed on or around buildings. // **Guidance for setting values: **</v>
      </c>
      <c r="Q151" s="257" t="str">
        <f>INDEX('Policy Characteristics'!L:L,MATCH(PolicyLevers!$C151,'Policy Characteristics'!$D:$D,0))</f>
        <v>buildings-sector-main.html#distributed-solar-subsidy</v>
      </c>
      <c r="R151" s="265" t="str">
        <f>INDEX('Policy Characteristics'!M:M,MATCH(PolicyLevers!$C151,'Policy Characteristics'!$D:$D,0))</f>
        <v>distributed-solar-subsidy.html</v>
      </c>
      <c r="S151" s="257" t="str">
        <f>INDEX('Policy Characteristics'!N:N,MATCH(PolicyLevers!$C151,'Policy Characteristics'!$D:$D,0))</f>
        <v>Department of Energy.  Business Energy Investment Tax Credit (ITC).  http://energy.gov/savings/business-energy-investment-tax-credit-itc</v>
      </c>
      <c r="T151" s="257">
        <f>INDEX('Policy Characteristics'!O:O,MATCH(PolicyLevers!$C151,'Policy Characteristics'!$D:$D,0))</f>
        <v>0</v>
      </c>
      <c r="U151" s="248"/>
      <c r="V151" s="248"/>
      <c r="W151" s="248"/>
      <c r="X151" s="248"/>
      <c r="Y151" s="248"/>
      <c r="Z151" s="248"/>
    </row>
    <row r="152" spans="1:26" ht="15.75" customHeight="1" x14ac:dyDescent="0.35">
      <c r="A152" s="247" t="str">
        <f>INDEX('Policy Characteristics'!B:B,MATCH(PolicyLevers!$C152,'Policy Characteristics'!$D:$D,0))</f>
        <v>Buildings and Appliances</v>
      </c>
      <c r="B152" s="247" t="str">
        <f>INDEX('Policy Characteristics'!C:C,MATCH(PolicyLevers!$C152,'Policy Characteristics'!$D:$D,0))</f>
        <v>Improved Labeling</v>
      </c>
      <c r="C152" s="247" t="s">
        <v>206</v>
      </c>
      <c r="D152" s="257"/>
      <c r="E152" s="257"/>
      <c r="F152" s="257"/>
      <c r="G152" s="257"/>
      <c r="H152" s="254">
        <v>20</v>
      </c>
      <c r="I152" s="255" t="s">
        <v>63</v>
      </c>
      <c r="J152" s="247" t="str">
        <f>INDEX('Policy Characteristics'!E:E,MATCH(PolicyLevers!$C152,'Policy Characteristics'!$D:$D,0))</f>
        <v>Improved Labeling</v>
      </c>
      <c r="K152" s="247" t="str">
        <f>INDEX('Policy Characteristics'!F:F,MATCH(PolicyLevers!$C152,'Policy Characteristics'!$D:$D,0))</f>
        <v>bldgs device labeling</v>
      </c>
      <c r="L152" s="247">
        <f>INDEX('Policy Characteristics'!G:G,MATCH(PolicyLevers!$C152,'Policy Characteristics'!$D:$D,0))</f>
        <v>0</v>
      </c>
      <c r="M152" s="247">
        <f>INDEX('Policy Characteristics'!H:H,MATCH(PolicyLevers!$C152,'Policy Characteristics'!$D:$D,0))</f>
        <v>1</v>
      </c>
      <c r="N152" s="247">
        <f>INDEX('Policy Characteristics'!I:I,MATCH(PolicyLevers!$C152,'Policy Characteristics'!$D:$D,0))</f>
        <v>1</v>
      </c>
      <c r="O152" s="257" t="str">
        <f>INDEX('Policy Characteristics'!J:J,MATCH(PolicyLevers!$C152,'Policy Characteristics'!$D:$D,0))</f>
        <v>on/off</v>
      </c>
      <c r="P152" s="257" t="str">
        <f>INDEX('Policy Characteristics'!K:K,MATCH(PolicyLevers!$C152,'Policy Characteristics'!$D:$D,0))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52" s="257" t="str">
        <f>INDEX('Policy Characteristics'!L:L,MATCH(PolicyLevers!$C152,'Policy Characteristics'!$D:$D,0))</f>
        <v>buildings-sector-main.html#device-labeling</v>
      </c>
      <c r="R152" s="265" t="str">
        <f>INDEX('Policy Characteristics'!M:M,MATCH(PolicyLevers!$C152,'Policy Characteristics'!$D:$D,0))</f>
        <v>improved-labeling.html</v>
      </c>
      <c r="S152" s="257" t="str">
        <f>INDEX('Policy Characteristics'!N:N,MATCH(PolicyLevers!$C152,'Policy Characteristics'!$D:$D,0))</f>
        <v>See Table 2 of
PROCEL, 2018. Outcomes PROCEL 2018.
http://www.procelinfo.com.br/resultadosprocel2018/docs/Procel_rel_2018_web.pdf</v>
      </c>
      <c r="T152" s="276">
        <f>INDEX('Policy Characteristics'!O:O,MATCH(PolicyLevers!$C152,'Policy Characteristics'!$D:$D,0))</f>
        <v>0</v>
      </c>
      <c r="U152" s="12"/>
      <c r="V152" s="12"/>
      <c r="W152" s="12"/>
      <c r="X152" s="12"/>
      <c r="Y152" s="12"/>
      <c r="Z152" s="12"/>
    </row>
    <row r="153" spans="1:26" ht="15.75" customHeight="1" x14ac:dyDescent="0.35">
      <c r="A153" s="247" t="str">
        <f>INDEX('Policy Characteristics'!B:B,MATCH(PolicyLevers!$C153,'Policy Characteristics'!$D:$D,0))</f>
        <v>Buildings and Appliances</v>
      </c>
      <c r="B153" s="247" t="str">
        <f>INDEX('Policy Characteristics'!C:C,MATCH(PolicyLevers!$C153,'Policy Characteristics'!$D:$D,0))</f>
        <v>Retrofit Existing Buildings</v>
      </c>
      <c r="C153" s="247" t="s">
        <v>211</v>
      </c>
      <c r="D153" s="257" t="s">
        <v>155</v>
      </c>
      <c r="E153" s="257"/>
      <c r="F153" s="257" t="s">
        <v>156</v>
      </c>
      <c r="G153" s="257"/>
      <c r="H153" s="254">
        <v>378</v>
      </c>
      <c r="I153" s="270" t="s">
        <v>76</v>
      </c>
      <c r="J153" s="247" t="str">
        <f>INDEX('Policy Characteristics'!E:E,MATCH(PolicyLevers!$C153,'Policy Characteristics'!$D:$D,0))</f>
        <v>Increased Retrofitting</v>
      </c>
      <c r="K153" s="247" t="str">
        <f>INDEX('Policy Characteristics'!F:F,MATCH(PolicyLevers!$C153,'Policy Characteristics'!$D:$D,0))</f>
        <v>bldgs retrofitting</v>
      </c>
      <c r="L153" s="256">
        <f>INDEX('Policy Characteristics'!G:G,MATCH(PolicyLevers!$C153,'Policy Characteristics'!$D:$D,0))</f>
        <v>0</v>
      </c>
      <c r="M153" s="256">
        <f>INDEX('Policy Characteristics'!H:H,MATCH(PolicyLevers!$C153,'Policy Characteristics'!$D:$D,0))</f>
        <v>0.5</v>
      </c>
      <c r="N153" s="256">
        <f>INDEX('Policy Characteristics'!I:I,MATCH(PolicyLevers!$C153,'Policy Characteristics'!$D:$D,0))</f>
        <v>0.01</v>
      </c>
      <c r="O153" s="257" t="str">
        <f>INDEX('Policy Characteristics'!J:J,MATCH(PolicyLevers!$C153,'Policy Characteristics'!$D:$D,0))</f>
        <v>% of existing buildings</v>
      </c>
      <c r="P153" s="257" t="str">
        <f>INDEX('Policy Characteristics'!K:K,MATCH(PolicyLevers!$C153,'Policy Characteristics'!$D:$D,0))</f>
        <v>**Description:** Each year, the specified percentage of the selected building type(s) that existed at the start of the model run will be retrofit with more efficient heating, cooling, and envelope components. // **Guidance for setting values: **</v>
      </c>
      <c r="Q153" s="257" t="str">
        <f>INDEX('Policy Characteristics'!L:L,MATCH(PolicyLevers!$C153,'Policy Characteristics'!$D:$D,0))</f>
        <v>buildings-sector-main.html#retrofitting</v>
      </c>
      <c r="R153" s="265" t="str">
        <f>INDEX('Policy Characteristics'!M:M,MATCH(PolicyLevers!$C153,'Policy Characteristics'!$D:$D,0))</f>
        <v>increased-retrofitting.html</v>
      </c>
      <c r="S153" s="257" t="str">
        <f>INDEX('Policy Characteristics'!N:N,MATCH(PolicyLevers!$C153,'Policy Characteristics'!$D:$D,0))</f>
        <v>Calculated from model data; see the relevant variable(s) in the InputData folder for source information.</v>
      </c>
      <c r="T153" s="257">
        <f>INDEX('Policy Characteristics'!O:O,MATCH(PolicyLevers!$C153,'Policy Characteristics'!$D:$D,0))</f>
        <v>0</v>
      </c>
      <c r="U153" s="12"/>
      <c r="V153" s="12"/>
      <c r="W153" s="12"/>
      <c r="X153" s="12"/>
      <c r="Y153" s="12"/>
      <c r="Z153" s="12"/>
    </row>
    <row r="154" spans="1:26" ht="15.75" customHeight="1" x14ac:dyDescent="0.35">
      <c r="A154" s="247" t="str">
        <f>INDEX('Policy Characteristics'!B:B,MATCH(PolicyLevers!$C154,'Policy Characteristics'!$D:$D,0))</f>
        <v>Buildings and Appliances</v>
      </c>
      <c r="B154" s="247" t="str">
        <f>INDEX('Policy Characteristics'!C:C,MATCH(PolicyLevers!$C154,'Policy Characteristics'!$D:$D,0))</f>
        <v>Retrofit Existing Buildings</v>
      </c>
      <c r="C154" s="247" t="str">
        <f t="shared" ref="C154" si="90">C$153</f>
        <v>Share of Preexisting Buildings Subject to Retrofitting</v>
      </c>
      <c r="D154" s="257" t="s">
        <v>170</v>
      </c>
      <c r="E154" s="257"/>
      <c r="F154" s="257" t="s">
        <v>171</v>
      </c>
      <c r="G154" s="257"/>
      <c r="H154" s="254">
        <v>379</v>
      </c>
      <c r="I154" s="257" t="s">
        <v>76</v>
      </c>
      <c r="J154" s="247" t="str">
        <f>INDEX('Policy Characteristics'!E:E,MATCH(PolicyLevers!$C154,'Policy Characteristics'!$D:$D,0))</f>
        <v>Increased Retrofitting</v>
      </c>
      <c r="K154" s="247" t="str">
        <f>INDEX('Policy Characteristics'!F:F,MATCH(PolicyLevers!$C154,'Policy Characteristics'!$D:$D,0))</f>
        <v>bldgs retrofitting</v>
      </c>
      <c r="L154" s="256">
        <f>INDEX('Policy Characteristics'!G:G,MATCH(PolicyLevers!$C154,'Policy Characteristics'!$D:$D,0))</f>
        <v>0</v>
      </c>
      <c r="M154" s="256">
        <f>INDEX('Policy Characteristics'!H:H,MATCH(PolicyLevers!$C154,'Policy Characteristics'!$D:$D,0))</f>
        <v>0.5</v>
      </c>
      <c r="N154" s="256">
        <f>INDEX('Policy Characteristics'!I:I,MATCH(PolicyLevers!$C154,'Policy Characteristics'!$D:$D,0))</f>
        <v>0.01</v>
      </c>
      <c r="O154" s="257" t="str">
        <f>INDEX('Policy Characteristics'!J:J,MATCH(PolicyLevers!$C154,'Policy Characteristics'!$D:$D,0))</f>
        <v>% of existing buildings</v>
      </c>
      <c r="P154" s="257" t="str">
        <f>INDEX('Policy Characteristics'!K:K,MATCH(PolicyLevers!$C154,'Policy Characteristics'!$D:$D,0))</f>
        <v>**Description:** Each year, the specified percentage of the selected building type(s) that existed at the start of the model run will be retrofit with more efficient heating, cooling, and envelope components. // **Guidance for setting values: **</v>
      </c>
      <c r="Q154" s="257" t="str">
        <f>INDEX('Policy Characteristics'!L:L,MATCH(PolicyLevers!$C154,'Policy Characteristics'!$D:$D,0))</f>
        <v>buildings-sector-main.html#retrofitting</v>
      </c>
      <c r="R154" s="265" t="str">
        <f>INDEX('Policy Characteristics'!M:M,MATCH(PolicyLevers!$C154,'Policy Characteristics'!$D:$D,0))</f>
        <v>increased-retrofitting.html</v>
      </c>
      <c r="S154" s="257" t="str">
        <f>INDEX('Policy Characteristics'!N:N,MATCH(PolicyLevers!$C154,'Policy Characteristics'!$D:$D,0))</f>
        <v>Calculated from model data; see the relevant variable(s) in the InputData folder for source information.</v>
      </c>
      <c r="T154" s="257">
        <f>INDEX('Policy Characteristics'!O:O,MATCH(PolicyLevers!$C154,'Policy Characteristics'!$D:$D,0))</f>
        <v>0</v>
      </c>
      <c r="U154" s="12"/>
      <c r="V154" s="12"/>
      <c r="W154" s="12"/>
      <c r="X154" s="12"/>
      <c r="Y154" s="12"/>
      <c r="Z154" s="12"/>
    </row>
    <row r="155" spans="1:26" ht="15.75" customHeight="1" x14ac:dyDescent="0.35">
      <c r="A155" s="247" t="str">
        <f>INDEX('Policy Characteristics'!B:B,MATCH(PolicyLevers!$C155,'Policy Characteristics'!$D:$D,0))</f>
        <v>Buildings and Appliances</v>
      </c>
      <c r="B155" s="247" t="str">
        <f>INDEX('Policy Characteristics'!C:C,MATCH(PolicyLevers!$C155,'Policy Characteristics'!$D:$D,0))</f>
        <v>Retrofit Existing Buildings</v>
      </c>
      <c r="C155" s="247" t="str">
        <f t="shared" ref="C155" si="91">C$153</f>
        <v>Share of Preexisting Buildings Subject to Retrofitting</v>
      </c>
      <c r="D155" s="257" t="s">
        <v>172</v>
      </c>
      <c r="E155" s="257"/>
      <c r="F155" s="257" t="s">
        <v>173</v>
      </c>
      <c r="G155" s="257"/>
      <c r="H155" s="254">
        <v>380</v>
      </c>
      <c r="I155" s="270" t="s">
        <v>76</v>
      </c>
      <c r="J155" s="247" t="str">
        <f>INDEX('Policy Characteristics'!E:E,MATCH(PolicyLevers!$C155,'Policy Characteristics'!$D:$D,0))</f>
        <v>Increased Retrofitting</v>
      </c>
      <c r="K155" s="247" t="str">
        <f>INDEX('Policy Characteristics'!F:F,MATCH(PolicyLevers!$C155,'Policy Characteristics'!$D:$D,0))</f>
        <v>bldgs retrofitting</v>
      </c>
      <c r="L155" s="256">
        <f>INDEX('Policy Characteristics'!G:G,MATCH(PolicyLevers!$C155,'Policy Characteristics'!$D:$D,0))</f>
        <v>0</v>
      </c>
      <c r="M155" s="256">
        <f>INDEX('Policy Characteristics'!H:H,MATCH(PolicyLevers!$C155,'Policy Characteristics'!$D:$D,0))</f>
        <v>0.5</v>
      </c>
      <c r="N155" s="256">
        <f>INDEX('Policy Characteristics'!I:I,MATCH(PolicyLevers!$C155,'Policy Characteristics'!$D:$D,0))</f>
        <v>0.01</v>
      </c>
      <c r="O155" s="257" t="str">
        <f>INDEX('Policy Characteristics'!J:J,MATCH(PolicyLevers!$C155,'Policy Characteristics'!$D:$D,0))</f>
        <v>% of existing buildings</v>
      </c>
      <c r="P155" s="257" t="str">
        <f>INDEX('Policy Characteristics'!K:K,MATCH(PolicyLevers!$C155,'Policy Characteristics'!$D:$D,0))</f>
        <v>**Description:** Each year, the specified percentage of the selected building type(s) that existed at the start of the model run will be retrofit with more efficient heating, cooling, and envelope components. // **Guidance for setting values: **</v>
      </c>
      <c r="Q155" s="257" t="str">
        <f>INDEX('Policy Characteristics'!L:L,MATCH(PolicyLevers!$C155,'Policy Characteristics'!$D:$D,0))</f>
        <v>buildings-sector-main.html#retrofitting</v>
      </c>
      <c r="R155" s="265" t="str">
        <f>INDEX('Policy Characteristics'!M:M,MATCH(PolicyLevers!$C155,'Policy Characteristics'!$D:$D,0))</f>
        <v>increased-retrofitting.html</v>
      </c>
      <c r="S155" s="257" t="str">
        <f>INDEX('Policy Characteristics'!N:N,MATCH(PolicyLevers!$C155,'Policy Characteristics'!$D:$D,0))</f>
        <v>Calculated from model data; see the relevant variable(s) in the InputData folder for source information.</v>
      </c>
      <c r="T155" s="257">
        <f>INDEX('Policy Characteristics'!O:O,MATCH(PolicyLevers!$C155,'Policy Characteristics'!$D:$D,0))</f>
        <v>0</v>
      </c>
      <c r="U155" s="12"/>
      <c r="V155" s="12"/>
      <c r="W155" s="12"/>
      <c r="X155" s="12"/>
      <c r="Y155" s="12"/>
      <c r="Z155" s="12"/>
    </row>
    <row r="156" spans="1:26" ht="15.75" customHeight="1" x14ac:dyDescent="0.35">
      <c r="A156" s="247" t="str">
        <f>INDEX('Policy Characteristics'!B:B,MATCH(PolicyLevers!$C156,'Policy Characteristics'!$D:$D,0))</f>
        <v>Buildings and Appliances</v>
      </c>
      <c r="B156" s="247" t="str">
        <f>INDEX('Policy Characteristics'!C:C,MATCH(PolicyLevers!$C156,'Policy Characteristics'!$D:$D,0))</f>
        <v>Rebate for Efficient Products</v>
      </c>
      <c r="C156" s="247" t="s">
        <v>218</v>
      </c>
      <c r="D156" s="257" t="s">
        <v>154</v>
      </c>
      <c r="E156" s="257"/>
      <c r="F156" s="257" t="s">
        <v>157</v>
      </c>
      <c r="G156" s="257"/>
      <c r="H156" s="254">
        <v>27</v>
      </c>
      <c r="I156" s="257" t="s">
        <v>76</v>
      </c>
      <c r="J156" s="247" t="str">
        <f>INDEX('Policy Characteristics'!E:E,MATCH(PolicyLevers!$C156,'Policy Characteristics'!$D:$D,0))</f>
        <v>Rebate for Efficient Products</v>
      </c>
      <c r="K156" s="247" t="str">
        <f>INDEX('Policy Characteristics'!F:F,MATCH(PolicyLevers!$C156,'Policy Characteristics'!$D:$D,0))</f>
        <v>bldgs rebate</v>
      </c>
      <c r="L156" s="247">
        <f>INDEX('Policy Characteristics'!G:G,MATCH(PolicyLevers!$C156,'Policy Characteristics'!$D:$D,0))</f>
        <v>0</v>
      </c>
      <c r="M156" s="247">
        <f>INDEX('Policy Characteristics'!H:H,MATCH(PolicyLevers!$C156,'Policy Characteristics'!$D:$D,0))</f>
        <v>1</v>
      </c>
      <c r="N156" s="247">
        <f>INDEX('Policy Characteristics'!I:I,MATCH(PolicyLevers!$C156,'Policy Characteristics'!$D:$D,0))</f>
        <v>1</v>
      </c>
      <c r="O156" s="257" t="str">
        <f>INDEX('Policy Characteristics'!J:J,MATCH(PolicyLevers!$C156,'Policy Characteristics'!$D:$D,0))</f>
        <v>on/off</v>
      </c>
      <c r="P156" s="257" t="str">
        <f>INDEX('Policy Characteristics'!K:K,MATCH(PolicyLevers!$C156,'Policy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6" s="257" t="str">
        <f>INDEX('Policy Characteristics'!L:L,MATCH(PolicyLevers!$C156,'Policy Characteristics'!$D:$D,0))</f>
        <v>buildings-sector-main.html#rebate</v>
      </c>
      <c r="R156" s="265" t="str">
        <f>INDEX('Policy Characteristics'!M:M,MATCH(PolicyLevers!$C156,'Policy Characteristics'!$D:$D,0))</f>
        <v>rebate-for-efficient-products.html</v>
      </c>
      <c r="S156" s="257" t="str">
        <f>INDEX('Policy Characteristics'!N:N,MATCH(PolicyLevers!$C156,'Policy Characteristics'!$D:$D,0))</f>
        <v>none</v>
      </c>
      <c r="T156" s="257">
        <f>INDEX('Policy Characteristics'!O:O,MATCH(PolicyLevers!$C156,'Policy Characteristics'!$D:$D,0))</f>
        <v>0</v>
      </c>
      <c r="U156" s="12"/>
      <c r="V156" s="12"/>
      <c r="W156" s="12"/>
      <c r="X156" s="12"/>
      <c r="Y156" s="12"/>
      <c r="Z156" s="12"/>
    </row>
    <row r="157" spans="1:26" ht="15.75" customHeight="1" x14ac:dyDescent="0.35">
      <c r="A157" s="247" t="str">
        <f>INDEX('Policy Characteristics'!B:B,MATCH(PolicyLevers!$C157,'Policy Characteristics'!$D:$D,0))</f>
        <v>Buildings and Appliances</v>
      </c>
      <c r="B157" s="247" t="str">
        <f>INDEX('Policy Characteristics'!C:C,MATCH(PolicyLevers!$C157,'Policy Characteristics'!$D:$D,0))</f>
        <v>Rebate for Efficient Products</v>
      </c>
      <c r="C157" s="12" t="str">
        <f t="shared" ref="C157" si="92">C$156</f>
        <v>Boolean Rebate Program for Efficient Components</v>
      </c>
      <c r="D157" s="262" t="s">
        <v>162</v>
      </c>
      <c r="E157" s="262"/>
      <c r="F157" s="262" t="s">
        <v>163</v>
      </c>
      <c r="G157" s="262"/>
      <c r="H157" s="7">
        <v>28</v>
      </c>
      <c r="I157" s="260" t="s">
        <v>63</v>
      </c>
      <c r="J157" s="247" t="str">
        <f>INDEX('Policy Characteristics'!E:E,MATCH(PolicyLevers!$C157,'Policy Characteristics'!$D:$D,0))</f>
        <v>Rebate for Efficient Products</v>
      </c>
      <c r="K157" s="247" t="str">
        <f>INDEX('Policy Characteristics'!F:F,MATCH(PolicyLevers!$C157,'Policy Characteristics'!$D:$D,0))</f>
        <v>bldgs rebate</v>
      </c>
      <c r="L157" s="12">
        <f>INDEX('Policy Characteristics'!G:G,MATCH(PolicyLevers!$C157,'Policy Characteristics'!$D:$D,0))</f>
        <v>0</v>
      </c>
      <c r="M157" s="12">
        <f>INDEX('Policy Characteristics'!H:H,MATCH(PolicyLevers!$C157,'Policy Characteristics'!$D:$D,0))</f>
        <v>1</v>
      </c>
      <c r="N157" s="12">
        <f>INDEX('Policy Characteristics'!I:I,MATCH(PolicyLevers!$C157,'Policy Characteristics'!$D:$D,0))</f>
        <v>1</v>
      </c>
      <c r="O157" s="276" t="str">
        <f>INDEX('Policy Characteristics'!J:J,MATCH(PolicyLevers!$C157,'Policy Characteristics'!$D:$D,0))</f>
        <v>on/off</v>
      </c>
      <c r="P157" s="262" t="str">
        <f>INDEX('Policy Characteristics'!K:K,MATCH(PolicyLevers!$C157,'Policy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7" s="262" t="str">
        <f>INDEX('Policy Characteristics'!L:L,MATCH(PolicyLevers!$C157,'Policy Characteristics'!$D:$D,0))</f>
        <v>buildings-sector-main.html#rebate</v>
      </c>
      <c r="R157" s="269" t="str">
        <f>INDEX('Policy Characteristics'!M:M,MATCH(PolicyLevers!$C157,'Policy Characteristics'!$D:$D,0))</f>
        <v>rebate-for-efficient-products.html</v>
      </c>
      <c r="S157" s="262" t="str">
        <f>INDEX('Policy Characteristics'!N:N,MATCH(PolicyLevers!$C157,'Policy Characteristics'!$D:$D,0))</f>
        <v>none</v>
      </c>
      <c r="T157" s="276">
        <f>INDEX('Policy Characteristics'!O:O,MATCH(PolicyLevers!$C157,'Policy Characteristics'!$D:$D,0))</f>
        <v>0</v>
      </c>
      <c r="U157" s="12"/>
      <c r="V157" s="12"/>
      <c r="W157" s="12"/>
      <c r="X157" s="12"/>
      <c r="Y157" s="12"/>
      <c r="Z157" s="12"/>
    </row>
    <row r="158" spans="1:26" ht="15.75" customHeight="1" x14ac:dyDescent="0.35">
      <c r="A158" s="247" t="str">
        <f>INDEX('Policy Characteristics'!B:B,MATCH(PolicyLevers!$C158,'Policy Characteristics'!$D:$D,0))</f>
        <v>Buildings and Appliances</v>
      </c>
      <c r="B158" s="247" t="str">
        <f>INDEX('Policy Characteristics'!C:C,MATCH(PolicyLevers!$C158,'Policy Characteristics'!$D:$D,0))</f>
        <v>Rebate for Efficient Products</v>
      </c>
      <c r="C158" s="12" t="str">
        <f t="shared" ref="C158" si="93">C$156</f>
        <v>Boolean Rebate Program for Efficient Components</v>
      </c>
      <c r="D158" s="262" t="s">
        <v>182</v>
      </c>
      <c r="E158" s="262"/>
      <c r="F158" s="262" t="s">
        <v>183</v>
      </c>
      <c r="G158" s="262"/>
      <c r="H158" s="7" t="s">
        <v>222</v>
      </c>
      <c r="I158" s="262" t="s">
        <v>76</v>
      </c>
      <c r="J158" s="247" t="str">
        <f>INDEX('Policy Characteristics'!E:E,MATCH(PolicyLevers!$C158,'Policy Characteristics'!$D:$D,0))</f>
        <v>Rebate for Efficient Products</v>
      </c>
      <c r="K158" s="247" t="str">
        <f>INDEX('Policy Characteristics'!F:F,MATCH(PolicyLevers!$C158,'Policy Characteristics'!$D:$D,0))</f>
        <v>bldgs rebate</v>
      </c>
      <c r="L158" s="248">
        <f>INDEX('Policy Characteristics'!G:G,MATCH(PolicyLevers!$C158,'Policy Characteristics'!$D:$D,0))</f>
        <v>0</v>
      </c>
      <c r="M158" s="248">
        <f>INDEX('Policy Characteristics'!H:H,MATCH(PolicyLevers!$C158,'Policy Characteristics'!$D:$D,0))</f>
        <v>1</v>
      </c>
      <c r="N158" s="248">
        <f>INDEX('Policy Characteristics'!I:I,MATCH(PolicyLevers!$C158,'Policy Characteristics'!$D:$D,0))</f>
        <v>1</v>
      </c>
      <c r="O158" s="262" t="str">
        <f>INDEX('Policy Characteristics'!J:J,MATCH(PolicyLevers!$C158,'Policy Characteristics'!$D:$D,0))</f>
        <v>on/off</v>
      </c>
      <c r="P158" s="262" t="str">
        <f>INDEX('Policy Characteristics'!K:K,MATCH(PolicyLevers!$C158,'Policy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8" s="276" t="str">
        <f>INDEX('Policy Characteristics'!L:L,MATCH(PolicyLevers!$C158,'Policy Characteristics'!$D:$D,0))</f>
        <v>buildings-sector-main.html#rebate</v>
      </c>
      <c r="R158" s="269" t="str">
        <f>INDEX('Policy Characteristics'!M:M,MATCH(PolicyLevers!$C158,'Policy Characteristics'!$D:$D,0))</f>
        <v>rebate-for-efficient-products.html</v>
      </c>
      <c r="S158" s="276" t="str">
        <f>INDEX('Policy Characteristics'!N:N,MATCH(PolicyLevers!$C158,'Policy Characteristics'!$D:$D,0))</f>
        <v>none</v>
      </c>
      <c r="T158" s="276">
        <f>INDEX('Policy Characteristics'!O:O,MATCH(PolicyLevers!$C158,'Policy Characteristics'!$D:$D,0))</f>
        <v>0</v>
      </c>
      <c r="U158" s="12"/>
      <c r="V158" s="12"/>
      <c r="W158" s="12"/>
      <c r="X158" s="12"/>
      <c r="Y158" s="12"/>
      <c r="Z158" s="12"/>
    </row>
    <row r="159" spans="1:26" ht="15.75" customHeight="1" x14ac:dyDescent="0.35">
      <c r="A159" s="247" t="str">
        <f>INDEX('Policy Characteristics'!B:B,MATCH(PolicyLevers!$C159,'Policy Characteristics'!$D:$D,0))</f>
        <v>Buildings and Appliances</v>
      </c>
      <c r="B159" s="247" t="str">
        <f>INDEX('Policy Characteristics'!C:C,MATCH(PolicyLevers!$C159,'Policy Characteristics'!$D:$D,0))</f>
        <v>Rebate for Efficient Products</v>
      </c>
      <c r="C159" s="12" t="str">
        <f t="shared" ref="C159:C160" si="94">C$156</f>
        <v>Boolean Rebate Program for Efficient Components</v>
      </c>
      <c r="D159" s="262" t="s">
        <v>164</v>
      </c>
      <c r="E159" s="262"/>
      <c r="F159" s="262" t="s">
        <v>165</v>
      </c>
      <c r="G159" s="262"/>
      <c r="H159" s="7" t="s">
        <v>222</v>
      </c>
      <c r="I159" s="262" t="s">
        <v>76</v>
      </c>
      <c r="J159" s="247" t="str">
        <f>INDEX('Policy Characteristics'!E:E,MATCH(PolicyLevers!$C159,'Policy Characteristics'!$D:$D,0))</f>
        <v>Rebate for Efficient Products</v>
      </c>
      <c r="K159" s="247" t="str">
        <f>INDEX('Policy Characteristics'!F:F,MATCH(PolicyLevers!$C159,'Policy Characteristics'!$D:$D,0))</f>
        <v>bldgs rebate</v>
      </c>
      <c r="L159" s="248">
        <f>INDEX('Policy Characteristics'!G:G,MATCH(PolicyLevers!$C159,'Policy Characteristics'!$D:$D,0))</f>
        <v>0</v>
      </c>
      <c r="M159" s="248">
        <f>INDEX('Policy Characteristics'!H:H,MATCH(PolicyLevers!$C159,'Policy Characteristics'!$D:$D,0))</f>
        <v>1</v>
      </c>
      <c r="N159" s="248">
        <f>INDEX('Policy Characteristics'!I:I,MATCH(PolicyLevers!$C159,'Policy Characteristics'!$D:$D,0))</f>
        <v>1</v>
      </c>
      <c r="O159" s="262" t="str">
        <f>INDEX('Policy Characteristics'!J:J,MATCH(PolicyLevers!$C159,'Policy Characteristics'!$D:$D,0))</f>
        <v>on/off</v>
      </c>
      <c r="P159" s="262" t="str">
        <f>INDEX('Policy Characteristics'!K:K,MATCH(PolicyLevers!$C159,'Policy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59" s="276" t="str">
        <f>INDEX('Policy Characteristics'!L:L,MATCH(PolicyLevers!$C159,'Policy Characteristics'!$D:$D,0))</f>
        <v>buildings-sector-main.html#rebate</v>
      </c>
      <c r="R159" s="269" t="str">
        <f>INDEX('Policy Characteristics'!M:M,MATCH(PolicyLevers!$C159,'Policy Characteristics'!$D:$D,0))</f>
        <v>rebate-for-efficient-products.html</v>
      </c>
      <c r="S159" s="276" t="str">
        <f>INDEX('Policy Characteristics'!N:N,MATCH(PolicyLevers!$C159,'Policy Characteristics'!$D:$D,0))</f>
        <v>none</v>
      </c>
      <c r="T159" s="276">
        <f>INDEX('Policy Characteristics'!O:O,MATCH(PolicyLevers!$C159,'Policy Characteristics'!$D:$D,0))</f>
        <v>0</v>
      </c>
      <c r="U159" s="12"/>
      <c r="V159" s="12"/>
      <c r="W159" s="12"/>
      <c r="X159" s="12"/>
      <c r="Y159" s="12"/>
      <c r="Z159" s="12"/>
    </row>
    <row r="160" spans="1:26" ht="15.75" customHeight="1" x14ac:dyDescent="0.35">
      <c r="A160" s="247" t="str">
        <f>INDEX('Policy Characteristics'!B:B,MATCH(PolicyLevers!$C160,'Policy Characteristics'!$D:$D,0))</f>
        <v>Buildings and Appliances</v>
      </c>
      <c r="B160" s="247" t="str">
        <f>INDEX('Policy Characteristics'!C:C,MATCH(PolicyLevers!$C160,'Policy Characteristics'!$D:$D,0))</f>
        <v>Rebate for Efficient Products</v>
      </c>
      <c r="C160" s="12" t="str">
        <f t="shared" si="94"/>
        <v>Boolean Rebate Program for Efficient Components</v>
      </c>
      <c r="D160" s="262" t="s">
        <v>166</v>
      </c>
      <c r="E160" s="262"/>
      <c r="F160" s="262" t="s">
        <v>167</v>
      </c>
      <c r="G160" s="262"/>
      <c r="H160" s="7">
        <v>29</v>
      </c>
      <c r="I160" s="260" t="s">
        <v>63</v>
      </c>
      <c r="J160" s="247" t="str">
        <f>INDEX('Policy Characteristics'!E:E,MATCH(PolicyLevers!$C160,'Policy Characteristics'!$D:$D,0))</f>
        <v>Rebate for Efficient Products</v>
      </c>
      <c r="K160" s="247" t="str">
        <f>INDEX('Policy Characteristics'!F:F,MATCH(PolicyLevers!$C160,'Policy Characteristics'!$D:$D,0))</f>
        <v>bldgs rebate</v>
      </c>
      <c r="L160" s="12">
        <f>INDEX('Policy Characteristics'!G:G,MATCH(PolicyLevers!$C160,'Policy Characteristics'!$D:$D,0))</f>
        <v>0</v>
      </c>
      <c r="M160" s="12">
        <f>INDEX('Policy Characteristics'!H:H,MATCH(PolicyLevers!$C160,'Policy Characteristics'!$D:$D,0))</f>
        <v>1</v>
      </c>
      <c r="N160" s="12">
        <f>INDEX('Policy Characteristics'!I:I,MATCH(PolicyLevers!$C160,'Policy Characteristics'!$D:$D,0))</f>
        <v>1</v>
      </c>
      <c r="O160" s="276" t="str">
        <f>INDEX('Policy Characteristics'!J:J,MATCH(PolicyLevers!$C160,'Policy Characteristics'!$D:$D,0))</f>
        <v>on/off</v>
      </c>
      <c r="P160" s="262" t="str">
        <f>INDEX('Policy Characteristics'!K:K,MATCH(PolicyLevers!$C160,'Policy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60" s="262" t="str">
        <f>INDEX('Policy Characteristics'!L:L,MATCH(PolicyLevers!$C160,'Policy Characteristics'!$D:$D,0))</f>
        <v>buildings-sector-main.html#rebate</v>
      </c>
      <c r="R160" s="269" t="str">
        <f>INDEX('Policy Characteristics'!M:M,MATCH(PolicyLevers!$C160,'Policy Characteristics'!$D:$D,0))</f>
        <v>rebate-for-efficient-products.html</v>
      </c>
      <c r="S160" s="262" t="str">
        <f>INDEX('Policy Characteristics'!N:N,MATCH(PolicyLevers!$C160,'Policy Characteristics'!$D:$D,0))</f>
        <v>none</v>
      </c>
      <c r="T160" s="276">
        <f>INDEX('Policy Characteristics'!O:O,MATCH(PolicyLevers!$C160,'Policy Characteristics'!$D:$D,0))</f>
        <v>0</v>
      </c>
      <c r="U160" s="12"/>
      <c r="V160" s="12"/>
      <c r="W160" s="12"/>
      <c r="X160" s="12"/>
      <c r="Y160" s="12"/>
      <c r="Z160" s="12"/>
    </row>
    <row r="161" spans="1:26" ht="15.75" customHeight="1" x14ac:dyDescent="0.35">
      <c r="A161" s="247" t="str">
        <f>INDEX('Policy Characteristics'!B:B,MATCH(PolicyLevers!$C161,'Policy Characteristics'!$D:$D,0))</f>
        <v>Buildings and Appliances</v>
      </c>
      <c r="B161" s="247" t="str">
        <f>INDEX('Policy Characteristics'!C:C,MATCH(PolicyLevers!$C161,'Policy Characteristics'!$D:$D,0))</f>
        <v>Rebate for Efficient Products</v>
      </c>
      <c r="C161" s="12" t="str">
        <f t="shared" ref="C161" si="95">C$156</f>
        <v>Boolean Rebate Program for Efficient Components</v>
      </c>
      <c r="D161" s="262" t="s">
        <v>168</v>
      </c>
      <c r="E161" s="262"/>
      <c r="F161" s="262" t="s">
        <v>169</v>
      </c>
      <c r="G161" s="262"/>
      <c r="H161" s="7" t="s">
        <v>222</v>
      </c>
      <c r="I161" s="262" t="s">
        <v>76</v>
      </c>
      <c r="J161" s="247" t="str">
        <f>INDEX('Policy Characteristics'!E:E,MATCH(PolicyLevers!$C161,'Policy Characteristics'!$D:$D,0))</f>
        <v>Rebate for Efficient Products</v>
      </c>
      <c r="K161" s="247" t="str">
        <f>INDEX('Policy Characteristics'!F:F,MATCH(PolicyLevers!$C161,'Policy Characteristics'!$D:$D,0))</f>
        <v>bldgs rebate</v>
      </c>
      <c r="L161" s="248">
        <f>INDEX('Policy Characteristics'!G:G,MATCH(PolicyLevers!$C161,'Policy Characteristics'!$D:$D,0))</f>
        <v>0</v>
      </c>
      <c r="M161" s="248">
        <f>INDEX('Policy Characteristics'!H:H,MATCH(PolicyLevers!$C161,'Policy Characteristics'!$D:$D,0))</f>
        <v>1</v>
      </c>
      <c r="N161" s="248">
        <f>INDEX('Policy Characteristics'!I:I,MATCH(PolicyLevers!$C161,'Policy Characteristics'!$D:$D,0))</f>
        <v>1</v>
      </c>
      <c r="O161" s="262" t="str">
        <f>INDEX('Policy Characteristics'!J:J,MATCH(PolicyLevers!$C161,'Policy Characteristics'!$D:$D,0))</f>
        <v>on/off</v>
      </c>
      <c r="P161" s="262" t="str">
        <f>INDEX('Policy Characteristics'!K:K,MATCH(PolicyLevers!$C161,'Policy Characteristics'!$D:$D,0))</f>
        <v>**Description:** This policy represents a modest rebate paid to customers who purchase energy-efficient building equipment of the selected type(s).  Typical rebate amounts represented by this policy are $50-100 for a clothes washer and $25-50 for a dishwasher or refrigerator.//</v>
      </c>
      <c r="Q161" s="276" t="str">
        <f>INDEX('Policy Characteristics'!L:L,MATCH(PolicyLevers!$C161,'Policy Characteristics'!$D:$D,0))</f>
        <v>buildings-sector-main.html#rebate</v>
      </c>
      <c r="R161" s="269" t="str">
        <f>INDEX('Policy Characteristics'!M:M,MATCH(PolicyLevers!$C161,'Policy Characteristics'!$D:$D,0))</f>
        <v>rebate-for-efficient-products.html</v>
      </c>
      <c r="S161" s="276" t="str">
        <f>INDEX('Policy Characteristics'!N:N,MATCH(PolicyLevers!$C161,'Policy Characteristics'!$D:$D,0))</f>
        <v>none</v>
      </c>
      <c r="T161" s="276">
        <f>INDEX('Policy Characteristics'!O:O,MATCH(PolicyLevers!$C161,'Policy Characteristics'!$D:$D,0))</f>
        <v>0</v>
      </c>
      <c r="U161" s="12"/>
      <c r="V161" s="12"/>
      <c r="W161" s="12"/>
      <c r="X161" s="12"/>
      <c r="Y161" s="12"/>
      <c r="Z161" s="12"/>
    </row>
    <row r="162" spans="1:26" ht="15.75" customHeight="1" x14ac:dyDescent="0.35">
      <c r="A162" s="247" t="str">
        <f>INDEX('Policy Characteristics'!B:B,MATCH(PolicyLevers!$C162,'Policy Characteristics'!$D:$D,0))</f>
        <v>Electricity Supply</v>
      </c>
      <c r="B162" s="247" t="str">
        <f>INDEX('Policy Characteristics'!C:C,MATCH(PolicyLevers!$C162,'Policy Characteristics'!$D:$D,0))</f>
        <v>Ban New Power Plants</v>
      </c>
      <c r="C162" s="248" t="s">
        <v>225</v>
      </c>
      <c r="D162" s="262" t="s">
        <v>226</v>
      </c>
      <c r="E162" s="262"/>
      <c r="F162" s="262" t="s">
        <v>227</v>
      </c>
      <c r="G162" s="262"/>
      <c r="H162" s="7">
        <v>167</v>
      </c>
      <c r="I162" s="260" t="s">
        <v>63</v>
      </c>
      <c r="J162" s="247" t="str">
        <f>INDEX('Policy Characteristics'!E:E,MATCH(PolicyLevers!$C162,'Policy Characteristics'!$D:$D,0))</f>
        <v>Ban New Power Plants</v>
      </c>
      <c r="K162" s="247" t="str">
        <f>INDEX('Policy Characteristics'!F:F,MATCH(PolicyLevers!$C162,'Policy Characteristics'!$D:$D,0))</f>
        <v>elec ban new power plants</v>
      </c>
      <c r="L162" s="248">
        <f>INDEX('Policy Characteristics'!G:G,MATCH(PolicyLevers!$C162,'Policy Characteristics'!$D:$D,0))</f>
        <v>0</v>
      </c>
      <c r="M162" s="248">
        <f>INDEX('Policy Characteristics'!H:H,MATCH(PolicyLevers!$C162,'Policy Characteristics'!$D:$D,0))</f>
        <v>1</v>
      </c>
      <c r="N162" s="248">
        <f>INDEX('Policy Characteristics'!I:I,MATCH(PolicyLevers!$C162,'Policy Characteristics'!$D:$D,0))</f>
        <v>1</v>
      </c>
      <c r="O162" s="262" t="str">
        <f>INDEX('Policy Characteristics'!J:J,MATCH(PolicyLevers!$C162,'Policy Characteristics'!$D:$D,0))</f>
        <v>on/off</v>
      </c>
      <c r="P162" s="262" t="str">
        <f>INDEX('Policy Characteristics'!K:K,MATCH(PolicyLevers!$C162,'Policy Characteristics'!$D:$D,0))</f>
        <v>**Description:** This policy prevents new capacity of the selected type(s) from being built or deployed.//</v>
      </c>
      <c r="Q162" s="262" t="str">
        <f>INDEX('Policy Characteristics'!L:L,MATCH(PolicyLevers!$C162,'Policy Characteristics'!$D:$D,0))</f>
        <v>electricity-sector-main.html#ban</v>
      </c>
      <c r="R162" s="269" t="str">
        <f>INDEX('Policy Characteristics'!M:M,MATCH(PolicyLevers!$C162,'Policy Characteristics'!$D:$D,0))</f>
        <v>ban-new-capacity.html</v>
      </c>
      <c r="S162" s="262">
        <f>INDEX('Policy Characteristics'!N:N,MATCH(PolicyLevers!$C162,'Policy Characteristics'!$D:$D,0))</f>
        <v>0</v>
      </c>
      <c r="T162" s="262">
        <f>INDEX('Policy Characteristics'!O:O,MATCH(PolicyLevers!$C162,'Policy Characteristics'!$D:$D,0))</f>
        <v>0</v>
      </c>
      <c r="U162" s="248"/>
      <c r="V162" s="248"/>
      <c r="W162" s="248"/>
      <c r="X162" s="248"/>
      <c r="Y162" s="248"/>
      <c r="Z162" s="248"/>
    </row>
    <row r="163" spans="1:26" ht="15.75" customHeight="1" x14ac:dyDescent="0.35">
      <c r="A163" s="247" t="str">
        <f>INDEX('Policy Characteristics'!B:B,MATCH(PolicyLevers!$C163,'Policy Characteristics'!$D:$D,0))</f>
        <v>Electricity Supply</v>
      </c>
      <c r="B163" s="247" t="str">
        <f>INDEX('Policy Characteristics'!C:C,MATCH(PolicyLevers!$C163,'Policy Characteristics'!$D:$D,0))</f>
        <v>Ban New Power Plants</v>
      </c>
      <c r="C163" s="12" t="str">
        <f t="shared" ref="C163" si="96">C$162</f>
        <v>Boolean Ban New Power Plants</v>
      </c>
      <c r="D163" s="262" t="s">
        <v>231</v>
      </c>
      <c r="E163" s="262"/>
      <c r="F163" s="262" t="s">
        <v>232</v>
      </c>
      <c r="G163" s="262"/>
      <c r="H163" s="7">
        <v>168</v>
      </c>
      <c r="I163" s="260" t="s">
        <v>63</v>
      </c>
      <c r="J163" s="247" t="str">
        <f>INDEX('Policy Characteristics'!E:E,MATCH(PolicyLevers!$C163,'Policy Characteristics'!$D:$D,0))</f>
        <v>Ban New Power Plants</v>
      </c>
      <c r="K163" s="247" t="str">
        <f>INDEX('Policy Characteristics'!F:F,MATCH(PolicyLevers!$C163,'Policy Characteristics'!$D:$D,0))</f>
        <v>elec ban new power plants</v>
      </c>
      <c r="L163" s="12">
        <f>INDEX('Policy Characteristics'!G:G,MATCH(PolicyLevers!$C163,'Policy Characteristics'!$D:$D,0))</f>
        <v>0</v>
      </c>
      <c r="M163" s="12">
        <f>INDEX('Policy Characteristics'!H:H,MATCH(PolicyLevers!$C163,'Policy Characteristics'!$D:$D,0))</f>
        <v>1</v>
      </c>
      <c r="N163" s="12">
        <f>INDEX('Policy Characteristics'!I:I,MATCH(PolicyLevers!$C163,'Policy Characteristics'!$D:$D,0))</f>
        <v>1</v>
      </c>
      <c r="O163" s="276" t="str">
        <f>INDEX('Policy Characteristics'!J:J,MATCH(PolicyLevers!$C163,'Policy Characteristics'!$D:$D,0))</f>
        <v>on/off</v>
      </c>
      <c r="P163" s="262" t="str">
        <f>INDEX('Policy Characteristics'!K:K,MATCH(PolicyLevers!$C163,'Policy Characteristics'!$D:$D,0))</f>
        <v>**Description:** This policy prevents new capacity of the selected type(s) from being built or deployed.//</v>
      </c>
      <c r="Q163" s="276" t="str">
        <f>INDEX('Policy Characteristics'!L:L,MATCH(PolicyLevers!$C163,'Policy Characteristics'!$D:$D,0))</f>
        <v>electricity-sector-main.html#ban</v>
      </c>
      <c r="R163" s="277" t="str">
        <f>INDEX('Policy Characteristics'!M:M,MATCH(PolicyLevers!$C163,'Policy Characteristics'!$D:$D,0))</f>
        <v>ban-new-capacity.html</v>
      </c>
      <c r="S163" s="276">
        <f>INDEX('Policy Characteristics'!N:N,MATCH(PolicyLevers!$C163,'Policy Characteristics'!$D:$D,0))</f>
        <v>0</v>
      </c>
      <c r="T163" s="276">
        <f>INDEX('Policy Characteristics'!O:O,MATCH(PolicyLevers!$C163,'Policy Characteristics'!$D:$D,0))</f>
        <v>0</v>
      </c>
      <c r="U163" s="12"/>
      <c r="V163" s="12"/>
      <c r="W163" s="12"/>
      <c r="X163" s="12"/>
      <c r="Y163" s="12"/>
      <c r="Z163" s="12"/>
    </row>
    <row r="164" spans="1:26" ht="15.75" customHeight="1" x14ac:dyDescent="0.35">
      <c r="A164" s="247" t="str">
        <f>INDEX('Policy Characteristics'!B:B,MATCH(PolicyLevers!$C164,'Policy Characteristics'!$D:$D,0))</f>
        <v>Electricity Supply</v>
      </c>
      <c r="B164" s="247" t="str">
        <f>INDEX('Policy Characteristics'!C:C,MATCH(PolicyLevers!$C164,'Policy Characteristics'!$D:$D,0))</f>
        <v>Ban New Power Plants</v>
      </c>
      <c r="C164" s="12" t="str">
        <f t="shared" ref="C164" si="97">C$162</f>
        <v>Boolean Ban New Power Plants</v>
      </c>
      <c r="D164" s="262" t="s">
        <v>233</v>
      </c>
      <c r="E164" s="262"/>
      <c r="F164" s="262" t="s">
        <v>234</v>
      </c>
      <c r="G164" s="262"/>
      <c r="H164" s="7">
        <v>169</v>
      </c>
      <c r="I164" s="260" t="s">
        <v>63</v>
      </c>
      <c r="J164" s="247" t="str">
        <f>INDEX('Policy Characteristics'!E:E,MATCH(PolicyLevers!$C164,'Policy Characteristics'!$D:$D,0))</f>
        <v>Ban New Power Plants</v>
      </c>
      <c r="K164" s="247" t="str">
        <f>INDEX('Policy Characteristics'!F:F,MATCH(PolicyLevers!$C164,'Policy Characteristics'!$D:$D,0))</f>
        <v>elec ban new power plants</v>
      </c>
      <c r="L164" s="12">
        <f>INDEX('Policy Characteristics'!G:G,MATCH(PolicyLevers!$C164,'Policy Characteristics'!$D:$D,0))</f>
        <v>0</v>
      </c>
      <c r="M164" s="12">
        <f>INDEX('Policy Characteristics'!H:H,MATCH(PolicyLevers!$C164,'Policy Characteristics'!$D:$D,0))</f>
        <v>1</v>
      </c>
      <c r="N164" s="12">
        <f>INDEX('Policy Characteristics'!I:I,MATCH(PolicyLevers!$C164,'Policy Characteristics'!$D:$D,0))</f>
        <v>1</v>
      </c>
      <c r="O164" s="276" t="str">
        <f>INDEX('Policy Characteristics'!J:J,MATCH(PolicyLevers!$C164,'Policy Characteristics'!$D:$D,0))</f>
        <v>on/off</v>
      </c>
      <c r="P164" s="262" t="str">
        <f>INDEX('Policy Characteristics'!K:K,MATCH(PolicyLevers!$C164,'Policy Characteristics'!$D:$D,0))</f>
        <v>**Description:** This policy prevents new capacity of the selected type(s) from being built or deployed.//</v>
      </c>
      <c r="Q164" s="276" t="str">
        <f>INDEX('Policy Characteristics'!L:L,MATCH(PolicyLevers!$C164,'Policy Characteristics'!$D:$D,0))</f>
        <v>electricity-sector-main.html#ban</v>
      </c>
      <c r="R164" s="277" t="str">
        <f>INDEX('Policy Characteristics'!M:M,MATCH(PolicyLevers!$C164,'Policy Characteristics'!$D:$D,0))</f>
        <v>ban-new-capacity.html</v>
      </c>
      <c r="S164" s="276">
        <f>INDEX('Policy Characteristics'!N:N,MATCH(PolicyLevers!$C164,'Policy Characteristics'!$D:$D,0))</f>
        <v>0</v>
      </c>
      <c r="T164" s="276">
        <f>INDEX('Policy Characteristics'!O:O,MATCH(PolicyLevers!$C164,'Policy Characteristics'!$D:$D,0))</f>
        <v>0</v>
      </c>
      <c r="U164" s="12"/>
      <c r="V164" s="12"/>
      <c r="W164" s="12"/>
      <c r="X164" s="12"/>
      <c r="Y164" s="12"/>
      <c r="Z164" s="12"/>
    </row>
    <row r="165" spans="1:26" ht="15.75" customHeight="1" x14ac:dyDescent="0.35">
      <c r="A165" s="247" t="str">
        <f>INDEX('Policy Characteristics'!B:B,MATCH(PolicyLevers!$C165,'Policy Characteristics'!$D:$D,0))</f>
        <v>Electricity Supply</v>
      </c>
      <c r="B165" s="247" t="str">
        <f>INDEX('Policy Characteristics'!C:C,MATCH(PolicyLevers!$C165,'Policy Characteristics'!$D:$D,0))</f>
        <v>Ban New Power Plants</v>
      </c>
      <c r="C165" s="247" t="str">
        <f t="shared" ref="C165" si="98">C$162</f>
        <v>Boolean Ban New Power Plants</v>
      </c>
      <c r="D165" s="257" t="s">
        <v>235</v>
      </c>
      <c r="E165" s="257"/>
      <c r="F165" s="257" t="s">
        <v>236</v>
      </c>
      <c r="G165" s="257"/>
      <c r="H165" s="254">
        <v>170</v>
      </c>
      <c r="I165" s="120" t="s">
        <v>76</v>
      </c>
      <c r="J165" s="247" t="str">
        <f>INDEX('Policy Characteristics'!E:E,MATCH(PolicyLevers!$C165,'Policy Characteristics'!$D:$D,0))</f>
        <v>Ban New Power Plants</v>
      </c>
      <c r="K165" s="247" t="str">
        <f>INDEX('Policy Characteristics'!F:F,MATCH(PolicyLevers!$C165,'Policy Characteristics'!$D:$D,0))</f>
        <v>elec ban new power plants</v>
      </c>
      <c r="L165" s="247">
        <f>INDEX('Policy Characteristics'!G:G,MATCH(PolicyLevers!$C165,'Policy Characteristics'!$D:$D,0))</f>
        <v>0</v>
      </c>
      <c r="M165" s="247">
        <f>INDEX('Policy Characteristics'!H:H,MATCH(PolicyLevers!$C165,'Policy Characteristics'!$D:$D,0))</f>
        <v>1</v>
      </c>
      <c r="N165" s="247">
        <f>INDEX('Policy Characteristics'!I:I,MATCH(PolicyLevers!$C165,'Policy Characteristics'!$D:$D,0))</f>
        <v>1</v>
      </c>
      <c r="O165" s="257" t="str">
        <f>INDEX('Policy Characteristics'!J:J,MATCH(PolicyLevers!$C165,'Policy Characteristics'!$D:$D,0))</f>
        <v>on/off</v>
      </c>
      <c r="P165" s="257" t="str">
        <f>INDEX('Policy Characteristics'!K:K,MATCH(PolicyLevers!$C165,'Policy Characteristics'!$D:$D,0))</f>
        <v>**Description:** This policy prevents new capacity of the selected type(s) from being built or deployed.//</v>
      </c>
      <c r="Q165" s="257" t="str">
        <f>INDEX('Policy Characteristics'!L:L,MATCH(PolicyLevers!$C165,'Policy Characteristics'!$D:$D,0))</f>
        <v>electricity-sector-main.html#ban</v>
      </c>
      <c r="R165" s="265" t="str">
        <f>INDEX('Policy Characteristics'!M:M,MATCH(PolicyLevers!$C165,'Policy Characteristics'!$D:$D,0))</f>
        <v>ban-new-capacity.html</v>
      </c>
      <c r="S165" s="257">
        <f>INDEX('Policy Characteristics'!N:N,MATCH(PolicyLevers!$C165,'Policy Characteristics'!$D:$D,0))</f>
        <v>0</v>
      </c>
      <c r="T165" s="257">
        <f>INDEX('Policy Characteristics'!O:O,MATCH(PolicyLevers!$C165,'Policy Characteristics'!$D:$D,0))</f>
        <v>0</v>
      </c>
      <c r="U165" s="12"/>
      <c r="V165" s="12"/>
      <c r="W165" s="12"/>
      <c r="X165" s="12"/>
      <c r="Y165" s="12"/>
      <c r="Z165" s="12"/>
    </row>
    <row r="166" spans="1:26" ht="15.75" customHeight="1" x14ac:dyDescent="0.35">
      <c r="A166" s="247" t="str">
        <f>INDEX('Policy Characteristics'!B:B,MATCH(PolicyLevers!$C166,'Policy Characteristics'!$D:$D,0))</f>
        <v>Electricity Supply</v>
      </c>
      <c r="B166" s="247" t="str">
        <f>INDEX('Policy Characteristics'!C:C,MATCH(PolicyLevers!$C166,'Policy Characteristics'!$D:$D,0))</f>
        <v>Ban New Power Plants</v>
      </c>
      <c r="C166" s="12" t="str">
        <f t="shared" ref="C166" si="99">C$162</f>
        <v>Boolean Ban New Power Plants</v>
      </c>
      <c r="D166" s="262" t="s">
        <v>237</v>
      </c>
      <c r="E166" s="262"/>
      <c r="F166" s="262" t="s">
        <v>238</v>
      </c>
      <c r="G166" s="262"/>
      <c r="H166" s="7"/>
      <c r="I166" s="11" t="s">
        <v>76</v>
      </c>
      <c r="J166" s="247" t="str">
        <f>INDEX('Policy Characteristics'!E:E,MATCH(PolicyLevers!$C166,'Policy Characteristics'!$D:$D,0))</f>
        <v>Ban New Power Plants</v>
      </c>
      <c r="K166" s="247" t="str">
        <f>INDEX('Policy Characteristics'!F:F,MATCH(PolicyLevers!$C166,'Policy Characteristics'!$D:$D,0))</f>
        <v>elec ban new power plants</v>
      </c>
      <c r="L166" s="247">
        <f>INDEX('Policy Characteristics'!G:G,MATCH(PolicyLevers!$C166,'Policy Characteristics'!$D:$D,0))</f>
        <v>0</v>
      </c>
      <c r="M166" s="247">
        <f>INDEX('Policy Characteristics'!H:H,MATCH(PolicyLevers!$C166,'Policy Characteristics'!$D:$D,0))</f>
        <v>1</v>
      </c>
      <c r="N166" s="247">
        <f>INDEX('Policy Characteristics'!I:I,MATCH(PolicyLevers!$C166,'Policy Characteristics'!$D:$D,0))</f>
        <v>1</v>
      </c>
      <c r="O166" s="257" t="str">
        <f>INDEX('Policy Characteristics'!J:J,MATCH(PolicyLevers!$C166,'Policy Characteristics'!$D:$D,0))</f>
        <v>on/off</v>
      </c>
      <c r="P166" s="257" t="str">
        <f>INDEX('Policy Characteristics'!K:K,MATCH(PolicyLevers!$C166,'Policy Characteristics'!$D:$D,0))</f>
        <v>**Description:** This policy prevents new capacity of the selected type(s) from being built or deployed.//</v>
      </c>
      <c r="Q166" s="257" t="str">
        <f>INDEX('Policy Characteristics'!L:L,MATCH(PolicyLevers!$C166,'Policy Characteristics'!$D:$D,0))</f>
        <v>electricity-sector-main.html#ban</v>
      </c>
      <c r="R166" s="265" t="str">
        <f>INDEX('Policy Characteristics'!M:M,MATCH(PolicyLevers!$C166,'Policy Characteristics'!$D:$D,0))</f>
        <v>ban-new-capacity.html</v>
      </c>
      <c r="S166" s="276">
        <f>INDEX('Policy Characteristics'!N:N,MATCH(PolicyLevers!$C166,'Policy Characteristics'!$D:$D,0))</f>
        <v>0</v>
      </c>
      <c r="T166" s="276">
        <f>INDEX('Policy Characteristics'!O:O,MATCH(PolicyLevers!$C166,'Policy Characteristics'!$D:$D,0))</f>
        <v>0</v>
      </c>
      <c r="U166" s="12"/>
      <c r="V166" s="12"/>
      <c r="W166" s="12"/>
      <c r="X166" s="12"/>
      <c r="Y166" s="12"/>
      <c r="Z166" s="12"/>
    </row>
    <row r="167" spans="1:26" ht="15.75" customHeight="1" x14ac:dyDescent="0.35">
      <c r="A167" s="247" t="str">
        <f>INDEX('Policy Characteristics'!B:B,MATCH(PolicyLevers!$C167,'Policy Characteristics'!$D:$D,0))</f>
        <v>Electricity Supply</v>
      </c>
      <c r="B167" s="247" t="str">
        <f>INDEX('Policy Characteristics'!C:C,MATCH(PolicyLevers!$C167,'Policy Characteristics'!$D:$D,0))</f>
        <v>Ban New Power Plants</v>
      </c>
      <c r="C167" s="12" t="str">
        <f t="shared" ref="C167" si="100">C$162</f>
        <v>Boolean Ban New Power Plants</v>
      </c>
      <c r="D167" s="262" t="s">
        <v>239</v>
      </c>
      <c r="E167" s="262"/>
      <c r="F167" s="262" t="s">
        <v>240</v>
      </c>
      <c r="G167" s="262"/>
      <c r="H167" s="7"/>
      <c r="I167" s="11" t="s">
        <v>76</v>
      </c>
      <c r="J167" s="247" t="str">
        <f>INDEX('Policy Characteristics'!E:E,MATCH(PolicyLevers!$C167,'Policy Characteristics'!$D:$D,0))</f>
        <v>Ban New Power Plants</v>
      </c>
      <c r="K167" s="247" t="str">
        <f>INDEX('Policy Characteristics'!F:F,MATCH(PolicyLevers!$C167,'Policy Characteristics'!$D:$D,0))</f>
        <v>elec ban new power plants</v>
      </c>
      <c r="L167" s="247">
        <f>INDEX('Policy Characteristics'!G:G,MATCH(PolicyLevers!$C167,'Policy Characteristics'!$D:$D,0))</f>
        <v>0</v>
      </c>
      <c r="M167" s="247">
        <f>INDEX('Policy Characteristics'!H:H,MATCH(PolicyLevers!$C167,'Policy Characteristics'!$D:$D,0))</f>
        <v>1</v>
      </c>
      <c r="N167" s="247">
        <f>INDEX('Policy Characteristics'!I:I,MATCH(PolicyLevers!$C167,'Policy Characteristics'!$D:$D,0))</f>
        <v>1</v>
      </c>
      <c r="O167" s="257" t="str">
        <f>INDEX('Policy Characteristics'!J:J,MATCH(PolicyLevers!$C167,'Policy Characteristics'!$D:$D,0))</f>
        <v>on/off</v>
      </c>
      <c r="P167" s="257" t="str">
        <f>INDEX('Policy Characteristics'!K:K,MATCH(PolicyLevers!$C167,'Policy Characteristics'!$D:$D,0))</f>
        <v>**Description:** This policy prevents new capacity of the selected type(s) from being built or deployed.//</v>
      </c>
      <c r="Q167" s="257" t="str">
        <f>INDEX('Policy Characteristics'!L:L,MATCH(PolicyLevers!$C167,'Policy Characteristics'!$D:$D,0))</f>
        <v>electricity-sector-main.html#ban</v>
      </c>
      <c r="R167" s="265" t="str">
        <f>INDEX('Policy Characteristics'!M:M,MATCH(PolicyLevers!$C167,'Policy Characteristics'!$D:$D,0))</f>
        <v>ban-new-capacity.html</v>
      </c>
      <c r="S167" s="276">
        <f>INDEX('Policy Characteristics'!N:N,MATCH(PolicyLevers!$C167,'Policy Characteristics'!$D:$D,0))</f>
        <v>0</v>
      </c>
      <c r="T167" s="276">
        <f>INDEX('Policy Characteristics'!O:O,MATCH(PolicyLevers!$C167,'Policy Characteristics'!$D:$D,0))</f>
        <v>0</v>
      </c>
      <c r="U167" s="12"/>
      <c r="V167" s="12"/>
      <c r="W167" s="12"/>
      <c r="X167" s="12"/>
      <c r="Y167" s="12"/>
      <c r="Z167" s="12"/>
    </row>
    <row r="168" spans="1:26" ht="15.75" customHeight="1" x14ac:dyDescent="0.35">
      <c r="A168" s="247" t="str">
        <f>INDEX('Policy Characteristics'!B:B,MATCH(PolicyLevers!$C168,'Policy Characteristics'!$D:$D,0))</f>
        <v>Electricity Supply</v>
      </c>
      <c r="B168" s="247" t="str">
        <f>INDEX('Policy Characteristics'!C:C,MATCH(PolicyLevers!$C168,'Policy Characteristics'!$D:$D,0))</f>
        <v>Ban New Power Plants</v>
      </c>
      <c r="C168" s="12" t="str">
        <f t="shared" ref="C168" si="101">C$162</f>
        <v>Boolean Ban New Power Plants</v>
      </c>
      <c r="D168" s="262" t="s">
        <v>241</v>
      </c>
      <c r="E168" s="262"/>
      <c r="F168" s="262" t="s">
        <v>242</v>
      </c>
      <c r="G168" s="262"/>
      <c r="H168" s="7"/>
      <c r="I168" s="11" t="s">
        <v>76</v>
      </c>
      <c r="J168" s="247" t="str">
        <f>INDEX('Policy Characteristics'!E:E,MATCH(PolicyLevers!$C168,'Policy Characteristics'!$D:$D,0))</f>
        <v>Ban New Power Plants</v>
      </c>
      <c r="K168" s="247" t="str">
        <f>INDEX('Policy Characteristics'!F:F,MATCH(PolicyLevers!$C168,'Policy Characteristics'!$D:$D,0))</f>
        <v>elec ban new power plants</v>
      </c>
      <c r="L168" s="247">
        <f>INDEX('Policy Characteristics'!G:G,MATCH(PolicyLevers!$C168,'Policy Characteristics'!$D:$D,0))</f>
        <v>0</v>
      </c>
      <c r="M168" s="247">
        <f>INDEX('Policy Characteristics'!H:H,MATCH(PolicyLevers!$C168,'Policy Characteristics'!$D:$D,0))</f>
        <v>1</v>
      </c>
      <c r="N168" s="247">
        <f>INDEX('Policy Characteristics'!I:I,MATCH(PolicyLevers!$C168,'Policy Characteristics'!$D:$D,0))</f>
        <v>1</v>
      </c>
      <c r="O168" s="257" t="str">
        <f>INDEX('Policy Characteristics'!J:J,MATCH(PolicyLevers!$C168,'Policy Characteristics'!$D:$D,0))</f>
        <v>on/off</v>
      </c>
      <c r="P168" s="257" t="str">
        <f>INDEX('Policy Characteristics'!K:K,MATCH(PolicyLevers!$C168,'Policy Characteristics'!$D:$D,0))</f>
        <v>**Description:** This policy prevents new capacity of the selected type(s) from being built or deployed.//</v>
      </c>
      <c r="Q168" s="257" t="str">
        <f>INDEX('Policy Characteristics'!L:L,MATCH(PolicyLevers!$C168,'Policy Characteristics'!$D:$D,0))</f>
        <v>electricity-sector-main.html#ban</v>
      </c>
      <c r="R168" s="265" t="str">
        <f>INDEX('Policy Characteristics'!M:M,MATCH(PolicyLevers!$C168,'Policy Characteristics'!$D:$D,0))</f>
        <v>ban-new-capacity.html</v>
      </c>
      <c r="S168" s="276">
        <f>INDEX('Policy Characteristics'!N:N,MATCH(PolicyLevers!$C168,'Policy Characteristics'!$D:$D,0))</f>
        <v>0</v>
      </c>
      <c r="T168" s="276">
        <f>INDEX('Policy Characteristics'!O:O,MATCH(PolicyLevers!$C168,'Policy Characteristics'!$D:$D,0))</f>
        <v>0</v>
      </c>
      <c r="U168" s="12"/>
      <c r="V168" s="12"/>
      <c r="W168" s="12"/>
      <c r="X168" s="12"/>
      <c r="Y168" s="12"/>
      <c r="Z168" s="12"/>
    </row>
    <row r="169" spans="1:26" ht="15.75" customHeight="1" x14ac:dyDescent="0.35">
      <c r="A169" s="247" t="str">
        <f>INDEX('Policy Characteristics'!B:B,MATCH(PolicyLevers!$C169,'Policy Characteristics'!$D:$D,0))</f>
        <v>Electricity Supply</v>
      </c>
      <c r="B169" s="247" t="str">
        <f>INDEX('Policy Characteristics'!C:C,MATCH(PolicyLevers!$C169,'Policy Characteristics'!$D:$D,0))</f>
        <v>Ban New Power Plants</v>
      </c>
      <c r="C169" s="12" t="str">
        <f t="shared" ref="C169" si="102">C$162</f>
        <v>Boolean Ban New Power Plants</v>
      </c>
      <c r="D169" s="262" t="s">
        <v>243</v>
      </c>
      <c r="E169" s="262"/>
      <c r="F169" s="262" t="s">
        <v>244</v>
      </c>
      <c r="G169" s="262"/>
      <c r="H169" s="7"/>
      <c r="I169" s="11" t="s">
        <v>76</v>
      </c>
      <c r="J169" s="247" t="str">
        <f>INDEX('Policy Characteristics'!E:E,MATCH(PolicyLevers!$C169,'Policy Characteristics'!$D:$D,0))</f>
        <v>Ban New Power Plants</v>
      </c>
      <c r="K169" s="247" t="str">
        <f>INDEX('Policy Characteristics'!F:F,MATCH(PolicyLevers!$C169,'Policy Characteristics'!$D:$D,0))</f>
        <v>elec ban new power plants</v>
      </c>
      <c r="L169" s="247">
        <f>INDEX('Policy Characteristics'!G:G,MATCH(PolicyLevers!$C169,'Policy Characteristics'!$D:$D,0))</f>
        <v>0</v>
      </c>
      <c r="M169" s="247">
        <f>INDEX('Policy Characteristics'!H:H,MATCH(PolicyLevers!$C169,'Policy Characteristics'!$D:$D,0))</f>
        <v>1</v>
      </c>
      <c r="N169" s="247">
        <f>INDEX('Policy Characteristics'!I:I,MATCH(PolicyLevers!$C169,'Policy Characteristics'!$D:$D,0))</f>
        <v>1</v>
      </c>
      <c r="O169" s="257" t="str">
        <f>INDEX('Policy Characteristics'!J:J,MATCH(PolicyLevers!$C169,'Policy Characteristics'!$D:$D,0))</f>
        <v>on/off</v>
      </c>
      <c r="P169" s="257" t="str">
        <f>INDEX('Policy Characteristics'!K:K,MATCH(PolicyLevers!$C169,'Policy Characteristics'!$D:$D,0))</f>
        <v>**Description:** This policy prevents new capacity of the selected type(s) from being built or deployed.//</v>
      </c>
      <c r="Q169" s="257" t="str">
        <f>INDEX('Policy Characteristics'!L:L,MATCH(PolicyLevers!$C169,'Policy Characteristics'!$D:$D,0))</f>
        <v>electricity-sector-main.html#ban</v>
      </c>
      <c r="R169" s="265" t="str">
        <f>INDEX('Policy Characteristics'!M:M,MATCH(PolicyLevers!$C169,'Policy Characteristics'!$D:$D,0))</f>
        <v>ban-new-capacity.html</v>
      </c>
      <c r="S169" s="276">
        <f>INDEX('Policy Characteristics'!N:N,MATCH(PolicyLevers!$C169,'Policy Characteristics'!$D:$D,0))</f>
        <v>0</v>
      </c>
      <c r="T169" s="276">
        <f>INDEX('Policy Characteristics'!O:O,MATCH(PolicyLevers!$C169,'Policy Characteristics'!$D:$D,0))</f>
        <v>0</v>
      </c>
      <c r="U169" s="12"/>
      <c r="V169" s="12"/>
      <c r="W169" s="12"/>
      <c r="X169" s="12"/>
      <c r="Y169" s="12"/>
      <c r="Z169" s="12"/>
    </row>
    <row r="170" spans="1:26" ht="15.75" customHeight="1" x14ac:dyDescent="0.35">
      <c r="A170" s="247" t="str">
        <f>INDEX('Policy Characteristics'!B:B,MATCH(PolicyLevers!$C170,'Policy Characteristics'!$D:$D,0))</f>
        <v>Electricity Supply</v>
      </c>
      <c r="B170" s="247" t="str">
        <f>INDEX('Policy Characteristics'!C:C,MATCH(PolicyLevers!$C170,'Policy Characteristics'!$D:$D,0))</f>
        <v>Ban New Power Plants</v>
      </c>
      <c r="C170" s="12" t="str">
        <f t="shared" ref="C170" si="103">C$162</f>
        <v>Boolean Ban New Power Plants</v>
      </c>
      <c r="D170" s="262" t="s">
        <v>245</v>
      </c>
      <c r="E170" s="262"/>
      <c r="F170" s="262" t="s">
        <v>246</v>
      </c>
      <c r="G170" s="262"/>
      <c r="H170" s="7"/>
      <c r="I170" s="260" t="s">
        <v>76</v>
      </c>
      <c r="J170" s="247" t="str">
        <f>INDEX('Policy Characteristics'!E:E,MATCH(PolicyLevers!$C170,'Policy Characteristics'!$D:$D,0))</f>
        <v>Ban New Power Plants</v>
      </c>
      <c r="K170" s="247" t="str">
        <f>INDEX('Policy Characteristics'!F:F,MATCH(PolicyLevers!$C170,'Policy Characteristics'!$D:$D,0))</f>
        <v>elec ban new power plants</v>
      </c>
      <c r="L170" s="247">
        <f>INDEX('Policy Characteristics'!G:G,MATCH(PolicyLevers!$C170,'Policy Characteristics'!$D:$D,0))</f>
        <v>0</v>
      </c>
      <c r="M170" s="247">
        <f>INDEX('Policy Characteristics'!H:H,MATCH(PolicyLevers!$C170,'Policy Characteristics'!$D:$D,0))</f>
        <v>1</v>
      </c>
      <c r="N170" s="247">
        <f>INDEX('Policy Characteristics'!I:I,MATCH(PolicyLevers!$C170,'Policy Characteristics'!$D:$D,0))</f>
        <v>1</v>
      </c>
      <c r="O170" s="257" t="str">
        <f>INDEX('Policy Characteristics'!J:J,MATCH(PolicyLevers!$C170,'Policy Characteristics'!$D:$D,0))</f>
        <v>on/off</v>
      </c>
      <c r="P170" s="257" t="str">
        <f>INDEX('Policy Characteristics'!K:K,MATCH(PolicyLevers!$C170,'Policy Characteristics'!$D:$D,0))</f>
        <v>**Description:** This policy prevents new capacity of the selected type(s) from being built or deployed.//</v>
      </c>
      <c r="Q170" s="257" t="str">
        <f>INDEX('Policy Characteristics'!L:L,MATCH(PolicyLevers!$C170,'Policy Characteristics'!$D:$D,0))</f>
        <v>electricity-sector-main.html#ban</v>
      </c>
      <c r="R170" s="265" t="str">
        <f>INDEX('Policy Characteristics'!M:M,MATCH(PolicyLevers!$C170,'Policy Characteristics'!$D:$D,0))</f>
        <v>ban-new-capacity.html</v>
      </c>
      <c r="S170" s="276">
        <f>INDEX('Policy Characteristics'!N:N,MATCH(PolicyLevers!$C170,'Policy Characteristics'!$D:$D,0))</f>
        <v>0</v>
      </c>
      <c r="T170" s="276">
        <f>INDEX('Policy Characteristics'!O:O,MATCH(PolicyLevers!$C170,'Policy Characteristics'!$D:$D,0))</f>
        <v>0</v>
      </c>
      <c r="U170" s="12"/>
      <c r="V170" s="12"/>
      <c r="W170" s="12"/>
      <c r="X170" s="12"/>
      <c r="Y170" s="12"/>
      <c r="Z170" s="12"/>
    </row>
    <row r="171" spans="1:26" ht="15.75" customHeight="1" x14ac:dyDescent="0.35">
      <c r="A171" s="247" t="str">
        <f>INDEX('Policy Characteristics'!B:B,MATCH(PolicyLevers!$C171,'Policy Characteristics'!$D:$D,0))</f>
        <v>Electricity Supply</v>
      </c>
      <c r="B171" s="247" t="str">
        <f>INDEX('Policy Characteristics'!C:C,MATCH(PolicyLevers!$C171,'Policy Characteristics'!$D:$D,0))</f>
        <v>Ban New Power Plants</v>
      </c>
      <c r="C171" s="247" t="str">
        <f t="shared" ref="C171" si="104">C$162</f>
        <v>Boolean Ban New Power Plants</v>
      </c>
      <c r="D171" s="257" t="s">
        <v>247</v>
      </c>
      <c r="E171" s="257"/>
      <c r="F171" s="257" t="s">
        <v>248</v>
      </c>
      <c r="G171" s="257"/>
      <c r="H171" s="254">
        <v>591</v>
      </c>
      <c r="I171" s="255" t="s">
        <v>63</v>
      </c>
      <c r="J171" s="247" t="str">
        <f>INDEX('Policy Characteristics'!E:E,MATCH(PolicyLevers!$C171,'Policy Characteristics'!$D:$D,0))</f>
        <v>Ban New Power Plants</v>
      </c>
      <c r="K171" s="247" t="str">
        <f>INDEX('Policy Characteristics'!F:F,MATCH(PolicyLevers!$C171,'Policy Characteristics'!$D:$D,0))</f>
        <v>elec ban new power plants</v>
      </c>
      <c r="L171" s="12">
        <f>INDEX('Policy Characteristics'!G:G,MATCH(PolicyLevers!$C171,'Policy Characteristics'!$D:$D,0))</f>
        <v>0</v>
      </c>
      <c r="M171" s="12">
        <f>INDEX('Policy Characteristics'!H:H,MATCH(PolicyLevers!$C171,'Policy Characteristics'!$D:$D,0))</f>
        <v>1</v>
      </c>
      <c r="N171" s="12">
        <f>INDEX('Policy Characteristics'!I:I,MATCH(PolicyLevers!$C171,'Policy Characteristics'!$D:$D,0))</f>
        <v>1</v>
      </c>
      <c r="O171" s="276" t="str">
        <f>INDEX('Policy Characteristics'!J:J,MATCH(PolicyLevers!$C171,'Policy Characteristics'!$D:$D,0))</f>
        <v>on/off</v>
      </c>
      <c r="P171" s="257" t="str">
        <f>INDEX('Policy Characteristics'!K:K,MATCH(PolicyLevers!$C171,'Policy Characteristics'!$D:$D,0))</f>
        <v>**Description:** This policy prevents new capacity of the selected type(s) from being built or deployed.//</v>
      </c>
      <c r="Q171" s="276" t="str">
        <f>INDEX('Policy Characteristics'!L:L,MATCH(PolicyLevers!$C171,'Policy Characteristics'!$D:$D,0))</f>
        <v>electricity-sector-main.html#ban</v>
      </c>
      <c r="R171" s="277" t="str">
        <f>INDEX('Policy Characteristics'!M:M,MATCH(PolicyLevers!$C171,'Policy Characteristics'!$D:$D,0))</f>
        <v>ban-new-capacity.html</v>
      </c>
      <c r="S171" s="257">
        <f>INDEX('Policy Characteristics'!N:N,MATCH(PolicyLevers!$C171,'Policy Characteristics'!$D:$D,0))</f>
        <v>0</v>
      </c>
      <c r="T171" s="257">
        <f>INDEX('Policy Characteristics'!O:O,MATCH(PolicyLevers!$C171,'Policy Characteristics'!$D:$D,0))</f>
        <v>0</v>
      </c>
      <c r="U171" s="12"/>
      <c r="V171" s="12"/>
      <c r="W171" s="12"/>
      <c r="X171" s="12"/>
      <c r="Y171" s="12"/>
      <c r="Z171" s="12"/>
    </row>
    <row r="172" spans="1:26" ht="15.75" customHeight="1" x14ac:dyDescent="0.35">
      <c r="A172" s="247" t="str">
        <f>INDEX('Policy Characteristics'!B:B,MATCH(PolicyLevers!$C172,'Policy Characteristics'!$D:$D,0))</f>
        <v>Electricity Supply</v>
      </c>
      <c r="B172" s="247" t="str">
        <f>INDEX('Policy Characteristics'!C:C,MATCH(PolicyLevers!$C172,'Policy Characteristics'!$D:$D,0))</f>
        <v>Ban New Power Plants</v>
      </c>
      <c r="C172" s="12" t="str">
        <f t="shared" ref="C172" si="105">C$162</f>
        <v>Boolean Ban New Power Plants</v>
      </c>
      <c r="D172" s="262" t="s">
        <v>249</v>
      </c>
      <c r="E172" s="262"/>
      <c r="F172" s="262" t="s">
        <v>250</v>
      </c>
      <c r="G172" s="262"/>
      <c r="H172" s="7"/>
      <c r="I172" s="11" t="s">
        <v>76</v>
      </c>
      <c r="J172" s="247" t="str">
        <f>INDEX('Policy Characteristics'!E:E,MATCH(PolicyLevers!$C172,'Policy Characteristics'!$D:$D,0))</f>
        <v>Ban New Power Plants</v>
      </c>
      <c r="K172" s="247" t="str">
        <f>INDEX('Policy Characteristics'!F:F,MATCH(PolicyLevers!$C172,'Policy Characteristics'!$D:$D,0))</f>
        <v>elec ban new power plants</v>
      </c>
      <c r="L172" s="12">
        <f>INDEX('Policy Characteristics'!G:G,MATCH(PolicyLevers!$C172,'Policy Characteristics'!$D:$D,0))</f>
        <v>0</v>
      </c>
      <c r="M172" s="12">
        <f>INDEX('Policy Characteristics'!H:H,MATCH(PolicyLevers!$C172,'Policy Characteristics'!$D:$D,0))</f>
        <v>1</v>
      </c>
      <c r="N172" s="12">
        <f>INDEX('Policy Characteristics'!I:I,MATCH(PolicyLevers!$C172,'Policy Characteristics'!$D:$D,0))</f>
        <v>1</v>
      </c>
      <c r="O172" s="276" t="str">
        <f>INDEX('Policy Characteristics'!J:J,MATCH(PolicyLevers!$C172,'Policy Characteristics'!$D:$D,0))</f>
        <v>on/off</v>
      </c>
      <c r="P172" s="262" t="str">
        <f>INDEX('Policy Characteristics'!K:K,MATCH(PolicyLevers!$C172,'Policy Characteristics'!$D:$D,0))</f>
        <v>**Description:** This policy prevents new capacity of the selected type(s) from being built or deployed.//</v>
      </c>
      <c r="Q172" s="276" t="str">
        <f>INDEX('Policy Characteristics'!L:L,MATCH(PolicyLevers!$C172,'Policy Characteristics'!$D:$D,0))</f>
        <v>electricity-sector-main.html#ban</v>
      </c>
      <c r="R172" s="277" t="str">
        <f>INDEX('Policy Characteristics'!M:M,MATCH(PolicyLevers!$C172,'Policy Characteristics'!$D:$D,0))</f>
        <v>ban-new-capacity.html</v>
      </c>
      <c r="S172" s="276">
        <f>INDEX('Policy Characteristics'!N:N,MATCH(PolicyLevers!$C172,'Policy Characteristics'!$D:$D,0))</f>
        <v>0</v>
      </c>
      <c r="T172" s="276">
        <f>INDEX('Policy Characteristics'!O:O,MATCH(PolicyLevers!$C172,'Policy Characteristics'!$D:$D,0))</f>
        <v>0</v>
      </c>
      <c r="U172" s="12"/>
      <c r="V172" s="12"/>
      <c r="W172" s="12"/>
      <c r="X172" s="12"/>
      <c r="Y172" s="12"/>
      <c r="Z172" s="12"/>
    </row>
    <row r="173" spans="1:26" ht="15.75" customHeight="1" x14ac:dyDescent="0.35">
      <c r="A173" s="247" t="str">
        <f>INDEX('Policy Characteristics'!B:B,MATCH(PolicyLevers!$C173,'Policy Characteristics'!$D:$D,0))</f>
        <v>Electricity Supply</v>
      </c>
      <c r="B173" s="247" t="str">
        <f>INDEX('Policy Characteristics'!C:C,MATCH(PolicyLevers!$C173,'Policy Characteristics'!$D:$D,0))</f>
        <v>Ban New Power Plants</v>
      </c>
      <c r="C173" s="12" t="str">
        <f t="shared" ref="C173" si="106">C$162</f>
        <v>Boolean Ban New Power Plants</v>
      </c>
      <c r="D173" s="262" t="s">
        <v>251</v>
      </c>
      <c r="E173" s="262"/>
      <c r="F173" s="262" t="s">
        <v>252</v>
      </c>
      <c r="G173" s="262"/>
      <c r="H173" s="7">
        <v>116</v>
      </c>
      <c r="I173" s="260" t="s">
        <v>63</v>
      </c>
      <c r="J173" s="247" t="str">
        <f>INDEX('Policy Characteristics'!E:E,MATCH(PolicyLevers!$C173,'Policy Characteristics'!$D:$D,0))</f>
        <v>Ban New Power Plants</v>
      </c>
      <c r="K173" s="247" t="str">
        <f>INDEX('Policy Characteristics'!F:F,MATCH(PolicyLevers!$C173,'Policy Characteristics'!$D:$D,0))</f>
        <v>elec ban new power plants</v>
      </c>
      <c r="L173" s="12">
        <f>INDEX('Policy Characteristics'!G:G,MATCH(PolicyLevers!$C173,'Policy Characteristics'!$D:$D,0))</f>
        <v>0</v>
      </c>
      <c r="M173" s="12">
        <f>INDEX('Policy Characteristics'!H:H,MATCH(PolicyLevers!$C173,'Policy Characteristics'!$D:$D,0))</f>
        <v>1</v>
      </c>
      <c r="N173" s="12">
        <f>INDEX('Policy Characteristics'!I:I,MATCH(PolicyLevers!$C173,'Policy Characteristics'!$D:$D,0))</f>
        <v>1</v>
      </c>
      <c r="O173" s="276" t="str">
        <f>INDEX('Policy Characteristics'!J:J,MATCH(PolicyLevers!$C173,'Policy Characteristics'!$D:$D,0))</f>
        <v>on/off</v>
      </c>
      <c r="P173" s="262" t="str">
        <f>INDEX('Policy Characteristics'!K:K,MATCH(PolicyLevers!$C173,'Policy Characteristics'!$D:$D,0))</f>
        <v>**Description:** This policy prevents new capacity of the selected type(s) from being built or deployed.//</v>
      </c>
      <c r="Q173" s="276" t="str">
        <f>INDEX('Policy Characteristics'!L:L,MATCH(PolicyLevers!$C173,'Policy Characteristics'!$D:$D,0))</f>
        <v>electricity-sector-main.html#ban</v>
      </c>
      <c r="R173" s="277" t="str">
        <f>INDEX('Policy Characteristics'!M:M,MATCH(PolicyLevers!$C173,'Policy Characteristics'!$D:$D,0))</f>
        <v>ban-new-capacity.html</v>
      </c>
      <c r="S173" s="276">
        <f>INDEX('Policy Characteristics'!N:N,MATCH(PolicyLevers!$C173,'Policy Characteristics'!$D:$D,0))</f>
        <v>0</v>
      </c>
      <c r="T173" s="276">
        <f>INDEX('Policy Characteristics'!O:O,MATCH(PolicyLevers!$C173,'Policy Characteristics'!$D:$D,0))</f>
        <v>0</v>
      </c>
      <c r="U173" s="12"/>
      <c r="V173" s="12"/>
      <c r="W173" s="12"/>
      <c r="X173" s="12"/>
      <c r="Y173" s="12"/>
      <c r="Z173" s="12"/>
    </row>
    <row r="174" spans="1:26" ht="15.75" customHeight="1" x14ac:dyDescent="0.35">
      <c r="A174" s="247" t="str">
        <f>INDEX('Policy Characteristics'!B:B,MATCH(PolicyLevers!$C174,'Policy Characteristics'!$D:$D,0))</f>
        <v>Electricity Supply</v>
      </c>
      <c r="B174" s="247" t="str">
        <f>INDEX('Policy Characteristics'!C:C,MATCH(PolicyLevers!$C174,'Policy Characteristics'!$D:$D,0))</f>
        <v>Ban New Power Plants</v>
      </c>
      <c r="C174" s="12" t="str">
        <f t="shared" ref="C174" si="107">C$162</f>
        <v>Boolean Ban New Power Plants</v>
      </c>
      <c r="D174" s="262" t="s">
        <v>253</v>
      </c>
      <c r="E174" s="262"/>
      <c r="F174" s="262" t="s">
        <v>254</v>
      </c>
      <c r="G174" s="262"/>
      <c r="H174" s="7"/>
      <c r="I174" s="11" t="s">
        <v>76</v>
      </c>
      <c r="J174" s="247" t="str">
        <f>INDEX('Policy Characteristics'!E:E,MATCH(PolicyLevers!$C174,'Policy Characteristics'!$D:$D,0))</f>
        <v>Ban New Power Plants</v>
      </c>
      <c r="K174" s="247" t="str">
        <f>INDEX('Policy Characteristics'!F:F,MATCH(PolicyLevers!$C174,'Policy Characteristics'!$D:$D,0))</f>
        <v>elec ban new power plants</v>
      </c>
      <c r="L174" s="12">
        <f>INDEX('Policy Characteristics'!G:G,MATCH(PolicyLevers!$C174,'Policy Characteristics'!$D:$D,0))</f>
        <v>0</v>
      </c>
      <c r="M174" s="12">
        <f>INDEX('Policy Characteristics'!H:H,MATCH(PolicyLevers!$C174,'Policy Characteristics'!$D:$D,0))</f>
        <v>1</v>
      </c>
      <c r="N174" s="12">
        <f>INDEX('Policy Characteristics'!I:I,MATCH(PolicyLevers!$C174,'Policy Characteristics'!$D:$D,0))</f>
        <v>1</v>
      </c>
      <c r="O174" s="276" t="str">
        <f>INDEX('Policy Characteristics'!J:J,MATCH(PolicyLevers!$C174,'Policy Characteristics'!$D:$D,0))</f>
        <v>on/off</v>
      </c>
      <c r="P174" s="262" t="str">
        <f>INDEX('Policy Characteristics'!K:K,MATCH(PolicyLevers!$C174,'Policy Characteristics'!$D:$D,0))</f>
        <v>**Description:** This policy prevents new capacity of the selected type(s) from being built or deployed.//</v>
      </c>
      <c r="Q174" s="276" t="str">
        <f>INDEX('Policy Characteristics'!L:L,MATCH(PolicyLevers!$C174,'Policy Characteristics'!$D:$D,0))</f>
        <v>electricity-sector-main.html#ban</v>
      </c>
      <c r="R174" s="277" t="str">
        <f>INDEX('Policy Characteristics'!M:M,MATCH(PolicyLevers!$C174,'Policy Characteristics'!$D:$D,0))</f>
        <v>ban-new-capacity.html</v>
      </c>
      <c r="S174" s="276">
        <f>INDEX('Policy Characteristics'!N:N,MATCH(PolicyLevers!$C174,'Policy Characteristics'!$D:$D,0))</f>
        <v>0</v>
      </c>
      <c r="T174" s="276">
        <f>INDEX('Policy Characteristics'!O:O,MATCH(PolicyLevers!$C174,'Policy Characteristics'!$D:$D,0))</f>
        <v>0</v>
      </c>
      <c r="U174" s="12"/>
      <c r="V174" s="12"/>
      <c r="W174" s="12"/>
      <c r="X174" s="12"/>
      <c r="Y174" s="12"/>
      <c r="Z174" s="12"/>
    </row>
    <row r="175" spans="1:26" ht="15.75" customHeight="1" x14ac:dyDescent="0.35">
      <c r="A175" s="247" t="str">
        <f>INDEX('Policy Characteristics'!B:B,MATCH(PolicyLevers!$C175,'Policy Characteristics'!$D:$D,0))</f>
        <v>Electricity Supply</v>
      </c>
      <c r="B175" s="247" t="str">
        <f>INDEX('Policy Characteristics'!C:C,MATCH(PolicyLevers!$C175,'Policy Characteristics'!$D:$D,0))</f>
        <v>Ban New Power Plants</v>
      </c>
      <c r="C175" s="247" t="str">
        <f t="shared" ref="C175" si="108">C$162</f>
        <v>Boolean Ban New Power Plants</v>
      </c>
      <c r="D175" s="257" t="s">
        <v>255</v>
      </c>
      <c r="E175" s="257"/>
      <c r="F175" s="257" t="s">
        <v>256</v>
      </c>
      <c r="G175" s="257"/>
      <c r="H175" s="254">
        <v>592</v>
      </c>
      <c r="I175" s="255" t="s">
        <v>63</v>
      </c>
      <c r="J175" s="247" t="str">
        <f>INDEX('Policy Characteristics'!E:E,MATCH(PolicyLevers!$C175,'Policy Characteristics'!$D:$D,0))</f>
        <v>Ban New Power Plants</v>
      </c>
      <c r="K175" s="247" t="str">
        <f>INDEX('Policy Characteristics'!F:F,MATCH(PolicyLevers!$C175,'Policy Characteristics'!$D:$D,0))</f>
        <v>elec ban new power plants</v>
      </c>
      <c r="L175" s="12">
        <f>INDEX('Policy Characteristics'!G:G,MATCH(PolicyLevers!$C175,'Policy Characteristics'!$D:$D,0))</f>
        <v>0</v>
      </c>
      <c r="M175" s="12">
        <f>INDEX('Policy Characteristics'!H:H,MATCH(PolicyLevers!$C175,'Policy Characteristics'!$D:$D,0))</f>
        <v>1</v>
      </c>
      <c r="N175" s="12">
        <f>INDEX('Policy Characteristics'!I:I,MATCH(PolicyLevers!$C175,'Policy Characteristics'!$D:$D,0))</f>
        <v>1</v>
      </c>
      <c r="O175" s="276" t="str">
        <f>INDEX('Policy Characteristics'!J:J,MATCH(PolicyLevers!$C175,'Policy Characteristics'!$D:$D,0))</f>
        <v>on/off</v>
      </c>
      <c r="P175" s="257" t="str">
        <f>INDEX('Policy Characteristics'!K:K,MATCH(PolicyLevers!$C175,'Policy Characteristics'!$D:$D,0))</f>
        <v>**Description:** This policy prevents new capacity of the selected type(s) from being built or deployed.//</v>
      </c>
      <c r="Q175" s="276" t="str">
        <f>INDEX('Policy Characteristics'!L:L,MATCH(PolicyLevers!$C175,'Policy Characteristics'!$D:$D,0))</f>
        <v>electricity-sector-main.html#ban</v>
      </c>
      <c r="R175" s="277" t="str">
        <f>INDEX('Policy Characteristics'!M:M,MATCH(PolicyLevers!$C175,'Policy Characteristics'!$D:$D,0))</f>
        <v>ban-new-capacity.html</v>
      </c>
      <c r="S175" s="257">
        <f>INDEX('Policy Characteristics'!N:N,MATCH(PolicyLevers!$C175,'Policy Characteristics'!$D:$D,0))</f>
        <v>0</v>
      </c>
      <c r="T175" s="257">
        <f>INDEX('Policy Characteristics'!O:O,MATCH(PolicyLevers!$C175,'Policy Characteristics'!$D:$D,0))</f>
        <v>0</v>
      </c>
      <c r="U175" s="12"/>
      <c r="V175" s="12"/>
      <c r="W175" s="12"/>
      <c r="X175" s="12"/>
      <c r="Y175" s="12"/>
      <c r="Z175" s="12"/>
    </row>
    <row r="176" spans="1:26" ht="15.75" customHeight="1" x14ac:dyDescent="0.35">
      <c r="A176" s="247" t="str">
        <f>INDEX('Policy Characteristics'!B:B,MATCH(PolicyLevers!$C176,'Policy Characteristics'!$D:$D,0))</f>
        <v>Electricity Supply</v>
      </c>
      <c r="B176" s="247" t="str">
        <f>INDEX('Policy Characteristics'!C:C,MATCH(PolicyLevers!$C176,'Policy Characteristics'!$D:$D,0))</f>
        <v>Ban New Power Plants</v>
      </c>
      <c r="C176" s="247" t="str">
        <f t="shared" ref="C176" si="109">C$162</f>
        <v>Boolean Ban New Power Plants</v>
      </c>
      <c r="D176" s="257" t="s">
        <v>257</v>
      </c>
      <c r="E176" s="257"/>
      <c r="F176" s="257" t="s">
        <v>258</v>
      </c>
      <c r="G176" s="257"/>
      <c r="H176" s="254">
        <v>593</v>
      </c>
      <c r="I176" s="255" t="s">
        <v>63</v>
      </c>
      <c r="J176" s="247" t="str">
        <f>INDEX('Policy Characteristics'!E:E,MATCH(PolicyLevers!$C176,'Policy Characteristics'!$D:$D,0))</f>
        <v>Ban New Power Plants</v>
      </c>
      <c r="K176" s="247" t="str">
        <f>INDEX('Policy Characteristics'!F:F,MATCH(PolicyLevers!$C176,'Policy Characteristics'!$D:$D,0))</f>
        <v>elec ban new power plants</v>
      </c>
      <c r="L176" s="12">
        <f>INDEX('Policy Characteristics'!G:G,MATCH(PolicyLevers!$C176,'Policy Characteristics'!$D:$D,0))</f>
        <v>0</v>
      </c>
      <c r="M176" s="12">
        <f>INDEX('Policy Characteristics'!H:H,MATCH(PolicyLevers!$C176,'Policy Characteristics'!$D:$D,0))</f>
        <v>1</v>
      </c>
      <c r="N176" s="12">
        <f>INDEX('Policy Characteristics'!I:I,MATCH(PolicyLevers!$C176,'Policy Characteristics'!$D:$D,0))</f>
        <v>1</v>
      </c>
      <c r="O176" s="276" t="str">
        <f>INDEX('Policy Characteristics'!J:J,MATCH(PolicyLevers!$C176,'Policy Characteristics'!$D:$D,0))</f>
        <v>on/off</v>
      </c>
      <c r="P176" s="257" t="str">
        <f>INDEX('Policy Characteristics'!K:K,MATCH(PolicyLevers!$C176,'Policy Characteristics'!$D:$D,0))</f>
        <v>**Description:** This policy prevents new capacity of the selected type(s) from being built or deployed.//</v>
      </c>
      <c r="Q176" s="276" t="str">
        <f>INDEX('Policy Characteristics'!L:L,MATCH(PolicyLevers!$C176,'Policy Characteristics'!$D:$D,0))</f>
        <v>electricity-sector-main.html#ban</v>
      </c>
      <c r="R176" s="277" t="str">
        <f>INDEX('Policy Characteristics'!M:M,MATCH(PolicyLevers!$C176,'Policy Characteristics'!$D:$D,0))</f>
        <v>ban-new-capacity.html</v>
      </c>
      <c r="S176" s="257">
        <f>INDEX('Policy Characteristics'!N:N,MATCH(PolicyLevers!$C176,'Policy Characteristics'!$D:$D,0))</f>
        <v>0</v>
      </c>
      <c r="T176" s="257">
        <f>INDEX('Policy Characteristics'!O:O,MATCH(PolicyLevers!$C176,'Policy Characteristics'!$D:$D,0))</f>
        <v>0</v>
      </c>
      <c r="U176" s="12"/>
      <c r="V176" s="12"/>
      <c r="W176" s="12"/>
      <c r="X176" s="12"/>
      <c r="Y176" s="12"/>
      <c r="Z176" s="12"/>
    </row>
    <row r="177" spans="1:26" ht="15.75" customHeight="1" x14ac:dyDescent="0.35">
      <c r="A177" s="247" t="str">
        <f>INDEX('Policy Characteristics'!B:B,MATCH(PolicyLevers!$C177,'Policy Characteristics'!$D:$D,0))</f>
        <v>Electricity Supply</v>
      </c>
      <c r="B177" s="247" t="str">
        <f>INDEX('Policy Characteristics'!C:C,MATCH(PolicyLevers!$C177,'Policy Characteristics'!$D:$D,0))</f>
        <v>Ban New Power Plants</v>
      </c>
      <c r="C177" s="12" t="str">
        <f t="shared" ref="C177" si="110">C$162</f>
        <v>Boolean Ban New Power Plants</v>
      </c>
      <c r="D177" s="262" t="s">
        <v>259</v>
      </c>
      <c r="E177" s="262"/>
      <c r="F177" s="262" t="s">
        <v>260</v>
      </c>
      <c r="G177" s="262"/>
      <c r="H177" s="7"/>
      <c r="I177" s="11" t="s">
        <v>76</v>
      </c>
      <c r="J177" s="247" t="str">
        <f>INDEX('Policy Characteristics'!E:E,MATCH(PolicyLevers!$C177,'Policy Characteristics'!$D:$D,0))</f>
        <v>Ban New Power Plants</v>
      </c>
      <c r="K177" s="247" t="str">
        <f>INDEX('Policy Characteristics'!F:F,MATCH(PolicyLevers!$C177,'Policy Characteristics'!$D:$D,0))</f>
        <v>elec ban new power plants</v>
      </c>
      <c r="L177" s="12">
        <f>INDEX('Policy Characteristics'!G:G,MATCH(PolicyLevers!$C177,'Policy Characteristics'!$D:$D,0))</f>
        <v>0</v>
      </c>
      <c r="M177" s="12">
        <f>INDEX('Policy Characteristics'!H:H,MATCH(PolicyLevers!$C177,'Policy Characteristics'!$D:$D,0))</f>
        <v>1</v>
      </c>
      <c r="N177" s="12">
        <f>INDEX('Policy Characteristics'!I:I,MATCH(PolicyLevers!$C177,'Policy Characteristics'!$D:$D,0))</f>
        <v>1</v>
      </c>
      <c r="O177" s="276" t="str">
        <f>INDEX('Policy Characteristics'!J:J,MATCH(PolicyLevers!$C177,'Policy Characteristics'!$D:$D,0))</f>
        <v>on/off</v>
      </c>
      <c r="P177" s="262" t="str">
        <f>INDEX('Policy Characteristics'!K:K,MATCH(PolicyLevers!$C177,'Policy Characteristics'!$D:$D,0))</f>
        <v>**Description:** This policy prevents new capacity of the selected type(s) from being built or deployed.//</v>
      </c>
      <c r="Q177" s="276" t="str">
        <f>INDEX('Policy Characteristics'!L:L,MATCH(PolicyLevers!$C177,'Policy Characteristics'!$D:$D,0))</f>
        <v>electricity-sector-main.html#ban</v>
      </c>
      <c r="R177" s="269" t="str">
        <f>INDEX('Policy Characteristics'!M:M,MATCH(PolicyLevers!$C177,'Policy Characteristics'!$D:$D,0))</f>
        <v>ban-new-capacity.html</v>
      </c>
      <c r="S177" s="276">
        <f>INDEX('Policy Characteristics'!N:N,MATCH(PolicyLevers!$C177,'Policy Characteristics'!$D:$D,0))</f>
        <v>0</v>
      </c>
      <c r="T177" s="276">
        <f>INDEX('Policy Characteristics'!O:O,MATCH(PolicyLevers!$C177,'Policy Characteristics'!$D:$D,0))</f>
        <v>0</v>
      </c>
      <c r="U177" s="12"/>
      <c r="V177" s="12"/>
      <c r="W177" s="12"/>
      <c r="X177" s="12"/>
      <c r="Y177" s="12"/>
      <c r="Z177" s="12"/>
    </row>
    <row r="178" spans="1:26" ht="15.75" customHeight="1" x14ac:dyDescent="0.35">
      <c r="A178" s="247" t="str">
        <f>INDEX('Policy Characteristics'!B:B,MATCH(PolicyLevers!$C178,'Policy Characteristics'!$D:$D,0))</f>
        <v>Electricity Supply</v>
      </c>
      <c r="B178" s="247" t="str">
        <f>INDEX('Policy Characteristics'!C:C,MATCH(PolicyLevers!$C178,'Policy Characteristics'!$D:$D,0))</f>
        <v>Carbon-free Electricity Standard</v>
      </c>
      <c r="C178" s="247" t="s">
        <v>262</v>
      </c>
      <c r="D178" s="257"/>
      <c r="E178" s="257"/>
      <c r="F178" s="257"/>
      <c r="G178" s="257"/>
      <c r="H178" s="254">
        <v>508</v>
      </c>
      <c r="I178" s="255" t="s">
        <v>63</v>
      </c>
      <c r="J178" s="247" t="str">
        <f>INDEX('Policy Characteristics'!E:E,MATCH(PolicyLevers!$C178,'Policy Characteristics'!$D:$D,0))</f>
        <v>Carbon-free Electricity Standard</v>
      </c>
      <c r="K178" s="247" t="str">
        <f>INDEX('Policy Characteristics'!F:F,MATCH(PolicyLevers!$C178,'Policy Characteristics'!$D:$D,0))</f>
        <v>elec renewable portfolio standards</v>
      </c>
      <c r="L178" s="256">
        <f>INDEX('Policy Characteristics'!G:G,MATCH(PolicyLevers!$C178,'Policy Characteristics'!$D:$D,0))</f>
        <v>0</v>
      </c>
      <c r="M178" s="256">
        <f>INDEX('Policy Characteristics'!H:H,MATCH(PolicyLevers!$C178,'Policy Characteristics'!$D:$D,0))</f>
        <v>1</v>
      </c>
      <c r="N178" s="256">
        <f>INDEX('Policy Characteristics'!I:I,MATCH(PolicyLevers!$C178,'Policy Characteristics'!$D:$D,0))</f>
        <v>0.01</v>
      </c>
      <c r="O178" s="257" t="str">
        <f>INDEX('Policy Characteristics'!J:J,MATCH(PolicyLevers!$C178,'Policy Characteristics'!$D:$D,0))</f>
        <v>% of electricity generation</v>
      </c>
      <c r="P178" s="257" t="str">
        <f>INDEX('Policy Characteristics'!K:K,MATCH(PolicyLevers!$C178,'Policy Characteristics'!$D:$D,0))</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Q178" s="257" t="str">
        <f>INDEX('Policy Characteristics'!L:L,MATCH(PolicyLevers!$C178,'Policy Characteristics'!$D:$D,0))</f>
        <v>electricity-sector-main.html#ces</v>
      </c>
      <c r="R178" s="265" t="str">
        <f>INDEX('Policy Characteristics'!M:M,MATCH(PolicyLevers!$C178,'Policy Characteristics'!$D:$D,0))</f>
        <v>clean-energy-standard.html</v>
      </c>
      <c r="S178" s="257" t="str">
        <f>INDEX('Policy Characteristics'!N:N,MATCH(PolicyLevers!$C178,'Policy Characteristics'!$D:$D,0))</f>
        <v>Pretendida Contribuição Nacionalmente Determinada para Consecução do Objetivo da Convenção-Quadro das Nações Unidas sobre Mudança do Clima” (sigla em inglês: iNDC). República Federativa do Brasil:
http://www.itamaraty.gov.br/images/ed_desenvsust/BRASIL-iNDC-portugues.pdf</v>
      </c>
      <c r="T178" s="257" t="str">
        <f>INDEX('Policy Characteristics'!O:O,MATCH(PolicyLevers!$C178,'Policy Characteristics'!$D:$D,0))</f>
        <v>Pretendida Contribuição Nacionalmente Determinada para Consecução do Objetivo da Convenção-Quadro das Nações Unidas sobre Mudança do Clima” (sigla em inglês: iNDC). República Federativa do Brasil:
http://www.itamaraty.gov.br/images/ed_desenvsust/BRASIL-iNDC-portugues.pdf</v>
      </c>
      <c r="U178" s="248"/>
      <c r="V178" s="248"/>
      <c r="W178" s="248"/>
      <c r="X178" s="248"/>
      <c r="Y178" s="248"/>
      <c r="Z178" s="248"/>
    </row>
    <row r="179" spans="1:26" ht="15.75" customHeight="1" x14ac:dyDescent="0.35">
      <c r="A179" s="247" t="str">
        <f>INDEX('Policy Characteristics'!B:B,MATCH(PolicyLevers!$C179,'Policy Characteristics'!$D:$D,0))</f>
        <v>Electricity Supply</v>
      </c>
      <c r="B179" s="247" t="str">
        <f>INDEX('Policy Characteristics'!C:C,MATCH(PolicyLevers!$C179,'Policy Characteristics'!$D:$D,0))</f>
        <v>Change Electricity Exports</v>
      </c>
      <c r="C179" s="247" t="s">
        <v>268</v>
      </c>
      <c r="D179" s="257"/>
      <c r="E179" s="257"/>
      <c r="F179" s="257"/>
      <c r="G179" s="257"/>
      <c r="H179" s="254">
        <v>148</v>
      </c>
      <c r="I179" s="255" t="s">
        <v>76</v>
      </c>
      <c r="J179" s="247" t="str">
        <f>INDEX('Policy Characteristics'!E:E,MATCH(PolicyLevers!$C179,'Policy Characteristics'!$D:$D,0))</f>
        <v>Electricity Imports and Exports</v>
      </c>
      <c r="K179" s="247" t="str">
        <f>INDEX('Policy Characteristics'!F:F,MATCH(PolicyLevers!$C179,'Policy Characteristics'!$D:$D,0))</f>
        <v>elec change exports</v>
      </c>
      <c r="L179" s="256">
        <f>INDEX('Policy Characteristics'!G:G,MATCH(PolicyLevers!$C179,'Policy Characteristics'!$D:$D,0))</f>
        <v>-0.5</v>
      </c>
      <c r="M179" s="256">
        <f>INDEX('Policy Characteristics'!H:H,MATCH(PolicyLevers!$C179,'Policy Characteristics'!$D:$D,0))</f>
        <v>1</v>
      </c>
      <c r="N179" s="256">
        <f>INDEX('Policy Characteristics'!I:I,MATCH(PolicyLevers!$C179,'Policy Characteristics'!$D:$D,0))</f>
        <v>0.02</v>
      </c>
      <c r="O179" s="257" t="str">
        <f>INDEX('Policy Characteristics'!J:J,MATCH(PolicyLevers!$C179,'Policy Characteristics'!$D:$D,0))</f>
        <v>% change in exports</v>
      </c>
      <c r="P179" s="257" t="str">
        <f>INDEX('Policy Characteristics'!K:K,MATCH(PolicyLevers!$C179,'Policy Characteristics'!$D:$D,0))</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c r="Q179" s="257" t="str">
        <f>INDEX('Policy Characteristics'!L:L,MATCH(PolicyLevers!$C179,'Policy Characteristics'!$D:$D,0))</f>
        <v>electricity-sector-main.html#elec-exports</v>
      </c>
      <c r="R179" s="265" t="str">
        <f>INDEX('Policy Characteristics'!M:M,MATCH(PolicyLevers!$C179,'Policy Characteristics'!$D:$D,0))</f>
        <v>electricity-imports-exports.html</v>
      </c>
      <c r="S179" s="257" t="str">
        <f>INDEX('Policy Characteristics'!N:N,MATCH(PolicyLevers!$C179,'Policy Characteristics'!$D:$D,0))</f>
        <v>Energy Information Administation.  2016.  Electric Power Annual.  Table 2.13.</v>
      </c>
      <c r="T179" s="257">
        <f>INDEX('Policy Characteristics'!O:O,MATCH(PolicyLevers!$C179,'Policy Characteristics'!$D:$D,0))</f>
        <v>0</v>
      </c>
      <c r="U179" s="248"/>
      <c r="V179" s="248"/>
      <c r="W179" s="248"/>
      <c r="X179" s="248"/>
      <c r="Y179" s="248"/>
      <c r="Z179" s="248"/>
    </row>
    <row r="180" spans="1:26" ht="15.75" customHeight="1" x14ac:dyDescent="0.35">
      <c r="A180" s="247" t="str">
        <f>INDEX('Policy Characteristics'!B:B,MATCH(PolicyLevers!$C180,'Policy Characteristics'!$D:$D,0))</f>
        <v>Electricity Supply</v>
      </c>
      <c r="B180" s="247" t="str">
        <f>INDEX('Policy Characteristics'!C:C,MATCH(PolicyLevers!$C180,'Policy Characteristics'!$D:$D,0))</f>
        <v>Change Electricity Imports</v>
      </c>
      <c r="C180" s="247" t="s">
        <v>276</v>
      </c>
      <c r="D180" s="257" t="s">
        <v>226</v>
      </c>
      <c r="E180" s="257"/>
      <c r="F180" s="257" t="s">
        <v>227</v>
      </c>
      <c r="G180" s="257"/>
      <c r="H180" s="254">
        <v>149</v>
      </c>
      <c r="I180" s="122" t="s">
        <v>76</v>
      </c>
      <c r="J180" s="247" t="str">
        <f>INDEX('Policy Characteristics'!E:E,MATCH(PolicyLevers!$C180,'Policy Characteristics'!$D:$D,0))</f>
        <v>Electricity Imports and Exports</v>
      </c>
      <c r="K180" s="247" t="str">
        <f>INDEX('Policy Characteristics'!F:F,MATCH(PolicyLevers!$C180,'Policy Characteristics'!$D:$D,0))</f>
        <v>elec change imports</v>
      </c>
      <c r="L180" s="256">
        <f>INDEX('Policy Characteristics'!G:G,MATCH(PolicyLevers!$C180,'Policy Characteristics'!$D:$D,0))</f>
        <v>-0.5</v>
      </c>
      <c r="M180" s="256">
        <f>INDEX('Policy Characteristics'!H:H,MATCH(PolicyLevers!$C180,'Policy Characteristics'!$D:$D,0))</f>
        <v>1</v>
      </c>
      <c r="N180" s="256">
        <f>INDEX('Policy Characteristics'!I:I,MATCH(PolicyLevers!$C180,'Policy Characteristics'!$D:$D,0))</f>
        <v>0.02</v>
      </c>
      <c r="O180" s="257" t="str">
        <f>INDEX('Policy Characteristics'!J:J,MATCH(PolicyLevers!$C180,'Policy Characteristics'!$D:$D,0))</f>
        <v>% change in imports</v>
      </c>
      <c r="P180" s="257" t="str">
        <f>INDEX('Policy Characteristics'!K:K,MATCH(PolicyLevers!$C180,'Policy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0" s="257" t="str">
        <f>INDEX('Policy Characteristics'!L:L,MATCH(PolicyLevers!$C180,'Policy Characteristics'!$D:$D,0))</f>
        <v>electricity-sector-main.html#elec-imports</v>
      </c>
      <c r="R180" s="265" t="str">
        <f>INDEX('Policy Characteristics'!M:M,MATCH(PolicyLevers!$C180,'Policy Characteristics'!$D:$D,0))</f>
        <v>electricity-imports-exports.html</v>
      </c>
      <c r="S180" s="257" t="str">
        <f>INDEX('Policy Characteristics'!N:N,MATCH(PolicyLevers!$C180,'Policy Characteristics'!$D:$D,0))</f>
        <v>Energy Information Administation.  2016.  Electric Power Annual.  Table 2.13.</v>
      </c>
      <c r="T180" s="257">
        <f>INDEX('Policy Characteristics'!O:O,MATCH(PolicyLevers!$C180,'Policy Characteristics'!$D:$D,0))</f>
        <v>0</v>
      </c>
      <c r="U180" s="248"/>
      <c r="V180" s="248"/>
      <c r="W180" s="248"/>
      <c r="X180" s="248"/>
      <c r="Y180" s="248"/>
      <c r="Z180" s="248"/>
    </row>
    <row r="181" spans="1:26" ht="15.75" customHeight="1" x14ac:dyDescent="0.35">
      <c r="A181" s="247" t="str">
        <f>INDEX('Policy Characteristics'!B:B,MATCH(PolicyLevers!$C181,'Policy Characteristics'!$D:$D,0))</f>
        <v>Electricity Supply</v>
      </c>
      <c r="B181" s="247" t="str">
        <f>INDEX('Policy Characteristics'!C:C,MATCH(PolicyLevers!$C181,'Policy Characteristics'!$D:$D,0))</f>
        <v>Change Electricity Imports</v>
      </c>
      <c r="C181" s="247" t="str">
        <f t="shared" ref="C181" si="111">C$180</f>
        <v>Percent Change in Electricity Imports</v>
      </c>
      <c r="D181" s="257" t="s">
        <v>231</v>
      </c>
      <c r="E181" s="257"/>
      <c r="F181" s="257" t="s">
        <v>232</v>
      </c>
      <c r="G181" s="257"/>
      <c r="H181" s="254">
        <v>526</v>
      </c>
      <c r="I181" s="122" t="s">
        <v>76</v>
      </c>
      <c r="J181" s="247" t="str">
        <f>INDEX('Policy Characteristics'!E:E,MATCH(PolicyLevers!$C181,'Policy Characteristics'!$D:$D,0))</f>
        <v>Electricity Imports and Exports</v>
      </c>
      <c r="K181" s="247" t="str">
        <f>INDEX('Policy Characteristics'!F:F,MATCH(PolicyLevers!$C181,'Policy Characteristics'!$D:$D,0))</f>
        <v>elec change imports</v>
      </c>
      <c r="L181" s="256">
        <f>INDEX('Policy Characteristics'!G:G,MATCH(PolicyLevers!$C181,'Policy Characteristics'!$D:$D,0))</f>
        <v>-0.5</v>
      </c>
      <c r="M181" s="256">
        <f>INDEX('Policy Characteristics'!H:H,MATCH(PolicyLevers!$C181,'Policy Characteristics'!$D:$D,0))</f>
        <v>1</v>
      </c>
      <c r="N181" s="256">
        <f>INDEX('Policy Characteristics'!I:I,MATCH(PolicyLevers!$C181,'Policy Characteristics'!$D:$D,0))</f>
        <v>0.02</v>
      </c>
      <c r="O181" s="257" t="str">
        <f>INDEX('Policy Characteristics'!J:J,MATCH(PolicyLevers!$C181,'Policy Characteristics'!$D:$D,0))</f>
        <v>% change in imports</v>
      </c>
      <c r="P181" s="257" t="str">
        <f>INDEX('Policy Characteristics'!K:K,MATCH(PolicyLevers!$C181,'Policy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1" s="257" t="str">
        <f>INDEX('Policy Characteristics'!L:L,MATCH(PolicyLevers!$C181,'Policy Characteristics'!$D:$D,0))</f>
        <v>electricity-sector-main.html#elec-imports</v>
      </c>
      <c r="R181" s="265" t="str">
        <f>INDEX('Policy Characteristics'!M:M,MATCH(PolicyLevers!$C181,'Policy Characteristics'!$D:$D,0))</f>
        <v>electricity-imports-exports.html</v>
      </c>
      <c r="S181" s="257" t="str">
        <f>INDEX('Policy Characteristics'!N:N,MATCH(PolicyLevers!$C181,'Policy Characteristics'!$D:$D,0))</f>
        <v>Energy Information Administation.  2016.  Electric Power Annual.  Table 2.13.</v>
      </c>
      <c r="T181" s="257">
        <f>INDEX('Policy Characteristics'!O:O,MATCH(PolicyLevers!$C181,'Policy Characteristics'!$D:$D,0))</f>
        <v>0</v>
      </c>
      <c r="U181" s="248"/>
      <c r="V181" s="248"/>
      <c r="W181" s="248"/>
      <c r="X181" s="248"/>
      <c r="Y181" s="248"/>
      <c r="Z181" s="248"/>
    </row>
    <row r="182" spans="1:26" ht="15.75" customHeight="1" x14ac:dyDescent="0.35">
      <c r="A182" s="247" t="str">
        <f>INDEX('Policy Characteristics'!B:B,MATCH(PolicyLevers!$C182,'Policy Characteristics'!$D:$D,0))</f>
        <v>Electricity Supply</v>
      </c>
      <c r="B182" s="247" t="str">
        <f>INDEX('Policy Characteristics'!C:C,MATCH(PolicyLevers!$C182,'Policy Characteristics'!$D:$D,0))</f>
        <v>Change Electricity Imports</v>
      </c>
      <c r="C182" s="247" t="str">
        <f t="shared" ref="C182" si="112">C$180</f>
        <v>Percent Change in Electricity Imports</v>
      </c>
      <c r="D182" s="257" t="s">
        <v>233</v>
      </c>
      <c r="E182" s="257"/>
      <c r="F182" s="257" t="s">
        <v>234</v>
      </c>
      <c r="G182" s="257"/>
      <c r="H182" s="254">
        <v>527</v>
      </c>
      <c r="I182" s="122" t="s">
        <v>76</v>
      </c>
      <c r="J182" s="247" t="str">
        <f>INDEX('Policy Characteristics'!E:E,MATCH(PolicyLevers!$C182,'Policy Characteristics'!$D:$D,0))</f>
        <v>Electricity Imports and Exports</v>
      </c>
      <c r="K182" s="247" t="str">
        <f>INDEX('Policy Characteristics'!F:F,MATCH(PolicyLevers!$C182,'Policy Characteristics'!$D:$D,0))</f>
        <v>elec change imports</v>
      </c>
      <c r="L182" s="256">
        <f>INDEX('Policy Characteristics'!G:G,MATCH(PolicyLevers!$C182,'Policy Characteristics'!$D:$D,0))</f>
        <v>-0.5</v>
      </c>
      <c r="M182" s="256">
        <f>INDEX('Policy Characteristics'!H:H,MATCH(PolicyLevers!$C182,'Policy Characteristics'!$D:$D,0))</f>
        <v>1</v>
      </c>
      <c r="N182" s="256">
        <f>INDEX('Policy Characteristics'!I:I,MATCH(PolicyLevers!$C182,'Policy Characteristics'!$D:$D,0))</f>
        <v>0.02</v>
      </c>
      <c r="O182" s="257" t="str">
        <f>INDEX('Policy Characteristics'!J:J,MATCH(PolicyLevers!$C182,'Policy Characteristics'!$D:$D,0))</f>
        <v>% change in imports</v>
      </c>
      <c r="P182" s="257" t="str">
        <f>INDEX('Policy Characteristics'!K:K,MATCH(PolicyLevers!$C182,'Policy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2" s="257" t="str">
        <f>INDEX('Policy Characteristics'!L:L,MATCH(PolicyLevers!$C182,'Policy Characteristics'!$D:$D,0))</f>
        <v>electricity-sector-main.html#elec-imports</v>
      </c>
      <c r="R182" s="265" t="str">
        <f>INDEX('Policy Characteristics'!M:M,MATCH(PolicyLevers!$C182,'Policy Characteristics'!$D:$D,0))</f>
        <v>electricity-imports-exports.html</v>
      </c>
      <c r="S182" s="257" t="str">
        <f>INDEX('Policy Characteristics'!N:N,MATCH(PolicyLevers!$C182,'Policy Characteristics'!$D:$D,0))</f>
        <v>Energy Information Administation.  2016.  Electric Power Annual.  Table 2.13.</v>
      </c>
      <c r="T182" s="257">
        <f>INDEX('Policy Characteristics'!O:O,MATCH(PolicyLevers!$C182,'Policy Characteristics'!$D:$D,0))</f>
        <v>0</v>
      </c>
      <c r="U182" s="248"/>
      <c r="V182" s="248"/>
      <c r="W182" s="248"/>
      <c r="X182" s="248"/>
      <c r="Y182" s="248"/>
      <c r="Z182" s="248"/>
    </row>
    <row r="183" spans="1:26" ht="15.75" customHeight="1" x14ac:dyDescent="0.35">
      <c r="A183" s="247" t="str">
        <f>INDEX('Policy Characteristics'!B:B,MATCH(PolicyLevers!$C183,'Policy Characteristics'!$D:$D,0))</f>
        <v>Electricity Supply</v>
      </c>
      <c r="B183" s="247" t="str">
        <f>INDEX('Policy Characteristics'!C:C,MATCH(PolicyLevers!$C183,'Policy Characteristics'!$D:$D,0))</f>
        <v>Change Electricity Imports</v>
      </c>
      <c r="C183" s="247" t="str">
        <f t="shared" ref="C183" si="113">C$180</f>
        <v>Percent Change in Electricity Imports</v>
      </c>
      <c r="D183" s="257" t="s">
        <v>235</v>
      </c>
      <c r="E183" s="257"/>
      <c r="F183" s="257" t="s">
        <v>236</v>
      </c>
      <c r="G183" s="257"/>
      <c r="H183" s="254">
        <v>528</v>
      </c>
      <c r="I183" s="257" t="s">
        <v>76</v>
      </c>
      <c r="J183" s="247" t="str">
        <f>INDEX('Policy Characteristics'!E:E,MATCH(PolicyLevers!$C183,'Policy Characteristics'!$D:$D,0))</f>
        <v>Electricity Imports and Exports</v>
      </c>
      <c r="K183" s="247" t="str">
        <f>INDEX('Policy Characteristics'!F:F,MATCH(PolicyLevers!$C183,'Policy Characteristics'!$D:$D,0))</f>
        <v>elec change imports</v>
      </c>
      <c r="L183" s="256">
        <f>INDEX('Policy Characteristics'!G:G,MATCH(PolicyLevers!$C183,'Policy Characteristics'!$D:$D,0))</f>
        <v>-0.5</v>
      </c>
      <c r="M183" s="256">
        <f>INDEX('Policy Characteristics'!H:H,MATCH(PolicyLevers!$C183,'Policy Characteristics'!$D:$D,0))</f>
        <v>1</v>
      </c>
      <c r="N183" s="256">
        <f>INDEX('Policy Characteristics'!I:I,MATCH(PolicyLevers!$C183,'Policy Characteristics'!$D:$D,0))</f>
        <v>0.02</v>
      </c>
      <c r="O183" s="257" t="str">
        <f>INDEX('Policy Characteristics'!J:J,MATCH(PolicyLevers!$C183,'Policy Characteristics'!$D:$D,0))</f>
        <v>% change in imports</v>
      </c>
      <c r="P183" s="257" t="str">
        <f>INDEX('Policy Characteristics'!K:K,MATCH(PolicyLevers!$C183,'Policy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3" s="257" t="str">
        <f>INDEX('Policy Characteristics'!L:L,MATCH(PolicyLevers!$C183,'Policy Characteristics'!$D:$D,0))</f>
        <v>electricity-sector-main.html#elec-imports</v>
      </c>
      <c r="R183" s="265" t="str">
        <f>INDEX('Policy Characteristics'!M:M,MATCH(PolicyLevers!$C183,'Policy Characteristics'!$D:$D,0))</f>
        <v>electricity-imports-exports.html</v>
      </c>
      <c r="S183" s="257" t="str">
        <f>INDEX('Policy Characteristics'!N:N,MATCH(PolicyLevers!$C183,'Policy Characteristics'!$D:$D,0))</f>
        <v>Energy Information Administation.  2016.  Electric Power Annual.  Table 2.13.</v>
      </c>
      <c r="T183" s="257">
        <f>INDEX('Policy Characteristics'!O:O,MATCH(PolicyLevers!$C183,'Policy Characteristics'!$D:$D,0))</f>
        <v>0</v>
      </c>
      <c r="U183" s="248"/>
      <c r="V183" s="248"/>
      <c r="W183" s="248"/>
      <c r="X183" s="248"/>
      <c r="Y183" s="248"/>
      <c r="Z183" s="248"/>
    </row>
    <row r="184" spans="1:26" ht="15.75" customHeight="1" x14ac:dyDescent="0.35">
      <c r="A184" s="247" t="str">
        <f>INDEX('Policy Characteristics'!B:B,MATCH(PolicyLevers!$C184,'Policy Characteristics'!$D:$D,0))</f>
        <v>Electricity Supply</v>
      </c>
      <c r="B184" s="247" t="str">
        <f>INDEX('Policy Characteristics'!C:C,MATCH(PolicyLevers!$C184,'Policy Characteristics'!$D:$D,0))</f>
        <v>Change Electricity Imports</v>
      </c>
      <c r="C184" s="247" t="str">
        <f t="shared" ref="C184" si="114">C$180</f>
        <v>Percent Change in Electricity Imports</v>
      </c>
      <c r="D184" s="257" t="s">
        <v>237</v>
      </c>
      <c r="E184" s="257"/>
      <c r="F184" s="257" t="s">
        <v>238</v>
      </c>
      <c r="G184" s="257"/>
      <c r="H184" s="254">
        <v>529</v>
      </c>
      <c r="I184" s="122" t="s">
        <v>76</v>
      </c>
      <c r="J184" s="247" t="str">
        <f>INDEX('Policy Characteristics'!E:E,MATCH(PolicyLevers!$C184,'Policy Characteristics'!$D:$D,0))</f>
        <v>Electricity Imports and Exports</v>
      </c>
      <c r="K184" s="247" t="str">
        <f>INDEX('Policy Characteristics'!F:F,MATCH(PolicyLevers!$C184,'Policy Characteristics'!$D:$D,0))</f>
        <v>elec change imports</v>
      </c>
      <c r="L184" s="256">
        <f>INDEX('Policy Characteristics'!G:G,MATCH(PolicyLevers!$C184,'Policy Characteristics'!$D:$D,0))</f>
        <v>-0.5</v>
      </c>
      <c r="M184" s="256">
        <f>INDEX('Policy Characteristics'!H:H,MATCH(PolicyLevers!$C184,'Policy Characteristics'!$D:$D,0))</f>
        <v>1</v>
      </c>
      <c r="N184" s="256">
        <f>INDEX('Policy Characteristics'!I:I,MATCH(PolicyLevers!$C184,'Policy Characteristics'!$D:$D,0))</f>
        <v>0.02</v>
      </c>
      <c r="O184" s="257" t="str">
        <f>INDEX('Policy Characteristics'!J:J,MATCH(PolicyLevers!$C184,'Policy Characteristics'!$D:$D,0))</f>
        <v>% change in imports</v>
      </c>
      <c r="P184" s="257" t="str">
        <f>INDEX('Policy Characteristics'!K:K,MATCH(PolicyLevers!$C184,'Policy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4" s="257" t="str">
        <f>INDEX('Policy Characteristics'!L:L,MATCH(PolicyLevers!$C184,'Policy Characteristics'!$D:$D,0))</f>
        <v>electricity-sector-main.html#elec-imports</v>
      </c>
      <c r="R184" s="265" t="str">
        <f>INDEX('Policy Characteristics'!M:M,MATCH(PolicyLevers!$C184,'Policy Characteristics'!$D:$D,0))</f>
        <v>electricity-imports-exports.html</v>
      </c>
      <c r="S184" s="257" t="str">
        <f>INDEX('Policy Characteristics'!N:N,MATCH(PolicyLevers!$C184,'Policy Characteristics'!$D:$D,0))</f>
        <v>Energy Information Administation.  2016.  Electric Power Annual.  Table 2.13.</v>
      </c>
      <c r="T184" s="257">
        <f>INDEX('Policy Characteristics'!O:O,MATCH(PolicyLevers!$C184,'Policy Characteristics'!$D:$D,0))</f>
        <v>0</v>
      </c>
      <c r="U184" s="248"/>
      <c r="V184" s="248"/>
      <c r="W184" s="248"/>
      <c r="X184" s="248"/>
      <c r="Y184" s="248"/>
      <c r="Z184" s="248"/>
    </row>
    <row r="185" spans="1:26" ht="15.75" customHeight="1" x14ac:dyDescent="0.35">
      <c r="A185" s="247" t="str">
        <f>INDEX('Policy Characteristics'!B:B,MATCH(PolicyLevers!$C185,'Policy Characteristics'!$D:$D,0))</f>
        <v>Electricity Supply</v>
      </c>
      <c r="B185" s="247" t="str">
        <f>INDEX('Policy Characteristics'!C:C,MATCH(PolicyLevers!$C185,'Policy Characteristics'!$D:$D,0))</f>
        <v>Change Electricity Imports</v>
      </c>
      <c r="C185" s="247" t="str">
        <f t="shared" ref="C185" si="115">C$180</f>
        <v>Percent Change in Electricity Imports</v>
      </c>
      <c r="D185" s="257" t="s">
        <v>239</v>
      </c>
      <c r="E185" s="257"/>
      <c r="F185" s="257" t="s">
        <v>240</v>
      </c>
      <c r="G185" s="257"/>
      <c r="H185" s="254">
        <v>530</v>
      </c>
      <c r="I185" s="122" t="s">
        <v>76</v>
      </c>
      <c r="J185" s="247" t="str">
        <f>INDEX('Policy Characteristics'!E:E,MATCH(PolicyLevers!$C185,'Policy Characteristics'!$D:$D,0))</f>
        <v>Electricity Imports and Exports</v>
      </c>
      <c r="K185" s="247" t="str">
        <f>INDEX('Policy Characteristics'!F:F,MATCH(PolicyLevers!$C185,'Policy Characteristics'!$D:$D,0))</f>
        <v>elec change imports</v>
      </c>
      <c r="L185" s="256">
        <f>INDEX('Policy Characteristics'!G:G,MATCH(PolicyLevers!$C185,'Policy Characteristics'!$D:$D,0))</f>
        <v>-0.5</v>
      </c>
      <c r="M185" s="256">
        <f>INDEX('Policy Characteristics'!H:H,MATCH(PolicyLevers!$C185,'Policy Characteristics'!$D:$D,0))</f>
        <v>1</v>
      </c>
      <c r="N185" s="256">
        <f>INDEX('Policy Characteristics'!I:I,MATCH(PolicyLevers!$C185,'Policy Characteristics'!$D:$D,0))</f>
        <v>0.02</v>
      </c>
      <c r="O185" s="257" t="str">
        <f>INDEX('Policy Characteristics'!J:J,MATCH(PolicyLevers!$C185,'Policy Characteristics'!$D:$D,0))</f>
        <v>% change in imports</v>
      </c>
      <c r="P185" s="257" t="str">
        <f>INDEX('Policy Characteristics'!K:K,MATCH(PolicyLevers!$C185,'Policy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5" s="257" t="str">
        <f>INDEX('Policy Characteristics'!L:L,MATCH(PolicyLevers!$C185,'Policy Characteristics'!$D:$D,0))</f>
        <v>electricity-sector-main.html#elec-imports</v>
      </c>
      <c r="R185" s="265" t="str">
        <f>INDEX('Policy Characteristics'!M:M,MATCH(PolicyLevers!$C185,'Policy Characteristics'!$D:$D,0))</f>
        <v>electricity-imports-exports.html</v>
      </c>
      <c r="S185" s="257" t="str">
        <f>INDEX('Policy Characteristics'!N:N,MATCH(PolicyLevers!$C185,'Policy Characteristics'!$D:$D,0))</f>
        <v>Energy Information Administation.  2016.  Electric Power Annual.  Table 2.13.</v>
      </c>
      <c r="T185" s="257">
        <f>INDEX('Policy Characteristics'!O:O,MATCH(PolicyLevers!$C185,'Policy Characteristics'!$D:$D,0))</f>
        <v>0</v>
      </c>
      <c r="U185" s="248"/>
      <c r="V185" s="248"/>
      <c r="W185" s="248"/>
      <c r="X185" s="248"/>
      <c r="Y185" s="248"/>
      <c r="Z185" s="248"/>
    </row>
    <row r="186" spans="1:26" ht="15.75" customHeight="1" x14ac:dyDescent="0.35">
      <c r="A186" s="247" t="str">
        <f>INDEX('Policy Characteristics'!B:B,MATCH(PolicyLevers!$C186,'Policy Characteristics'!$D:$D,0))</f>
        <v>Electricity Supply</v>
      </c>
      <c r="B186" s="247" t="str">
        <f>INDEX('Policy Characteristics'!C:C,MATCH(PolicyLevers!$C186,'Policy Characteristics'!$D:$D,0))</f>
        <v>Change Electricity Imports</v>
      </c>
      <c r="C186" s="12" t="str">
        <f t="shared" ref="C186" si="116">C$180</f>
        <v>Percent Change in Electricity Imports</v>
      </c>
      <c r="D186" s="262" t="s">
        <v>241</v>
      </c>
      <c r="E186" s="262"/>
      <c r="F186" s="262" t="s">
        <v>242</v>
      </c>
      <c r="G186" s="262"/>
      <c r="H186" s="7">
        <v>531</v>
      </c>
      <c r="I186" s="262" t="s">
        <v>76</v>
      </c>
      <c r="J186" s="247" t="str">
        <f>INDEX('Policy Characteristics'!E:E,MATCH(PolicyLevers!$C186,'Policy Characteristics'!$D:$D,0))</f>
        <v>Electricity Imports and Exports</v>
      </c>
      <c r="K186" s="247" t="str">
        <f>INDEX('Policy Characteristics'!F:F,MATCH(PolicyLevers!$C186,'Policy Characteristics'!$D:$D,0))</f>
        <v>elec change imports</v>
      </c>
      <c r="L186" s="261">
        <f>INDEX('Policy Characteristics'!G:G,MATCH(PolicyLevers!$C186,'Policy Characteristics'!$D:$D,0))</f>
        <v>-0.5</v>
      </c>
      <c r="M186" s="261">
        <f>INDEX('Policy Characteristics'!H:H,MATCH(PolicyLevers!$C186,'Policy Characteristics'!$D:$D,0))</f>
        <v>1</v>
      </c>
      <c r="N186" s="261">
        <f>INDEX('Policy Characteristics'!I:I,MATCH(PolicyLevers!$C186,'Policy Characteristics'!$D:$D,0))</f>
        <v>0.02</v>
      </c>
      <c r="O186" s="276" t="str">
        <f>INDEX('Policy Characteristics'!J:J,MATCH(PolicyLevers!$C186,'Policy Characteristics'!$D:$D,0))</f>
        <v>% change in imports</v>
      </c>
      <c r="P186" s="262" t="str">
        <f>INDEX('Policy Characteristics'!K:K,MATCH(PolicyLevers!$C186,'Policy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6" s="276" t="str">
        <f>INDEX('Policy Characteristics'!L:L,MATCH(PolicyLevers!$C186,'Policy Characteristics'!$D:$D,0))</f>
        <v>electricity-sector-main.html#elec-imports</v>
      </c>
      <c r="R186" s="277" t="str">
        <f>INDEX('Policy Characteristics'!M:M,MATCH(PolicyLevers!$C186,'Policy Characteristics'!$D:$D,0))</f>
        <v>electricity-imports-exports.html</v>
      </c>
      <c r="S186" s="276" t="str">
        <f>INDEX('Policy Characteristics'!N:N,MATCH(PolicyLevers!$C186,'Policy Characteristics'!$D:$D,0))</f>
        <v>Energy Information Administation.  2016.  Electric Power Annual.  Table 2.13.</v>
      </c>
      <c r="T186" s="262">
        <f>INDEX('Policy Characteristics'!O:O,MATCH(PolicyLevers!$C186,'Policy Characteristics'!$D:$D,0))</f>
        <v>0</v>
      </c>
      <c r="U186" s="248"/>
      <c r="V186" s="248"/>
      <c r="W186" s="248"/>
      <c r="X186" s="248"/>
      <c r="Y186" s="248"/>
      <c r="Z186" s="248"/>
    </row>
    <row r="187" spans="1:26" ht="15.75" customHeight="1" x14ac:dyDescent="0.35">
      <c r="A187" s="247" t="str">
        <f>INDEX('Policy Characteristics'!B:B,MATCH(PolicyLevers!$C187,'Policy Characteristics'!$D:$D,0))</f>
        <v>Electricity Supply</v>
      </c>
      <c r="B187" s="247" t="str">
        <f>INDEX('Policy Characteristics'!C:C,MATCH(PolicyLevers!$C187,'Policy Characteristics'!$D:$D,0))</f>
        <v>Change Electricity Imports</v>
      </c>
      <c r="C187" s="247" t="str">
        <f t="shared" ref="C187" si="117">C$180</f>
        <v>Percent Change in Electricity Imports</v>
      </c>
      <c r="D187" s="257" t="s">
        <v>243</v>
      </c>
      <c r="E187" s="257"/>
      <c r="F187" s="257" t="s">
        <v>244</v>
      </c>
      <c r="G187" s="257"/>
      <c r="H187" s="254">
        <v>532</v>
      </c>
      <c r="I187" s="122" t="s">
        <v>76</v>
      </c>
      <c r="J187" s="247" t="str">
        <f>INDEX('Policy Characteristics'!E:E,MATCH(PolicyLevers!$C187,'Policy Characteristics'!$D:$D,0))</f>
        <v>Electricity Imports and Exports</v>
      </c>
      <c r="K187" s="247" t="str">
        <f>INDEX('Policy Characteristics'!F:F,MATCH(PolicyLevers!$C187,'Policy Characteristics'!$D:$D,0))</f>
        <v>elec change imports</v>
      </c>
      <c r="L187" s="256">
        <f>INDEX('Policy Characteristics'!G:G,MATCH(PolicyLevers!$C187,'Policy Characteristics'!$D:$D,0))</f>
        <v>-0.5</v>
      </c>
      <c r="M187" s="256">
        <f>INDEX('Policy Characteristics'!H:H,MATCH(PolicyLevers!$C187,'Policy Characteristics'!$D:$D,0))</f>
        <v>1</v>
      </c>
      <c r="N187" s="256">
        <f>INDEX('Policy Characteristics'!I:I,MATCH(PolicyLevers!$C187,'Policy Characteristics'!$D:$D,0))</f>
        <v>0.02</v>
      </c>
      <c r="O187" s="257" t="str">
        <f>INDEX('Policy Characteristics'!J:J,MATCH(PolicyLevers!$C187,'Policy Characteristics'!$D:$D,0))</f>
        <v>% change in imports</v>
      </c>
      <c r="P187" s="257" t="str">
        <f>INDEX('Policy Characteristics'!K:K,MATCH(PolicyLevers!$C187,'Policy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7" s="257" t="str">
        <f>INDEX('Policy Characteristics'!L:L,MATCH(PolicyLevers!$C187,'Policy Characteristics'!$D:$D,0))</f>
        <v>electricity-sector-main.html#elec-imports</v>
      </c>
      <c r="R187" s="265" t="str">
        <f>INDEX('Policy Characteristics'!M:M,MATCH(PolicyLevers!$C187,'Policy Characteristics'!$D:$D,0))</f>
        <v>electricity-imports-exports.html</v>
      </c>
      <c r="S187" s="257" t="str">
        <f>INDEX('Policy Characteristics'!N:N,MATCH(PolicyLevers!$C187,'Policy Characteristics'!$D:$D,0))</f>
        <v>Energy Information Administation.  2016.  Electric Power Annual.  Table 2.13.</v>
      </c>
      <c r="T187" s="257">
        <f>INDEX('Policy Characteristics'!O:O,MATCH(PolicyLevers!$C187,'Policy Characteristics'!$D:$D,0))</f>
        <v>0</v>
      </c>
      <c r="U187" s="248"/>
      <c r="V187" s="248"/>
      <c r="W187" s="248"/>
      <c r="X187" s="248"/>
      <c r="Y187" s="248"/>
      <c r="Z187" s="248"/>
    </row>
    <row r="188" spans="1:26" ht="15.75" customHeight="1" x14ac:dyDescent="0.35">
      <c r="A188" s="247" t="str">
        <f>INDEX('Policy Characteristics'!B:B,MATCH(PolicyLevers!$C188,'Policy Characteristics'!$D:$D,0))</f>
        <v>Electricity Supply</v>
      </c>
      <c r="B188" s="247" t="str">
        <f>INDEX('Policy Characteristics'!C:C,MATCH(PolicyLevers!$C188,'Policy Characteristics'!$D:$D,0))</f>
        <v>Change Electricity Imports</v>
      </c>
      <c r="C188" s="12" t="str">
        <f t="shared" ref="C188" si="118">C$180</f>
        <v>Percent Change in Electricity Imports</v>
      </c>
      <c r="D188" s="262" t="s">
        <v>245</v>
      </c>
      <c r="E188" s="262"/>
      <c r="F188" s="262" t="s">
        <v>246</v>
      </c>
      <c r="G188" s="262"/>
      <c r="H188" s="7">
        <v>533</v>
      </c>
      <c r="I188" s="262" t="s">
        <v>76</v>
      </c>
      <c r="J188" s="247" t="str">
        <f>INDEX('Policy Characteristics'!E:E,MATCH(PolicyLevers!$C188,'Policy Characteristics'!$D:$D,0))</f>
        <v>Electricity Imports and Exports</v>
      </c>
      <c r="K188" s="247" t="str">
        <f>INDEX('Policy Characteristics'!F:F,MATCH(PolicyLevers!$C188,'Policy Characteristics'!$D:$D,0))</f>
        <v>elec change imports</v>
      </c>
      <c r="L188" s="261">
        <f>INDEX('Policy Characteristics'!G:G,MATCH(PolicyLevers!$C188,'Policy Characteristics'!$D:$D,0))</f>
        <v>-0.5</v>
      </c>
      <c r="M188" s="261">
        <f>INDEX('Policy Characteristics'!H:H,MATCH(PolicyLevers!$C188,'Policy Characteristics'!$D:$D,0))</f>
        <v>1</v>
      </c>
      <c r="N188" s="261">
        <f>INDEX('Policy Characteristics'!I:I,MATCH(PolicyLevers!$C188,'Policy Characteristics'!$D:$D,0))</f>
        <v>0.02</v>
      </c>
      <c r="O188" s="276" t="str">
        <f>INDEX('Policy Characteristics'!J:J,MATCH(PolicyLevers!$C188,'Policy Characteristics'!$D:$D,0))</f>
        <v>% change in imports</v>
      </c>
      <c r="P188" s="262" t="str">
        <f>INDEX('Policy Characteristics'!K:K,MATCH(PolicyLevers!$C188,'Policy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8" s="276" t="str">
        <f>INDEX('Policy Characteristics'!L:L,MATCH(PolicyLevers!$C188,'Policy Characteristics'!$D:$D,0))</f>
        <v>electricity-sector-main.html#elec-imports</v>
      </c>
      <c r="R188" s="277" t="str">
        <f>INDEX('Policy Characteristics'!M:M,MATCH(PolicyLevers!$C188,'Policy Characteristics'!$D:$D,0))</f>
        <v>electricity-imports-exports.html</v>
      </c>
      <c r="S188" s="276" t="str">
        <f>INDEX('Policy Characteristics'!N:N,MATCH(PolicyLevers!$C188,'Policy Characteristics'!$D:$D,0))</f>
        <v>Energy Information Administation.  2016.  Electric Power Annual.  Table 2.13.</v>
      </c>
      <c r="T188" s="262">
        <f>INDEX('Policy Characteristics'!O:O,MATCH(PolicyLevers!$C188,'Policy Characteristics'!$D:$D,0))</f>
        <v>0</v>
      </c>
      <c r="U188" s="248"/>
      <c r="V188" s="248"/>
      <c r="W188" s="248"/>
      <c r="X188" s="248"/>
      <c r="Y188" s="248"/>
      <c r="Z188" s="248"/>
    </row>
    <row r="189" spans="1:26" ht="15.75" customHeight="1" x14ac:dyDescent="0.35">
      <c r="A189" s="247" t="str">
        <f>INDEX('Policy Characteristics'!B:B,MATCH(PolicyLevers!$C189,'Policy Characteristics'!$D:$D,0))</f>
        <v>Electricity Supply</v>
      </c>
      <c r="B189" s="247" t="str">
        <f>INDEX('Policy Characteristics'!C:C,MATCH(PolicyLevers!$C189,'Policy Characteristics'!$D:$D,0))</f>
        <v>Change Electricity Imports</v>
      </c>
      <c r="C189" s="247" t="str">
        <f t="shared" ref="C189" si="119">C$180</f>
        <v>Percent Change in Electricity Imports</v>
      </c>
      <c r="D189" s="257" t="s">
        <v>247</v>
      </c>
      <c r="E189" s="257"/>
      <c r="F189" s="257" t="s">
        <v>248</v>
      </c>
      <c r="G189" s="257"/>
      <c r="H189" s="254">
        <v>534</v>
      </c>
      <c r="I189" s="122" t="s">
        <v>76</v>
      </c>
      <c r="J189" s="247" t="str">
        <f>INDEX('Policy Characteristics'!E:E,MATCH(PolicyLevers!$C189,'Policy Characteristics'!$D:$D,0))</f>
        <v>Electricity Imports and Exports</v>
      </c>
      <c r="K189" s="247" t="str">
        <f>INDEX('Policy Characteristics'!F:F,MATCH(PolicyLevers!$C189,'Policy Characteristics'!$D:$D,0))</f>
        <v>elec change imports</v>
      </c>
      <c r="L189" s="256">
        <f>INDEX('Policy Characteristics'!G:G,MATCH(PolicyLevers!$C189,'Policy Characteristics'!$D:$D,0))</f>
        <v>-0.5</v>
      </c>
      <c r="M189" s="256">
        <f>INDEX('Policy Characteristics'!H:H,MATCH(PolicyLevers!$C189,'Policy Characteristics'!$D:$D,0))</f>
        <v>1</v>
      </c>
      <c r="N189" s="256">
        <f>INDEX('Policy Characteristics'!I:I,MATCH(PolicyLevers!$C189,'Policy Characteristics'!$D:$D,0))</f>
        <v>0.02</v>
      </c>
      <c r="O189" s="257" t="str">
        <f>INDEX('Policy Characteristics'!J:J,MATCH(PolicyLevers!$C189,'Policy Characteristics'!$D:$D,0))</f>
        <v>% change in imports</v>
      </c>
      <c r="P189" s="257" t="str">
        <f>INDEX('Policy Characteristics'!K:K,MATCH(PolicyLevers!$C189,'Policy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89" s="257" t="str">
        <f>INDEX('Policy Characteristics'!L:L,MATCH(PolicyLevers!$C189,'Policy Characteristics'!$D:$D,0))</f>
        <v>electricity-sector-main.html#elec-imports</v>
      </c>
      <c r="R189" s="265" t="str">
        <f>INDEX('Policy Characteristics'!M:M,MATCH(PolicyLevers!$C189,'Policy Characteristics'!$D:$D,0))</f>
        <v>electricity-imports-exports.html</v>
      </c>
      <c r="S189" s="257" t="str">
        <f>INDEX('Policy Characteristics'!N:N,MATCH(PolicyLevers!$C189,'Policy Characteristics'!$D:$D,0))</f>
        <v>Energy Information Administation.  2016.  Electric Power Annual.  Table 2.13.</v>
      </c>
      <c r="T189" s="257">
        <f>INDEX('Policy Characteristics'!O:O,MATCH(PolicyLevers!$C189,'Policy Characteristics'!$D:$D,0))</f>
        <v>0</v>
      </c>
      <c r="U189" s="248"/>
      <c r="V189" s="248"/>
      <c r="W189" s="248"/>
      <c r="X189" s="248"/>
      <c r="Y189" s="248"/>
      <c r="Z189" s="248"/>
    </row>
    <row r="190" spans="1:26" ht="15.75" customHeight="1" x14ac:dyDescent="0.35">
      <c r="A190" s="247" t="str">
        <f>INDEX('Policy Characteristics'!B:B,MATCH(PolicyLevers!$C190,'Policy Characteristics'!$D:$D,0))</f>
        <v>Electricity Supply</v>
      </c>
      <c r="B190" s="247" t="str">
        <f>INDEX('Policy Characteristics'!C:C,MATCH(PolicyLevers!$C190,'Policy Characteristics'!$D:$D,0))</f>
        <v>Change Electricity Imports</v>
      </c>
      <c r="C190" s="12" t="str">
        <f t="shared" ref="C190" si="120">C$180</f>
        <v>Percent Change in Electricity Imports</v>
      </c>
      <c r="D190" s="262" t="s">
        <v>249</v>
      </c>
      <c r="E190" s="262"/>
      <c r="F190" s="262" t="s">
        <v>250</v>
      </c>
      <c r="G190" s="262"/>
      <c r="H190" s="7">
        <v>535</v>
      </c>
      <c r="I190" s="262" t="s">
        <v>76</v>
      </c>
      <c r="J190" s="247" t="str">
        <f>INDEX('Policy Characteristics'!E:E,MATCH(PolicyLevers!$C190,'Policy Characteristics'!$D:$D,0))</f>
        <v>Electricity Imports and Exports</v>
      </c>
      <c r="K190" s="247" t="str">
        <f>INDEX('Policy Characteristics'!F:F,MATCH(PolicyLevers!$C190,'Policy Characteristics'!$D:$D,0))</f>
        <v>elec change imports</v>
      </c>
      <c r="L190" s="261">
        <f>INDEX('Policy Characteristics'!G:G,MATCH(PolicyLevers!$C190,'Policy Characteristics'!$D:$D,0))</f>
        <v>-0.5</v>
      </c>
      <c r="M190" s="261">
        <f>INDEX('Policy Characteristics'!H:H,MATCH(PolicyLevers!$C190,'Policy Characteristics'!$D:$D,0))</f>
        <v>1</v>
      </c>
      <c r="N190" s="261">
        <f>INDEX('Policy Characteristics'!I:I,MATCH(PolicyLevers!$C190,'Policy Characteristics'!$D:$D,0))</f>
        <v>0.02</v>
      </c>
      <c r="O190" s="276" t="str">
        <f>INDEX('Policy Characteristics'!J:J,MATCH(PolicyLevers!$C190,'Policy Characteristics'!$D:$D,0))</f>
        <v>% change in imports</v>
      </c>
      <c r="P190" s="262" t="str">
        <f>INDEX('Policy Characteristics'!K:K,MATCH(PolicyLevers!$C190,'Policy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0" s="276" t="str">
        <f>INDEX('Policy Characteristics'!L:L,MATCH(PolicyLevers!$C190,'Policy Characteristics'!$D:$D,0))</f>
        <v>electricity-sector-main.html#elec-imports</v>
      </c>
      <c r="R190" s="277" t="str">
        <f>INDEX('Policy Characteristics'!M:M,MATCH(PolicyLevers!$C190,'Policy Characteristics'!$D:$D,0))</f>
        <v>electricity-imports-exports.html</v>
      </c>
      <c r="S190" s="276" t="str">
        <f>INDEX('Policy Characteristics'!N:N,MATCH(PolicyLevers!$C190,'Policy Characteristics'!$D:$D,0))</f>
        <v>Energy Information Administation.  2016.  Electric Power Annual.  Table 2.13.</v>
      </c>
      <c r="T190" s="262">
        <f>INDEX('Policy Characteristics'!O:O,MATCH(PolicyLevers!$C190,'Policy Characteristics'!$D:$D,0))</f>
        <v>0</v>
      </c>
      <c r="U190" s="248"/>
      <c r="V190" s="248"/>
      <c r="W190" s="248"/>
      <c r="X190" s="248"/>
      <c r="Y190" s="248"/>
      <c r="Z190" s="248"/>
    </row>
    <row r="191" spans="1:26" ht="15.75" customHeight="1" x14ac:dyDescent="0.35">
      <c r="A191" s="247" t="str">
        <f>INDEX('Policy Characteristics'!B:B,MATCH(PolicyLevers!$C191,'Policy Characteristics'!$D:$D,0))</f>
        <v>Electricity Supply</v>
      </c>
      <c r="B191" s="247" t="str">
        <f>INDEX('Policy Characteristics'!C:C,MATCH(PolicyLevers!$C191,'Policy Characteristics'!$D:$D,0))</f>
        <v>Change Electricity Imports</v>
      </c>
      <c r="C191" s="12" t="str">
        <f t="shared" ref="C191" si="121">C$180</f>
        <v>Percent Change in Electricity Imports</v>
      </c>
      <c r="D191" s="262" t="s">
        <v>251</v>
      </c>
      <c r="E191" s="262"/>
      <c r="F191" s="262" t="s">
        <v>252</v>
      </c>
      <c r="G191" s="262"/>
      <c r="H191" s="7">
        <v>536</v>
      </c>
      <c r="I191" s="262" t="s">
        <v>76</v>
      </c>
      <c r="J191" s="247" t="str">
        <f>INDEX('Policy Characteristics'!E:E,MATCH(PolicyLevers!$C191,'Policy Characteristics'!$D:$D,0))</f>
        <v>Electricity Imports and Exports</v>
      </c>
      <c r="K191" s="247" t="str">
        <f>INDEX('Policy Characteristics'!F:F,MATCH(PolicyLevers!$C191,'Policy Characteristics'!$D:$D,0))</f>
        <v>elec change imports</v>
      </c>
      <c r="L191" s="261">
        <f>INDEX('Policy Characteristics'!G:G,MATCH(PolicyLevers!$C191,'Policy Characteristics'!$D:$D,0))</f>
        <v>-0.5</v>
      </c>
      <c r="M191" s="261">
        <f>INDEX('Policy Characteristics'!H:H,MATCH(PolicyLevers!$C191,'Policy Characteristics'!$D:$D,0))</f>
        <v>1</v>
      </c>
      <c r="N191" s="261">
        <f>INDEX('Policy Characteristics'!I:I,MATCH(PolicyLevers!$C191,'Policy Characteristics'!$D:$D,0))</f>
        <v>0.02</v>
      </c>
      <c r="O191" s="276" t="str">
        <f>INDEX('Policy Characteristics'!J:J,MATCH(PolicyLevers!$C191,'Policy Characteristics'!$D:$D,0))</f>
        <v>% change in imports</v>
      </c>
      <c r="P191" s="262" t="str">
        <f>INDEX('Policy Characteristics'!K:K,MATCH(PolicyLevers!$C191,'Policy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1" s="276" t="str">
        <f>INDEX('Policy Characteristics'!L:L,MATCH(PolicyLevers!$C191,'Policy Characteristics'!$D:$D,0))</f>
        <v>electricity-sector-main.html#elec-imports</v>
      </c>
      <c r="R191" s="277" t="str">
        <f>INDEX('Policy Characteristics'!M:M,MATCH(PolicyLevers!$C191,'Policy Characteristics'!$D:$D,0))</f>
        <v>electricity-imports-exports.html</v>
      </c>
      <c r="S191" s="276" t="str">
        <f>INDEX('Policy Characteristics'!N:N,MATCH(PolicyLevers!$C191,'Policy Characteristics'!$D:$D,0))</f>
        <v>Energy Information Administation.  2016.  Electric Power Annual.  Table 2.13.</v>
      </c>
      <c r="T191" s="262">
        <f>INDEX('Policy Characteristics'!O:O,MATCH(PolicyLevers!$C191,'Policy Characteristics'!$D:$D,0))</f>
        <v>0</v>
      </c>
      <c r="U191" s="248"/>
      <c r="V191" s="248"/>
      <c r="W191" s="248"/>
      <c r="X191" s="248"/>
      <c r="Y191" s="248"/>
      <c r="Z191" s="248"/>
    </row>
    <row r="192" spans="1:26" ht="15.75" customHeight="1" x14ac:dyDescent="0.35">
      <c r="A192" s="247" t="str">
        <f>INDEX('Policy Characteristics'!B:B,MATCH(PolicyLevers!$C192,'Policy Characteristics'!$D:$D,0))</f>
        <v>Electricity Supply</v>
      </c>
      <c r="B192" s="247" t="str">
        <f>INDEX('Policy Characteristics'!C:C,MATCH(PolicyLevers!$C192,'Policy Characteristics'!$D:$D,0))</f>
        <v>Change Electricity Imports</v>
      </c>
      <c r="C192" s="12" t="str">
        <f t="shared" ref="C192" si="122">C$180</f>
        <v>Percent Change in Electricity Imports</v>
      </c>
      <c r="D192" s="262" t="s">
        <v>253</v>
      </c>
      <c r="E192" s="262"/>
      <c r="F192" s="262" t="s">
        <v>254</v>
      </c>
      <c r="G192" s="262"/>
      <c r="H192" s="7">
        <v>537</v>
      </c>
      <c r="I192" s="262" t="s">
        <v>76</v>
      </c>
      <c r="J192" s="247" t="str">
        <f>INDEX('Policy Characteristics'!E:E,MATCH(PolicyLevers!$C192,'Policy Characteristics'!$D:$D,0))</f>
        <v>Electricity Imports and Exports</v>
      </c>
      <c r="K192" s="247" t="str">
        <f>INDEX('Policy Characteristics'!F:F,MATCH(PolicyLevers!$C192,'Policy Characteristics'!$D:$D,0))</f>
        <v>elec change imports</v>
      </c>
      <c r="L192" s="261">
        <f>INDEX('Policy Characteristics'!G:G,MATCH(PolicyLevers!$C192,'Policy Characteristics'!$D:$D,0))</f>
        <v>-0.5</v>
      </c>
      <c r="M192" s="261">
        <f>INDEX('Policy Characteristics'!H:H,MATCH(PolicyLevers!$C192,'Policy Characteristics'!$D:$D,0))</f>
        <v>1</v>
      </c>
      <c r="N192" s="261">
        <f>INDEX('Policy Characteristics'!I:I,MATCH(PolicyLevers!$C192,'Policy Characteristics'!$D:$D,0))</f>
        <v>0.02</v>
      </c>
      <c r="O192" s="276" t="str">
        <f>INDEX('Policy Characteristics'!J:J,MATCH(PolicyLevers!$C192,'Policy Characteristics'!$D:$D,0))</f>
        <v>% change in imports</v>
      </c>
      <c r="P192" s="262" t="str">
        <f>INDEX('Policy Characteristics'!K:K,MATCH(PolicyLevers!$C192,'Policy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2" s="276" t="str">
        <f>INDEX('Policy Characteristics'!L:L,MATCH(PolicyLevers!$C192,'Policy Characteristics'!$D:$D,0))</f>
        <v>electricity-sector-main.html#elec-imports</v>
      </c>
      <c r="R192" s="277" t="str">
        <f>INDEX('Policy Characteristics'!M:M,MATCH(PolicyLevers!$C192,'Policy Characteristics'!$D:$D,0))</f>
        <v>electricity-imports-exports.html</v>
      </c>
      <c r="S192" s="276" t="str">
        <f>INDEX('Policy Characteristics'!N:N,MATCH(PolicyLevers!$C192,'Policy Characteristics'!$D:$D,0))</f>
        <v>Energy Information Administation.  2016.  Electric Power Annual.  Table 2.13.</v>
      </c>
      <c r="T192" s="262">
        <f>INDEX('Policy Characteristics'!O:O,MATCH(PolicyLevers!$C192,'Policy Characteristics'!$D:$D,0))</f>
        <v>0</v>
      </c>
      <c r="U192" s="248"/>
      <c r="V192" s="248"/>
      <c r="W192" s="248"/>
      <c r="X192" s="248"/>
      <c r="Y192" s="248"/>
      <c r="Z192" s="248"/>
    </row>
    <row r="193" spans="1:26" ht="15.75" customHeight="1" x14ac:dyDescent="0.35">
      <c r="A193" s="247" t="str">
        <f>INDEX('Policy Characteristics'!B:B,MATCH(PolicyLevers!$C193,'Policy Characteristics'!$D:$D,0))</f>
        <v>Electricity Supply</v>
      </c>
      <c r="B193" s="247" t="str">
        <f>INDEX('Policy Characteristics'!C:C,MATCH(PolicyLevers!$C193,'Policy Characteristics'!$D:$D,0))</f>
        <v>Change Electricity Imports</v>
      </c>
      <c r="C193" s="12" t="str">
        <f t="shared" ref="C193" si="123">C$180</f>
        <v>Percent Change in Electricity Imports</v>
      </c>
      <c r="D193" s="262" t="s">
        <v>255</v>
      </c>
      <c r="E193" s="262"/>
      <c r="F193" s="262" t="s">
        <v>256</v>
      </c>
      <c r="G193" s="262"/>
      <c r="H193" s="7">
        <v>538</v>
      </c>
      <c r="I193" s="262" t="s">
        <v>76</v>
      </c>
      <c r="J193" s="247" t="str">
        <f>INDEX('Policy Characteristics'!E:E,MATCH(PolicyLevers!$C193,'Policy Characteristics'!$D:$D,0))</f>
        <v>Electricity Imports and Exports</v>
      </c>
      <c r="K193" s="247" t="str">
        <f>INDEX('Policy Characteristics'!F:F,MATCH(PolicyLevers!$C193,'Policy Characteristics'!$D:$D,0))</f>
        <v>elec change imports</v>
      </c>
      <c r="L193" s="261">
        <f>INDEX('Policy Characteristics'!G:G,MATCH(PolicyLevers!$C193,'Policy Characteristics'!$D:$D,0))</f>
        <v>-0.5</v>
      </c>
      <c r="M193" s="261">
        <f>INDEX('Policy Characteristics'!H:H,MATCH(PolicyLevers!$C193,'Policy Characteristics'!$D:$D,0))</f>
        <v>1</v>
      </c>
      <c r="N193" s="261">
        <f>INDEX('Policy Characteristics'!I:I,MATCH(PolicyLevers!$C193,'Policy Characteristics'!$D:$D,0))</f>
        <v>0.02</v>
      </c>
      <c r="O193" s="276" t="str">
        <f>INDEX('Policy Characteristics'!J:J,MATCH(PolicyLevers!$C193,'Policy Characteristics'!$D:$D,0))</f>
        <v>% change in imports</v>
      </c>
      <c r="P193" s="262" t="str">
        <f>INDEX('Policy Characteristics'!K:K,MATCH(PolicyLevers!$C193,'Policy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3" s="276" t="str">
        <f>INDEX('Policy Characteristics'!L:L,MATCH(PolicyLevers!$C193,'Policy Characteristics'!$D:$D,0))</f>
        <v>electricity-sector-main.html#elec-imports</v>
      </c>
      <c r="R193" s="277" t="str">
        <f>INDEX('Policy Characteristics'!M:M,MATCH(PolicyLevers!$C193,'Policy Characteristics'!$D:$D,0))</f>
        <v>electricity-imports-exports.html</v>
      </c>
      <c r="S193" s="276" t="str">
        <f>INDEX('Policy Characteristics'!N:N,MATCH(PolicyLevers!$C193,'Policy Characteristics'!$D:$D,0))</f>
        <v>Energy Information Administation.  2016.  Electric Power Annual.  Table 2.13.</v>
      </c>
      <c r="T193" s="262">
        <f>INDEX('Policy Characteristics'!O:O,MATCH(PolicyLevers!$C193,'Policy Characteristics'!$D:$D,0))</f>
        <v>0</v>
      </c>
      <c r="U193" s="248"/>
      <c r="V193" s="248"/>
      <c r="W193" s="248"/>
      <c r="X193" s="248"/>
      <c r="Y193" s="248"/>
      <c r="Z193" s="248"/>
    </row>
    <row r="194" spans="1:26" ht="15.75" customHeight="1" x14ac:dyDescent="0.35">
      <c r="A194" s="247" t="str">
        <f>INDEX('Policy Characteristics'!B:B,MATCH(PolicyLevers!$C194,'Policy Characteristics'!$D:$D,0))</f>
        <v>Electricity Supply</v>
      </c>
      <c r="B194" s="247" t="str">
        <f>INDEX('Policy Characteristics'!C:C,MATCH(PolicyLevers!$C194,'Policy Characteristics'!$D:$D,0))</f>
        <v>Change Electricity Imports</v>
      </c>
      <c r="C194" s="12" t="str">
        <f t="shared" ref="C194" si="124">C$180</f>
        <v>Percent Change in Electricity Imports</v>
      </c>
      <c r="D194" s="262" t="s">
        <v>257</v>
      </c>
      <c r="E194" s="262"/>
      <c r="F194" s="262" t="s">
        <v>258</v>
      </c>
      <c r="G194" s="262"/>
      <c r="H194" s="7">
        <v>539</v>
      </c>
      <c r="I194" s="262" t="s">
        <v>76</v>
      </c>
      <c r="J194" s="247" t="str">
        <f>INDEX('Policy Characteristics'!E:E,MATCH(PolicyLevers!$C194,'Policy Characteristics'!$D:$D,0))</f>
        <v>Electricity Imports and Exports</v>
      </c>
      <c r="K194" s="247" t="str">
        <f>INDEX('Policy Characteristics'!F:F,MATCH(PolicyLevers!$C194,'Policy Characteristics'!$D:$D,0))</f>
        <v>elec change imports</v>
      </c>
      <c r="L194" s="261">
        <f>INDEX('Policy Characteristics'!G:G,MATCH(PolicyLevers!$C194,'Policy Characteristics'!$D:$D,0))</f>
        <v>-0.5</v>
      </c>
      <c r="M194" s="261">
        <f>INDEX('Policy Characteristics'!H:H,MATCH(PolicyLevers!$C194,'Policy Characteristics'!$D:$D,0))</f>
        <v>1</v>
      </c>
      <c r="N194" s="261">
        <f>INDEX('Policy Characteristics'!I:I,MATCH(PolicyLevers!$C194,'Policy Characteristics'!$D:$D,0))</f>
        <v>0.02</v>
      </c>
      <c r="O194" s="276" t="str">
        <f>INDEX('Policy Characteristics'!J:J,MATCH(PolicyLevers!$C194,'Policy Characteristics'!$D:$D,0))</f>
        <v>% change in imports</v>
      </c>
      <c r="P194" s="262" t="str">
        <f>INDEX('Policy Characteristics'!K:K,MATCH(PolicyLevers!$C194,'Policy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4" s="276" t="str">
        <f>INDEX('Policy Characteristics'!L:L,MATCH(PolicyLevers!$C194,'Policy Characteristics'!$D:$D,0))</f>
        <v>electricity-sector-main.html#elec-imports</v>
      </c>
      <c r="R194" s="277" t="str">
        <f>INDEX('Policy Characteristics'!M:M,MATCH(PolicyLevers!$C194,'Policy Characteristics'!$D:$D,0))</f>
        <v>electricity-imports-exports.html</v>
      </c>
      <c r="S194" s="276" t="str">
        <f>INDEX('Policy Characteristics'!N:N,MATCH(PolicyLevers!$C194,'Policy Characteristics'!$D:$D,0))</f>
        <v>Energy Information Administation.  2016.  Electric Power Annual.  Table 2.13.</v>
      </c>
      <c r="T194" s="262">
        <f>INDEX('Policy Characteristics'!O:O,MATCH(PolicyLevers!$C194,'Policy Characteristics'!$D:$D,0))</f>
        <v>0</v>
      </c>
      <c r="U194" s="248"/>
      <c r="V194" s="248"/>
      <c r="W194" s="248"/>
      <c r="X194" s="248"/>
      <c r="Y194" s="248"/>
      <c r="Z194" s="248"/>
    </row>
    <row r="195" spans="1:26" ht="15.75" customHeight="1" x14ac:dyDescent="0.35">
      <c r="A195" s="247" t="str">
        <f>INDEX('Policy Characteristics'!B:B,MATCH(PolicyLevers!$C195,'Policy Characteristics'!$D:$D,0))</f>
        <v>Electricity Supply</v>
      </c>
      <c r="B195" s="247" t="str">
        <f>INDEX('Policy Characteristics'!C:C,MATCH(PolicyLevers!$C195,'Policy Characteristics'!$D:$D,0))</f>
        <v>Change Electricity Imports</v>
      </c>
      <c r="C195" s="12" t="str">
        <f t="shared" ref="C195" si="125">C$180</f>
        <v>Percent Change in Electricity Imports</v>
      </c>
      <c r="D195" s="262" t="s">
        <v>259</v>
      </c>
      <c r="E195" s="262"/>
      <c r="F195" s="262" t="s">
        <v>260</v>
      </c>
      <c r="G195" s="262"/>
      <c r="H195" s="7">
        <v>540</v>
      </c>
      <c r="I195" s="262" t="s">
        <v>76</v>
      </c>
      <c r="J195" s="247" t="str">
        <f>INDEX('Policy Characteristics'!E:E,MATCH(PolicyLevers!$C195,'Policy Characteristics'!$D:$D,0))</f>
        <v>Electricity Imports and Exports</v>
      </c>
      <c r="K195" s="247" t="str">
        <f>INDEX('Policy Characteristics'!F:F,MATCH(PolicyLevers!$C195,'Policy Characteristics'!$D:$D,0))</f>
        <v>elec change imports</v>
      </c>
      <c r="L195" s="261">
        <f>INDEX('Policy Characteristics'!G:G,MATCH(PolicyLevers!$C195,'Policy Characteristics'!$D:$D,0))</f>
        <v>-0.5</v>
      </c>
      <c r="M195" s="261">
        <f>INDEX('Policy Characteristics'!H:H,MATCH(PolicyLevers!$C195,'Policy Characteristics'!$D:$D,0))</f>
        <v>1</v>
      </c>
      <c r="N195" s="261">
        <f>INDEX('Policy Characteristics'!I:I,MATCH(PolicyLevers!$C195,'Policy Characteristics'!$D:$D,0))</f>
        <v>0.02</v>
      </c>
      <c r="O195" s="276" t="str">
        <f>INDEX('Policy Characteristics'!J:J,MATCH(PolicyLevers!$C195,'Policy Characteristics'!$D:$D,0))</f>
        <v>% change in imports</v>
      </c>
      <c r="P195" s="262" t="str">
        <f>INDEX('Policy Characteristics'!K:K,MATCH(PolicyLevers!$C195,'Policy Characteristics'!$D:$D,0))</f>
        <v>**Description:** This policy increases or decreases the amount of electricity imported to the United States from Canada and Mexico.  It does not cause the construction or removal of transmission lines linking these countries. // **Guidance for setting values: **</v>
      </c>
      <c r="Q195" s="276" t="str">
        <f>INDEX('Policy Characteristics'!L:L,MATCH(PolicyLevers!$C195,'Policy Characteristics'!$D:$D,0))</f>
        <v>electricity-sector-main.html#elec-imports</v>
      </c>
      <c r="R195" s="277" t="str">
        <f>INDEX('Policy Characteristics'!M:M,MATCH(PolicyLevers!$C195,'Policy Characteristics'!$D:$D,0))</f>
        <v>electricity-imports-exports.html</v>
      </c>
      <c r="S195" s="276" t="str">
        <f>INDEX('Policy Characteristics'!N:N,MATCH(PolicyLevers!$C195,'Policy Characteristics'!$D:$D,0))</f>
        <v>Energy Information Administation.  2016.  Electric Power Annual.  Table 2.13.</v>
      </c>
      <c r="T195" s="262">
        <f>INDEX('Policy Characteristics'!O:O,MATCH(PolicyLevers!$C195,'Policy Characteristics'!$D:$D,0))</f>
        <v>0</v>
      </c>
      <c r="U195" s="248"/>
      <c r="V195" s="248"/>
      <c r="W195" s="248"/>
      <c r="X195" s="248"/>
      <c r="Y195" s="248"/>
      <c r="Z195" s="248"/>
    </row>
    <row r="196" spans="1:26" ht="15.75" customHeight="1" x14ac:dyDescent="0.35">
      <c r="A196" s="247" t="str">
        <f>INDEX('Policy Characteristics'!B:B,MATCH(PolicyLevers!$C196,'Policy Characteristics'!$D:$D,0))</f>
        <v>Electricity Supply</v>
      </c>
      <c r="B196" s="247" t="str">
        <f>INDEX('Policy Characteristics'!C:C,MATCH(PolicyLevers!$C196,'Policy Characteristics'!$D:$D,0))</f>
        <v>Non BAU Guaranteed Dispatch</v>
      </c>
      <c r="C196" s="248" t="s">
        <v>281</v>
      </c>
      <c r="D196" s="262"/>
      <c r="E196" s="262"/>
      <c r="F196" s="262"/>
      <c r="G196" s="262"/>
      <c r="H196" s="7" t="s">
        <v>222</v>
      </c>
      <c r="I196" s="262" t="s">
        <v>76</v>
      </c>
      <c r="J196" s="247" t="str">
        <f>INDEX('Policy Characteristics'!E:E,MATCH(PolicyLevers!$C196,'Policy Characteristics'!$D:$D,0))</f>
        <v>Non BAU Guaranteed Dispatch</v>
      </c>
      <c r="K196" s="247" t="str">
        <f>INDEX('Policy Characteristics'!F:F,MATCH(PolicyLevers!$C196,'Policy Characteristics'!$D:$D,0))</f>
        <v>elec non BAU guaranteed dispatch</v>
      </c>
      <c r="L196" s="248">
        <f>INDEX('Policy Characteristics'!G:G,MATCH(PolicyLevers!$C196,'Policy Characteristics'!$D:$D,0))</f>
        <v>0</v>
      </c>
      <c r="M196" s="248">
        <f>INDEX('Policy Characteristics'!H:H,MATCH(PolicyLevers!$C196,'Policy Characteristics'!$D:$D,0))</f>
        <v>0</v>
      </c>
      <c r="N196" s="248">
        <f>INDEX('Policy Characteristics'!I:I,MATCH(PolicyLevers!$C196,'Policy Characteristics'!$D:$D,0))</f>
        <v>0</v>
      </c>
      <c r="O196" s="262">
        <f>INDEX('Policy Characteristics'!J:J,MATCH(PolicyLevers!$C196,'Policy Characteristics'!$D:$D,0))</f>
        <v>0</v>
      </c>
      <c r="P196" s="262" t="str">
        <f>INDEX('Policy Characteristics'!K:K,MATCH(PolicyLevers!$C196,'Policy Characteristics'!$D:$D,0))</f>
        <v>**Description:**0</v>
      </c>
      <c r="Q196" s="262">
        <f>INDEX('Policy Characteristics'!L:L,MATCH(PolicyLevers!$C196,'Policy Characteristics'!$D:$D,0))</f>
        <v>0</v>
      </c>
      <c r="R196" s="269">
        <f>INDEX('Policy Characteristics'!M:M,MATCH(PolicyLevers!$C196,'Policy Characteristics'!$D:$D,0))</f>
        <v>0</v>
      </c>
      <c r="S196" s="262">
        <f>INDEX('Policy Characteristics'!N:N,MATCH(PolicyLevers!$C196,'Policy Characteristics'!$D:$D,0))</f>
        <v>0</v>
      </c>
      <c r="T196" s="262">
        <f>INDEX('Policy Characteristics'!O:O,MATCH(PolicyLevers!$C196,'Policy Characteristics'!$D:$D,0))</f>
        <v>0</v>
      </c>
      <c r="U196" s="248"/>
      <c r="V196" s="248"/>
      <c r="W196" s="248"/>
      <c r="X196" s="248"/>
      <c r="Y196" s="248"/>
      <c r="Z196" s="248"/>
    </row>
    <row r="197" spans="1:26" ht="15.75" customHeight="1" x14ac:dyDescent="0.35">
      <c r="A197" s="247" t="str">
        <f>INDEX('Policy Characteristics'!B:B,MATCH(PolicyLevers!$C197,'Policy Characteristics'!$D:$D,0))</f>
        <v>Electricity Supply</v>
      </c>
      <c r="B197" s="247" t="str">
        <f>INDEX('Policy Characteristics'!C:C,MATCH(PolicyLevers!$C197,'Policy Characteristics'!$D:$D,0))</f>
        <v>Demand Response</v>
      </c>
      <c r="C197" s="247" t="s">
        <v>284</v>
      </c>
      <c r="D197" s="257"/>
      <c r="E197" s="257"/>
      <c r="F197" s="257"/>
      <c r="G197" s="257"/>
      <c r="H197" s="254">
        <v>30</v>
      </c>
      <c r="I197" s="255" t="s">
        <v>63</v>
      </c>
      <c r="J197" s="247" t="str">
        <f>INDEX('Policy Characteristics'!E:E,MATCH(PolicyLevers!$C197,'Policy Characteristics'!$D:$D,0))</f>
        <v>Demand Response</v>
      </c>
      <c r="K197" s="247" t="str">
        <f>INDEX('Policy Characteristics'!F:F,MATCH(PolicyLevers!$C197,'Policy Characteristics'!$D:$D,0))</f>
        <v>elec demand response</v>
      </c>
      <c r="L197" s="256">
        <f>INDEX('Policy Characteristics'!G:G,MATCH(PolicyLevers!$C197,'Policy Characteristics'!$D:$D,0))</f>
        <v>0</v>
      </c>
      <c r="M197" s="256">
        <f>INDEX('Policy Characteristics'!H:H,MATCH(PolicyLevers!$C197,'Policy Characteristics'!$D:$D,0))</f>
        <v>1</v>
      </c>
      <c r="N197" s="256">
        <f>INDEX('Policy Characteristics'!I:I,MATCH(PolicyLevers!$C197,'Policy Characteristics'!$D:$D,0))</f>
        <v>0.01</v>
      </c>
      <c r="O197" s="257" t="str">
        <f>INDEX('Policy Characteristics'!J:J,MATCH(PolicyLevers!$C197,'Policy Characteristics'!$D:$D,0))</f>
        <v>% of potential achieved</v>
      </c>
      <c r="P197" s="257" t="str">
        <f>INDEX('Policy Characteristics'!K:K,MATCH(PolicyLevers!$C197,'Policy Characteristics'!$D:$D,0))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c r="Q197" s="257" t="str">
        <f>INDEX('Policy Characteristics'!L:L,MATCH(PolicyLevers!$C197,'Policy Characteristics'!$D:$D,0))</f>
        <v>electricity-sector-main.html#dr</v>
      </c>
      <c r="R197" s="265" t="str">
        <f>INDEX('Policy Characteristics'!M:M,MATCH(PolicyLevers!$C197,'Policy Characteristics'!$D:$D,0))</f>
        <v>demand-response.html</v>
      </c>
      <c r="S197" s="257" t="str">
        <f>INDEX('Policy Characteristics'!N:N,MATCH(PolicyLevers!$C197,'Policy Characteristics'!$D:$D,0))</f>
        <v>EPE. 2019. NOTA TÉCNICA | Resposta da Demanda: Conceitos, Aspectos Regulatórios e Planejamento Energético. No EPE-DEE-NT-022/2019-r0</v>
      </c>
      <c r="T197" s="257" t="str">
        <f>INDEX('Policy Characteristics'!O:O,MATCH(PolicyLevers!$C197,'Policy Characteristics'!$D:$D,0))</f>
        <v>EPE. 2019. NOTA TÉCNICA | Resposta da Demanda: Conceitos, Aspectos Regulatórios e Planejamento Energético. No EPE-DEE-NT-022/2019-r0</v>
      </c>
      <c r="U197" s="248"/>
      <c r="V197" s="248"/>
      <c r="W197" s="248"/>
      <c r="X197" s="248"/>
      <c r="Y197" s="248"/>
      <c r="Z197" s="248"/>
    </row>
    <row r="198" spans="1:26" ht="15.75" customHeight="1" x14ac:dyDescent="0.35">
      <c r="A198" s="247" t="str">
        <f>INDEX('Policy Characteristics'!B:B,MATCH(PolicyLevers!$C198,'Policy Characteristics'!$D:$D,0))</f>
        <v>Electricity Supply</v>
      </c>
      <c r="B198" s="247" t="str">
        <f>INDEX('Policy Characteristics'!C:C,MATCH(PolicyLevers!$C198,'Policy Characteristics'!$D:$D,0))</f>
        <v>Early Retirement of Power Plants</v>
      </c>
      <c r="C198" s="247" t="s">
        <v>290</v>
      </c>
      <c r="D198" s="257" t="s">
        <v>226</v>
      </c>
      <c r="E198" s="257"/>
      <c r="F198" s="257" t="s">
        <v>227</v>
      </c>
      <c r="G198" s="257"/>
      <c r="H198" s="254">
        <v>31</v>
      </c>
      <c r="I198" s="255" t="s">
        <v>63</v>
      </c>
      <c r="J198" s="247" t="str">
        <f>INDEX('Policy Characteristics'!E:E,MATCH(PolicyLevers!$C198,'Policy Characteristics'!$D:$D,0))</f>
        <v>Early Retirement of Power Plants</v>
      </c>
      <c r="K198" s="247" t="str">
        <f>INDEX('Policy Characteristics'!F:F,MATCH(PolicyLevers!$C198,'Policy Characteristics'!$D:$D,0))</f>
        <v>elec early retirement</v>
      </c>
      <c r="L198" s="282">
        <f>INDEX('Policy Characteristics'!G:G,MATCH(PolicyLevers!$C198,'Policy Characteristics'!$D:$D,0))</f>
        <v>0</v>
      </c>
      <c r="M198" s="282">
        <f>INDEX('Policy Characteristics'!H:H,MATCH(PolicyLevers!$C198,'Policy Characteristics'!$D:$D,0))</f>
        <v>10000</v>
      </c>
      <c r="N198" s="282">
        <f>INDEX('Policy Characteristics'!I:I,MATCH(PolicyLevers!$C198,'Policy Characteristics'!$D:$D,0))</f>
        <v>250</v>
      </c>
      <c r="O198" s="257" t="str">
        <f>INDEX('Policy Characteristics'!J:J,MATCH(PolicyLevers!$C198,'Policy Characteristics'!$D:$D,0))</f>
        <v>MW/year</v>
      </c>
      <c r="P198" s="257" t="str">
        <f>INDEX('Policy Characteristics'!K:K,MATCH(PolicyLevers!$C198,'Policy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198" s="257" t="str">
        <f>INDEX('Policy Characteristics'!L:L,MATCH(PolicyLevers!$C198,'Policy Characteristics'!$D:$D,0))</f>
        <v>electricity-sector-main.html#early-ret</v>
      </c>
      <c r="R198" s="265" t="str">
        <f>INDEX('Policy Characteristics'!M:M,MATCH(PolicyLevers!$C198,'Policy Characteristics'!$D:$D,0))</f>
        <v>early-retirement-of-power-plants.html</v>
      </c>
      <c r="S198" s="257" t="str">
        <f>INDEX('Policy Characteristics'!N:N,MATCH(PolicyLevers!$C198,'Policy Characteristics'!$D:$D,0))</f>
        <v>MCTI. Modelagem setorial de opções de baixo carbono para o setor de termelétricas e termonucleares - Brasília: Ministério da Ciência, Tecnologia, Inovações e Comunicações, ONU Meio Ambiente, 2017.</v>
      </c>
      <c r="T198" s="257" t="str">
        <f>INDEX('Policy Characteristics'!O:O,MATCH(PolicyLevers!$C198,'Policy Characteristics'!$D:$D,0))</f>
        <v>MCTI. Modelagem setorial de opções de baixo carbono para o setor de termelétricas e termonucleares - Brasília: Ministério da Ciência, Tecnologia, Inovações e Comunicações, ONU Meio Ambiente, 2017.</v>
      </c>
      <c r="U198" s="248"/>
      <c r="V198" s="248"/>
      <c r="W198" s="248"/>
      <c r="X198" s="248"/>
      <c r="Y198" s="248"/>
      <c r="Z198" s="248"/>
    </row>
    <row r="199" spans="1:26" ht="15.75" customHeight="1" x14ac:dyDescent="0.35">
      <c r="A199" s="247" t="str">
        <f>INDEX('Policy Characteristics'!B:B,MATCH(PolicyLevers!$C199,'Policy Characteristics'!$D:$D,0))</f>
        <v>Electricity Supply</v>
      </c>
      <c r="B199" s="247" t="str">
        <f>INDEX('Policy Characteristics'!C:C,MATCH(PolicyLevers!$C199,'Policy Characteristics'!$D:$D,0))</f>
        <v>Early Retirement of Power Plants</v>
      </c>
      <c r="C199" s="12" t="str">
        <f t="shared" ref="C199:C200" si="126">C$198</f>
        <v>Annual Additional Capacity Retired due to Early Retirement Policy</v>
      </c>
      <c r="D199" s="262" t="s">
        <v>231</v>
      </c>
      <c r="E199" s="262"/>
      <c r="F199" s="262" t="s">
        <v>232</v>
      </c>
      <c r="G199" s="262"/>
      <c r="H199" s="7">
        <v>600</v>
      </c>
      <c r="I199" s="262" t="s">
        <v>63</v>
      </c>
      <c r="J199" s="247" t="str">
        <f>INDEX('Policy Characteristics'!E:E,MATCH(PolicyLevers!$C199,'Policy Characteristics'!$D:$D,0))</f>
        <v>Early Retirement of Power Plants</v>
      </c>
      <c r="K199" s="247" t="str">
        <f>INDEX('Policy Characteristics'!F:F,MATCH(PolicyLevers!$C199,'Policy Characteristics'!$D:$D,0))</f>
        <v>elec early retirement</v>
      </c>
      <c r="L199" s="282">
        <f>INDEX('Policy Characteristics'!G:G,MATCH(PolicyLevers!$C199,'Policy Characteristics'!$D:$D,0))</f>
        <v>0</v>
      </c>
      <c r="M199" s="282">
        <f>INDEX('Policy Characteristics'!H:H,MATCH(PolicyLevers!$C199,'Policy Characteristics'!$D:$D,0))</f>
        <v>10000</v>
      </c>
      <c r="N199" s="282">
        <f>INDEX('Policy Characteristics'!I:I,MATCH(PolicyLevers!$C199,'Policy Characteristics'!$D:$D,0))</f>
        <v>250</v>
      </c>
      <c r="O199" s="257" t="str">
        <f>INDEX('Policy Characteristics'!J:J,MATCH(PolicyLevers!$C199,'Policy Characteristics'!$D:$D,0))</f>
        <v>MW/year</v>
      </c>
      <c r="P199" s="257" t="str">
        <f>INDEX('Policy Characteristics'!K:K,MATCH(PolicyLevers!$C199,'Policy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199" s="257" t="str">
        <f>INDEX('Policy Characteristics'!L:L,MATCH(PolicyLevers!$C199,'Policy Characteristics'!$D:$D,0))</f>
        <v>electricity-sector-main.html#early-ret</v>
      </c>
      <c r="R199" s="265" t="str">
        <f>INDEX('Policy Characteristics'!M:M,MATCH(PolicyLevers!$C199,'Policy Characteristics'!$D:$D,0))</f>
        <v>early-retirement-of-power-plants.html</v>
      </c>
      <c r="S199" s="262" t="str">
        <f>INDEX('Policy Characteristics'!N:N,MATCH(PolicyLevers!$C199,'Policy Characteristics'!$D:$D,0))</f>
        <v>MCTI. Modelagem setorial de opções de baixo carbono para o setor de termelétricas e termonucleares - Brasília: Ministério da Ciência, Tecnologia, Inovações e Comunicações, ONU Meio Ambiente, 2017.</v>
      </c>
      <c r="T199" s="262" t="str">
        <f>INDEX('Policy Characteristics'!O:O,MATCH(PolicyLevers!$C199,'Policy Characteristics'!$D:$D,0))</f>
        <v>MCTI. Modelagem setorial de opções de baixo carbono para o setor de termelétricas e termonucleares - Brasília: Ministério da Ciência, Tecnologia, Inovações e Comunicações, ONU Meio Ambiente, 2017.</v>
      </c>
      <c r="U199" s="248"/>
      <c r="V199" s="248"/>
      <c r="W199" s="248"/>
      <c r="X199" s="248"/>
      <c r="Y199" s="248"/>
      <c r="Z199" s="248"/>
    </row>
    <row r="200" spans="1:26" ht="15.75" customHeight="1" x14ac:dyDescent="0.35">
      <c r="A200" s="247" t="str">
        <f>INDEX('Policy Characteristics'!B:B,MATCH(PolicyLevers!$C200,'Policy Characteristics'!$D:$D,0))</f>
        <v>Electricity Supply</v>
      </c>
      <c r="B200" s="247" t="str">
        <f>INDEX('Policy Characteristics'!C:C,MATCH(PolicyLevers!$C200,'Policy Characteristics'!$D:$D,0))</f>
        <v>Early Retirement of Power Plants</v>
      </c>
      <c r="C200" s="247" t="str">
        <f t="shared" si="126"/>
        <v>Annual Additional Capacity Retired due to Early Retirement Policy</v>
      </c>
      <c r="D200" s="257" t="s">
        <v>233</v>
      </c>
      <c r="E200" s="257"/>
      <c r="F200" s="257" t="s">
        <v>234</v>
      </c>
      <c r="G200" s="257"/>
      <c r="H200" s="254">
        <v>32</v>
      </c>
      <c r="I200" s="255" t="s">
        <v>63</v>
      </c>
      <c r="J200" s="247" t="str">
        <f>INDEX('Policy Characteristics'!E:E,MATCH(PolicyLevers!$C200,'Policy Characteristics'!$D:$D,0))</f>
        <v>Early Retirement of Power Plants</v>
      </c>
      <c r="K200" s="247" t="str">
        <f>INDEX('Policy Characteristics'!F:F,MATCH(PolicyLevers!$C200,'Policy Characteristics'!$D:$D,0))</f>
        <v>elec early retirement</v>
      </c>
      <c r="L200" s="282">
        <f>INDEX('Policy Characteristics'!G:G,MATCH(PolicyLevers!$C200,'Policy Characteristics'!$D:$D,0))</f>
        <v>0</v>
      </c>
      <c r="M200" s="282">
        <f>INDEX('Policy Characteristics'!H:H,MATCH(PolicyLevers!$C200,'Policy Characteristics'!$D:$D,0))</f>
        <v>10000</v>
      </c>
      <c r="N200" s="282">
        <f>INDEX('Policy Characteristics'!I:I,MATCH(PolicyLevers!$C200,'Policy Characteristics'!$D:$D,0))</f>
        <v>250</v>
      </c>
      <c r="O200" s="257" t="str">
        <f>INDEX('Policy Characteristics'!J:J,MATCH(PolicyLevers!$C200,'Policy Characteristics'!$D:$D,0))</f>
        <v>MW/year</v>
      </c>
      <c r="P200" s="257" t="str">
        <f>INDEX('Policy Characteristics'!K:K,MATCH(PolicyLevers!$C200,'Policy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0" s="257" t="str">
        <f>INDEX('Policy Characteristics'!L:L,MATCH(PolicyLevers!$C200,'Policy Characteristics'!$D:$D,0))</f>
        <v>electricity-sector-main.html#early-ret</v>
      </c>
      <c r="R200" s="265" t="str">
        <f>INDEX('Policy Characteristics'!M:M,MATCH(PolicyLevers!$C200,'Policy Characteristics'!$D:$D,0))</f>
        <v>early-retirement-of-power-plants.html</v>
      </c>
      <c r="S200" s="257" t="str">
        <f>INDEX('Policy Characteristics'!N:N,MATCH(PolicyLevers!$C200,'Policy Characteristics'!$D:$D,0))</f>
        <v>MCTI. Modelagem setorial de opções de baixo carbono para o setor de termelétricas e termonucleares - Brasília: Ministério da Ciência, Tecnologia, Inovações e Comunicações, ONU Meio Ambiente, 2017.</v>
      </c>
      <c r="T200" s="257" t="str">
        <f>INDEX('Policy Characteristics'!O:O,MATCH(PolicyLevers!$C200,'Policy Characteristics'!$D:$D,0))</f>
        <v>MCTI. Modelagem setorial de opções de baixo carbono para o setor de termelétricas e termonucleares - Brasília: Ministério da Ciência, Tecnologia, Inovações e Comunicações, ONU Meio Ambiente, 2017.</v>
      </c>
      <c r="U200" s="248"/>
      <c r="V200" s="248"/>
      <c r="W200" s="248"/>
      <c r="X200" s="248"/>
      <c r="Y200" s="248"/>
      <c r="Z200" s="248"/>
    </row>
    <row r="201" spans="1:26" ht="15.75" customHeight="1" x14ac:dyDescent="0.35">
      <c r="A201" s="247" t="str">
        <f>INDEX('Policy Characteristics'!B:B,MATCH(PolicyLevers!$C201,'Policy Characteristics'!$D:$D,0))</f>
        <v>Electricity Supply</v>
      </c>
      <c r="B201" s="247" t="str">
        <f>INDEX('Policy Characteristics'!C:C,MATCH(PolicyLevers!$C201,'Policy Characteristics'!$D:$D,0))</f>
        <v>Early Retirement of Power Plants</v>
      </c>
      <c r="C201" s="12" t="str">
        <f t="shared" ref="C201" si="127">C$198</f>
        <v>Annual Additional Capacity Retired due to Early Retirement Policy</v>
      </c>
      <c r="D201" s="262" t="s">
        <v>235</v>
      </c>
      <c r="E201" s="262"/>
      <c r="F201" s="262" t="s">
        <v>236</v>
      </c>
      <c r="G201" s="262"/>
      <c r="H201" s="7" t="s">
        <v>222</v>
      </c>
      <c r="I201" s="260" t="s">
        <v>76</v>
      </c>
      <c r="J201" s="247" t="str">
        <f>INDEX('Policy Characteristics'!E:E,MATCH(PolicyLevers!$C201,'Policy Characteristics'!$D:$D,0))</f>
        <v>Early Retirement of Power Plants</v>
      </c>
      <c r="K201" s="247" t="str">
        <f>INDEX('Policy Characteristics'!F:F,MATCH(PolicyLevers!$C201,'Policy Characteristics'!$D:$D,0))</f>
        <v>elec early retirement</v>
      </c>
      <c r="L201" s="283">
        <f>INDEX('Policy Characteristics'!G:G,MATCH(PolicyLevers!$C201,'Policy Characteristics'!$D:$D,0))</f>
        <v>0</v>
      </c>
      <c r="M201" s="283">
        <f>INDEX('Policy Characteristics'!H:H,MATCH(PolicyLevers!$C201,'Policy Characteristics'!$D:$D,0))</f>
        <v>10000</v>
      </c>
      <c r="N201" s="283">
        <f>INDEX('Policy Characteristics'!I:I,MATCH(PolicyLevers!$C201,'Policy Characteristics'!$D:$D,0))</f>
        <v>250</v>
      </c>
      <c r="O201" s="262" t="str">
        <f>INDEX('Policy Characteristics'!J:J,MATCH(PolicyLevers!$C201,'Policy Characteristics'!$D:$D,0))</f>
        <v>MW/year</v>
      </c>
      <c r="P201" s="262" t="str">
        <f>INDEX('Policy Characteristics'!K:K,MATCH(PolicyLevers!$C201,'Policy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1" s="262" t="str">
        <f>INDEX('Policy Characteristics'!L:L,MATCH(PolicyLevers!$C201,'Policy Characteristics'!$D:$D,0))</f>
        <v>electricity-sector-main.html#early-ret</v>
      </c>
      <c r="R201" s="269" t="str">
        <f>INDEX('Policy Characteristics'!M:M,MATCH(PolicyLevers!$C201,'Policy Characteristics'!$D:$D,0))</f>
        <v>early-retirement-of-power-plants.html</v>
      </c>
      <c r="S201" s="262" t="str">
        <f>INDEX('Policy Characteristics'!N:N,MATCH(PolicyLevers!$C201,'Policy Characteristics'!$D:$D,0))</f>
        <v>MCTI. Modelagem setorial de opções de baixo carbono para o setor de termelétricas e termonucleares - Brasília: Ministério da Ciência, Tecnologia, Inovações e Comunicações, ONU Meio Ambiente, 2017.</v>
      </c>
      <c r="T201" s="262" t="str">
        <f>INDEX('Policy Characteristics'!O:O,MATCH(PolicyLevers!$C201,'Policy Characteristics'!$D:$D,0))</f>
        <v>MCTI. Modelagem setorial de opções de baixo carbono para o setor de termelétricas e termonucleares - Brasília: Ministério da Ciência, Tecnologia, Inovações e Comunicações, ONU Meio Ambiente, 2017.</v>
      </c>
      <c r="U201" s="248"/>
      <c r="V201" s="248"/>
      <c r="W201" s="248"/>
      <c r="X201" s="248"/>
      <c r="Y201" s="248"/>
      <c r="Z201" s="248"/>
    </row>
    <row r="202" spans="1:26" ht="15.75" customHeight="1" x14ac:dyDescent="0.35">
      <c r="A202" s="247" t="str">
        <f>INDEX('Policy Characteristics'!B:B,MATCH(PolicyLevers!$C202,'Policy Characteristics'!$D:$D,0))</f>
        <v>Electricity Supply</v>
      </c>
      <c r="B202" s="247" t="str">
        <f>INDEX('Policy Characteristics'!C:C,MATCH(PolicyLevers!$C202,'Policy Characteristics'!$D:$D,0))</f>
        <v>Early Retirement of Power Plants</v>
      </c>
      <c r="C202" s="12" t="str">
        <f t="shared" ref="C202" si="128">C$198</f>
        <v>Annual Additional Capacity Retired due to Early Retirement Policy</v>
      </c>
      <c r="D202" s="262" t="s">
        <v>237</v>
      </c>
      <c r="E202" s="262"/>
      <c r="F202" s="262" t="s">
        <v>238</v>
      </c>
      <c r="G202" s="262"/>
      <c r="H202" s="7" t="s">
        <v>222</v>
      </c>
      <c r="I202" s="262" t="s">
        <v>76</v>
      </c>
      <c r="J202" s="247" t="str">
        <f>INDEX('Policy Characteristics'!E:E,MATCH(PolicyLevers!$C202,'Policy Characteristics'!$D:$D,0))</f>
        <v>Early Retirement of Power Plants</v>
      </c>
      <c r="K202" s="247" t="str">
        <f>INDEX('Policy Characteristics'!F:F,MATCH(PolicyLevers!$C202,'Policy Characteristics'!$D:$D,0))</f>
        <v>elec early retirement</v>
      </c>
      <c r="L202" s="283">
        <f>INDEX('Policy Characteristics'!G:G,MATCH(PolicyLevers!$C202,'Policy Characteristics'!$D:$D,0))</f>
        <v>0</v>
      </c>
      <c r="M202" s="283">
        <f>INDEX('Policy Characteristics'!H:H,MATCH(PolicyLevers!$C202,'Policy Characteristics'!$D:$D,0))</f>
        <v>10000</v>
      </c>
      <c r="N202" s="283">
        <f>INDEX('Policy Characteristics'!I:I,MATCH(PolicyLevers!$C202,'Policy Characteristics'!$D:$D,0))</f>
        <v>250</v>
      </c>
      <c r="O202" s="262" t="str">
        <f>INDEX('Policy Characteristics'!J:J,MATCH(PolicyLevers!$C202,'Policy Characteristics'!$D:$D,0))</f>
        <v>MW/year</v>
      </c>
      <c r="P202" s="262" t="str">
        <f>INDEX('Policy Characteristics'!K:K,MATCH(PolicyLevers!$C202,'Policy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2" s="262" t="str">
        <f>INDEX('Policy Characteristics'!L:L,MATCH(PolicyLevers!$C202,'Policy Characteristics'!$D:$D,0))</f>
        <v>electricity-sector-main.html#early-ret</v>
      </c>
      <c r="R202" s="269" t="str">
        <f>INDEX('Policy Characteristics'!M:M,MATCH(PolicyLevers!$C202,'Policy Characteristics'!$D:$D,0))</f>
        <v>early-retirement-of-power-plants.html</v>
      </c>
      <c r="S202" s="262" t="str">
        <f>INDEX('Policy Characteristics'!N:N,MATCH(PolicyLevers!$C202,'Policy Characteristics'!$D:$D,0))</f>
        <v>MCTI. Modelagem setorial de opções de baixo carbono para o setor de termelétricas e termonucleares - Brasília: Ministério da Ciência, Tecnologia, Inovações e Comunicações, ONU Meio Ambiente, 2017.</v>
      </c>
      <c r="T202" s="262" t="str">
        <f>INDEX('Policy Characteristics'!O:O,MATCH(PolicyLevers!$C202,'Policy Characteristics'!$D:$D,0))</f>
        <v>MCTI. Modelagem setorial de opções de baixo carbono para o setor de termelétricas e termonucleares - Brasília: Ministério da Ciência, Tecnologia, Inovações e Comunicações, ONU Meio Ambiente, 2017.</v>
      </c>
      <c r="U202" s="248"/>
      <c r="V202" s="248"/>
      <c r="W202" s="248"/>
      <c r="X202" s="248"/>
      <c r="Y202" s="248"/>
      <c r="Z202" s="248"/>
    </row>
    <row r="203" spans="1:26" ht="15.75" customHeight="1" x14ac:dyDescent="0.35">
      <c r="A203" s="247" t="str">
        <f>INDEX('Policy Characteristics'!B:B,MATCH(PolicyLevers!$C203,'Policy Characteristics'!$D:$D,0))</f>
        <v>Electricity Supply</v>
      </c>
      <c r="B203" s="247" t="str">
        <f>INDEX('Policy Characteristics'!C:C,MATCH(PolicyLevers!$C203,'Policy Characteristics'!$D:$D,0))</f>
        <v>Early Retirement of Power Plants</v>
      </c>
      <c r="C203" s="12" t="str">
        <f t="shared" ref="C203" si="129">C$198</f>
        <v>Annual Additional Capacity Retired due to Early Retirement Policy</v>
      </c>
      <c r="D203" s="262" t="s">
        <v>239</v>
      </c>
      <c r="E203" s="262"/>
      <c r="F203" s="262" t="s">
        <v>240</v>
      </c>
      <c r="G203" s="262"/>
      <c r="H203" s="7" t="s">
        <v>222</v>
      </c>
      <c r="I203" s="262" t="s">
        <v>76</v>
      </c>
      <c r="J203" s="247" t="str">
        <f>INDEX('Policy Characteristics'!E:E,MATCH(PolicyLevers!$C203,'Policy Characteristics'!$D:$D,0))</f>
        <v>Early Retirement of Power Plants</v>
      </c>
      <c r="K203" s="247" t="str">
        <f>INDEX('Policy Characteristics'!F:F,MATCH(PolicyLevers!$C203,'Policy Characteristics'!$D:$D,0))</f>
        <v>elec early retirement</v>
      </c>
      <c r="L203" s="283">
        <f>INDEX('Policy Characteristics'!G:G,MATCH(PolicyLevers!$C203,'Policy Characteristics'!$D:$D,0))</f>
        <v>0</v>
      </c>
      <c r="M203" s="283">
        <f>INDEX('Policy Characteristics'!H:H,MATCH(PolicyLevers!$C203,'Policy Characteristics'!$D:$D,0))</f>
        <v>10000</v>
      </c>
      <c r="N203" s="283">
        <f>INDEX('Policy Characteristics'!I:I,MATCH(PolicyLevers!$C203,'Policy Characteristics'!$D:$D,0))</f>
        <v>250</v>
      </c>
      <c r="O203" s="262" t="str">
        <f>INDEX('Policy Characteristics'!J:J,MATCH(PolicyLevers!$C203,'Policy Characteristics'!$D:$D,0))</f>
        <v>MW/year</v>
      </c>
      <c r="P203" s="262" t="str">
        <f>INDEX('Policy Characteristics'!K:K,MATCH(PolicyLevers!$C203,'Policy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3" s="262" t="str">
        <f>INDEX('Policy Characteristics'!L:L,MATCH(PolicyLevers!$C203,'Policy Characteristics'!$D:$D,0))</f>
        <v>electricity-sector-main.html#early-ret</v>
      </c>
      <c r="R203" s="269" t="str">
        <f>INDEX('Policy Characteristics'!M:M,MATCH(PolicyLevers!$C203,'Policy Characteristics'!$D:$D,0))</f>
        <v>early-retirement-of-power-plants.html</v>
      </c>
      <c r="S203" s="262" t="str">
        <f>INDEX('Policy Characteristics'!N:N,MATCH(PolicyLevers!$C203,'Policy Characteristics'!$D:$D,0))</f>
        <v>MCTI. Modelagem setorial de opções de baixo carbono para o setor de termelétricas e termonucleares - Brasília: Ministério da Ciência, Tecnologia, Inovações e Comunicações, ONU Meio Ambiente, 2017.</v>
      </c>
      <c r="T203" s="262" t="str">
        <f>INDEX('Policy Characteristics'!O:O,MATCH(PolicyLevers!$C203,'Policy Characteristics'!$D:$D,0))</f>
        <v>MCTI. Modelagem setorial de opções de baixo carbono para o setor de termelétricas e termonucleares - Brasília: Ministério da Ciência, Tecnologia, Inovações e Comunicações, ONU Meio Ambiente, 2017.</v>
      </c>
      <c r="U203" s="248"/>
      <c r="V203" s="248"/>
      <c r="W203" s="248"/>
      <c r="X203" s="248"/>
      <c r="Y203" s="248"/>
      <c r="Z203" s="248"/>
    </row>
    <row r="204" spans="1:26" ht="15.75" customHeight="1" x14ac:dyDescent="0.35">
      <c r="A204" s="247" t="str">
        <f>INDEX('Policy Characteristics'!B:B,MATCH(PolicyLevers!$C204,'Policy Characteristics'!$D:$D,0))</f>
        <v>Electricity Supply</v>
      </c>
      <c r="B204" s="247" t="str">
        <f>INDEX('Policy Characteristics'!C:C,MATCH(PolicyLevers!$C204,'Policy Characteristics'!$D:$D,0))</f>
        <v>Early Retirement of Power Plants</v>
      </c>
      <c r="C204" s="12" t="str">
        <f t="shared" ref="C204" si="130">C$198</f>
        <v>Annual Additional Capacity Retired due to Early Retirement Policy</v>
      </c>
      <c r="D204" s="262" t="s">
        <v>241</v>
      </c>
      <c r="E204" s="262"/>
      <c r="F204" s="262" t="s">
        <v>242</v>
      </c>
      <c r="G204" s="262"/>
      <c r="H204" s="7" t="s">
        <v>222</v>
      </c>
      <c r="I204" s="262" t="s">
        <v>76</v>
      </c>
      <c r="J204" s="247" t="str">
        <f>INDEX('Policy Characteristics'!E:E,MATCH(PolicyLevers!$C204,'Policy Characteristics'!$D:$D,0))</f>
        <v>Early Retirement of Power Plants</v>
      </c>
      <c r="K204" s="247" t="str">
        <f>INDEX('Policy Characteristics'!F:F,MATCH(PolicyLevers!$C204,'Policy Characteristics'!$D:$D,0))</f>
        <v>elec early retirement</v>
      </c>
      <c r="L204" s="283">
        <f>INDEX('Policy Characteristics'!G:G,MATCH(PolicyLevers!$C204,'Policy Characteristics'!$D:$D,0))</f>
        <v>0</v>
      </c>
      <c r="M204" s="283">
        <f>INDEX('Policy Characteristics'!H:H,MATCH(PolicyLevers!$C204,'Policy Characteristics'!$D:$D,0))</f>
        <v>10000</v>
      </c>
      <c r="N204" s="283">
        <f>INDEX('Policy Characteristics'!I:I,MATCH(PolicyLevers!$C204,'Policy Characteristics'!$D:$D,0))</f>
        <v>250</v>
      </c>
      <c r="O204" s="262" t="str">
        <f>INDEX('Policy Characteristics'!J:J,MATCH(PolicyLevers!$C204,'Policy Characteristics'!$D:$D,0))</f>
        <v>MW/year</v>
      </c>
      <c r="P204" s="262" t="str">
        <f>INDEX('Policy Characteristics'!K:K,MATCH(PolicyLevers!$C204,'Policy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4" s="262" t="str">
        <f>INDEX('Policy Characteristics'!L:L,MATCH(PolicyLevers!$C204,'Policy Characteristics'!$D:$D,0))</f>
        <v>electricity-sector-main.html#early-ret</v>
      </c>
      <c r="R204" s="269" t="str">
        <f>INDEX('Policy Characteristics'!M:M,MATCH(PolicyLevers!$C204,'Policy Characteristics'!$D:$D,0))</f>
        <v>early-retirement-of-power-plants.html</v>
      </c>
      <c r="S204" s="262" t="str">
        <f>INDEX('Policy Characteristics'!N:N,MATCH(PolicyLevers!$C204,'Policy Characteristics'!$D:$D,0))</f>
        <v>MCTI. Modelagem setorial de opções de baixo carbono para o setor de termelétricas e termonucleares - Brasília: Ministério da Ciência, Tecnologia, Inovações e Comunicações, ONU Meio Ambiente, 2017.</v>
      </c>
      <c r="T204" s="262" t="str">
        <f>INDEX('Policy Characteristics'!O:O,MATCH(PolicyLevers!$C204,'Policy Characteristics'!$D:$D,0))</f>
        <v>MCTI. Modelagem setorial de opções de baixo carbono para o setor de termelétricas e termonucleares - Brasília: Ministério da Ciência, Tecnologia, Inovações e Comunicações, ONU Meio Ambiente, 2017.</v>
      </c>
      <c r="U204" s="248"/>
      <c r="V204" s="248"/>
      <c r="W204" s="248"/>
      <c r="X204" s="248"/>
      <c r="Y204" s="248"/>
      <c r="Z204" s="248"/>
    </row>
    <row r="205" spans="1:26" ht="15.75" customHeight="1" x14ac:dyDescent="0.35">
      <c r="A205" s="247" t="str">
        <f>INDEX('Policy Characteristics'!B:B,MATCH(PolicyLevers!$C205,'Policy Characteristics'!$D:$D,0))</f>
        <v>Electricity Supply</v>
      </c>
      <c r="B205" s="247" t="str">
        <f>INDEX('Policy Characteristics'!C:C,MATCH(PolicyLevers!$C205,'Policy Characteristics'!$D:$D,0))</f>
        <v>Early Retirement of Power Plants</v>
      </c>
      <c r="C205" s="12" t="str">
        <f t="shared" ref="C205" si="131">C$198</f>
        <v>Annual Additional Capacity Retired due to Early Retirement Policy</v>
      </c>
      <c r="D205" s="262" t="s">
        <v>243</v>
      </c>
      <c r="E205" s="262"/>
      <c r="F205" s="262" t="s">
        <v>244</v>
      </c>
      <c r="G205" s="262"/>
      <c r="H205" s="7" t="s">
        <v>222</v>
      </c>
      <c r="I205" s="262" t="s">
        <v>76</v>
      </c>
      <c r="J205" s="247" t="str">
        <f>INDEX('Policy Characteristics'!E:E,MATCH(PolicyLevers!$C205,'Policy Characteristics'!$D:$D,0))</f>
        <v>Early Retirement of Power Plants</v>
      </c>
      <c r="K205" s="247" t="str">
        <f>INDEX('Policy Characteristics'!F:F,MATCH(PolicyLevers!$C205,'Policy Characteristics'!$D:$D,0))</f>
        <v>elec early retirement</v>
      </c>
      <c r="L205" s="283">
        <f>INDEX('Policy Characteristics'!G:G,MATCH(PolicyLevers!$C205,'Policy Characteristics'!$D:$D,0))</f>
        <v>0</v>
      </c>
      <c r="M205" s="283">
        <f>INDEX('Policy Characteristics'!H:H,MATCH(PolicyLevers!$C205,'Policy Characteristics'!$D:$D,0))</f>
        <v>10000</v>
      </c>
      <c r="N205" s="283">
        <f>INDEX('Policy Characteristics'!I:I,MATCH(PolicyLevers!$C205,'Policy Characteristics'!$D:$D,0))</f>
        <v>250</v>
      </c>
      <c r="O205" s="262" t="str">
        <f>INDEX('Policy Characteristics'!J:J,MATCH(PolicyLevers!$C205,'Policy Characteristics'!$D:$D,0))</f>
        <v>MW/year</v>
      </c>
      <c r="P205" s="262" t="str">
        <f>INDEX('Policy Characteristics'!K:K,MATCH(PolicyLevers!$C205,'Policy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5" s="262" t="str">
        <f>INDEX('Policy Characteristics'!L:L,MATCH(PolicyLevers!$C205,'Policy Characteristics'!$D:$D,0))</f>
        <v>electricity-sector-main.html#early-ret</v>
      </c>
      <c r="R205" s="269" t="str">
        <f>INDEX('Policy Characteristics'!M:M,MATCH(PolicyLevers!$C205,'Policy Characteristics'!$D:$D,0))</f>
        <v>early-retirement-of-power-plants.html</v>
      </c>
      <c r="S205" s="262" t="str">
        <f>INDEX('Policy Characteristics'!N:N,MATCH(PolicyLevers!$C205,'Policy Characteristics'!$D:$D,0))</f>
        <v>MCTI. Modelagem setorial de opções de baixo carbono para o setor de termelétricas e termonucleares - Brasília: Ministério da Ciência, Tecnologia, Inovações e Comunicações, ONU Meio Ambiente, 2017.</v>
      </c>
      <c r="T205" s="262" t="str">
        <f>INDEX('Policy Characteristics'!O:O,MATCH(PolicyLevers!$C205,'Policy Characteristics'!$D:$D,0))</f>
        <v>MCTI. Modelagem setorial de opções de baixo carbono para o setor de termelétricas e termonucleares - Brasília: Ministério da Ciência, Tecnologia, Inovações e Comunicações, ONU Meio Ambiente, 2017.</v>
      </c>
      <c r="U205" s="248"/>
      <c r="V205" s="248"/>
      <c r="W205" s="248"/>
      <c r="X205" s="248"/>
      <c r="Y205" s="248"/>
      <c r="Z205" s="248"/>
    </row>
    <row r="206" spans="1:26" ht="15.75" customHeight="1" x14ac:dyDescent="0.35">
      <c r="A206" s="247" t="str">
        <f>INDEX('Policy Characteristics'!B:B,MATCH(PolicyLevers!$C206,'Policy Characteristics'!$D:$D,0))</f>
        <v>Electricity Supply</v>
      </c>
      <c r="B206" s="247" t="str">
        <f>INDEX('Policy Characteristics'!C:C,MATCH(PolicyLevers!$C206,'Policy Characteristics'!$D:$D,0))</f>
        <v>Early Retirement of Power Plants</v>
      </c>
      <c r="C206" s="12" t="str">
        <f t="shared" ref="C206" si="132">C$198</f>
        <v>Annual Additional Capacity Retired due to Early Retirement Policy</v>
      </c>
      <c r="D206" s="262" t="s">
        <v>245</v>
      </c>
      <c r="E206" s="262"/>
      <c r="F206" s="262" t="s">
        <v>246</v>
      </c>
      <c r="G206" s="262"/>
      <c r="H206" s="7"/>
      <c r="I206" s="262" t="s">
        <v>76</v>
      </c>
      <c r="J206" s="247" t="str">
        <f>INDEX('Policy Characteristics'!E:E,MATCH(PolicyLevers!$C206,'Policy Characteristics'!$D:$D,0))</f>
        <v>Early Retirement of Power Plants</v>
      </c>
      <c r="K206" s="247" t="str">
        <f>INDEX('Policy Characteristics'!F:F,MATCH(PolicyLevers!$C206,'Policy Characteristics'!$D:$D,0))</f>
        <v>elec early retirement</v>
      </c>
      <c r="L206" s="283">
        <f>INDEX('Policy Characteristics'!G:G,MATCH(PolicyLevers!$C206,'Policy Characteristics'!$D:$D,0))</f>
        <v>0</v>
      </c>
      <c r="M206" s="283">
        <f>INDEX('Policy Characteristics'!H:H,MATCH(PolicyLevers!$C206,'Policy Characteristics'!$D:$D,0))</f>
        <v>10000</v>
      </c>
      <c r="N206" s="283">
        <f>INDEX('Policy Characteristics'!I:I,MATCH(PolicyLevers!$C206,'Policy Characteristics'!$D:$D,0))</f>
        <v>250</v>
      </c>
      <c r="O206" s="262" t="str">
        <f>INDEX('Policy Characteristics'!J:J,MATCH(PolicyLevers!$C206,'Policy Characteristics'!$D:$D,0))</f>
        <v>MW/year</v>
      </c>
      <c r="P206" s="262" t="str">
        <f>INDEX('Policy Characteristics'!K:K,MATCH(PolicyLevers!$C206,'Policy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6" s="262" t="str">
        <f>INDEX('Policy Characteristics'!L:L,MATCH(PolicyLevers!$C206,'Policy Characteristics'!$D:$D,0))</f>
        <v>electricity-sector-main.html#early-ret</v>
      </c>
      <c r="R206" s="269" t="str">
        <f>INDEX('Policy Characteristics'!M:M,MATCH(PolicyLevers!$C206,'Policy Characteristics'!$D:$D,0))</f>
        <v>early-retirement-of-power-plants.html</v>
      </c>
      <c r="S206" s="262" t="str">
        <f>INDEX('Policy Characteristics'!N:N,MATCH(PolicyLevers!$C206,'Policy Characteristics'!$D:$D,0))</f>
        <v>MCTI. Modelagem setorial de opções de baixo carbono para o setor de termelétricas e termonucleares - Brasília: Ministério da Ciência, Tecnologia, Inovações e Comunicações, ONU Meio Ambiente, 2017.</v>
      </c>
      <c r="T206" s="262" t="str">
        <f>INDEX('Policy Characteristics'!O:O,MATCH(PolicyLevers!$C206,'Policy Characteristics'!$D:$D,0))</f>
        <v>MCTI. Modelagem setorial de opções de baixo carbono para o setor de termelétricas e termonucleares - Brasília: Ministério da Ciência, Tecnologia, Inovações e Comunicações, ONU Meio Ambiente, 2017.</v>
      </c>
      <c r="U206" s="248"/>
      <c r="V206" s="248"/>
      <c r="W206" s="248"/>
      <c r="X206" s="248"/>
      <c r="Y206" s="248"/>
      <c r="Z206" s="248"/>
    </row>
    <row r="207" spans="1:26" ht="15.75" customHeight="1" x14ac:dyDescent="0.35">
      <c r="A207" s="247" t="str">
        <f>INDEX('Policy Characteristics'!B:B,MATCH(PolicyLevers!$C207,'Policy Characteristics'!$D:$D,0))</f>
        <v>Electricity Supply</v>
      </c>
      <c r="B207" s="247" t="str">
        <f>INDEX('Policy Characteristics'!C:C,MATCH(PolicyLevers!$C207,'Policy Characteristics'!$D:$D,0))</f>
        <v>Early Retirement of Power Plants</v>
      </c>
      <c r="C207" s="247" t="str">
        <f t="shared" ref="C207" si="133">C$198</f>
        <v>Annual Additional Capacity Retired due to Early Retirement Policy</v>
      </c>
      <c r="D207" s="257" t="s">
        <v>247</v>
      </c>
      <c r="E207" s="257"/>
      <c r="F207" s="257" t="s">
        <v>248</v>
      </c>
      <c r="G207" s="257"/>
      <c r="H207" s="254">
        <v>594</v>
      </c>
      <c r="I207" s="255" t="s">
        <v>63</v>
      </c>
      <c r="J207" s="247" t="str">
        <f>INDEX('Policy Characteristics'!E:E,MATCH(PolicyLevers!$C207,'Policy Characteristics'!$D:$D,0))</f>
        <v>Early Retirement of Power Plants</v>
      </c>
      <c r="K207" s="247" t="str">
        <f>INDEX('Policy Characteristics'!F:F,MATCH(PolicyLevers!$C207,'Policy Characteristics'!$D:$D,0))</f>
        <v>elec early retirement</v>
      </c>
      <c r="L207" s="282">
        <f>INDEX('Policy Characteristics'!G:G,MATCH(PolicyLevers!$C207,'Policy Characteristics'!$D:$D,0))</f>
        <v>0</v>
      </c>
      <c r="M207" s="282">
        <f>INDEX('Policy Characteristics'!H:H,MATCH(PolicyLevers!$C207,'Policy Characteristics'!$D:$D,0))</f>
        <v>10000</v>
      </c>
      <c r="N207" s="282">
        <f>INDEX('Policy Characteristics'!I:I,MATCH(PolicyLevers!$C207,'Policy Characteristics'!$D:$D,0))</f>
        <v>250</v>
      </c>
      <c r="O207" s="257" t="str">
        <f>INDEX('Policy Characteristics'!J:J,MATCH(PolicyLevers!$C207,'Policy Characteristics'!$D:$D,0))</f>
        <v>MW/year</v>
      </c>
      <c r="P207" s="257" t="str">
        <f>INDEX('Policy Characteristics'!K:K,MATCH(PolicyLevers!$C207,'Policy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7" s="257" t="str">
        <f>INDEX('Policy Characteristics'!L:L,MATCH(PolicyLevers!$C207,'Policy Characteristics'!$D:$D,0))</f>
        <v>electricity-sector-main.html#early-ret</v>
      </c>
      <c r="R207" s="265" t="str">
        <f>INDEX('Policy Characteristics'!M:M,MATCH(PolicyLevers!$C207,'Policy Characteristics'!$D:$D,0))</f>
        <v>early-retirement-of-power-plants.html</v>
      </c>
      <c r="S207" s="257" t="str">
        <f>INDEX('Policy Characteristics'!N:N,MATCH(PolicyLevers!$C207,'Policy Characteristics'!$D:$D,0))</f>
        <v>MCTI. Modelagem setorial de opções de baixo carbono para o setor de termelétricas e termonucleares - Brasília: Ministério da Ciência, Tecnologia, Inovações e Comunicações, ONU Meio Ambiente, 2017.</v>
      </c>
      <c r="T207" s="257" t="str">
        <f>INDEX('Policy Characteristics'!O:O,MATCH(PolicyLevers!$C207,'Policy Characteristics'!$D:$D,0))</f>
        <v>MCTI. Modelagem setorial de opções de baixo carbono para o setor de termelétricas e termonucleares - Brasília: Ministério da Ciência, Tecnologia, Inovações e Comunicações, ONU Meio Ambiente, 2017.</v>
      </c>
      <c r="U207" s="248"/>
      <c r="V207" s="248"/>
      <c r="W207" s="248"/>
      <c r="X207" s="248"/>
      <c r="Y207" s="248"/>
      <c r="Z207" s="248"/>
    </row>
    <row r="208" spans="1:26" ht="15.75" customHeight="1" x14ac:dyDescent="0.35">
      <c r="A208" s="247" t="str">
        <f>INDEX('Policy Characteristics'!B:B,MATCH(PolicyLevers!$C208,'Policy Characteristics'!$D:$D,0))</f>
        <v>Electricity Supply</v>
      </c>
      <c r="B208" s="247" t="str">
        <f>INDEX('Policy Characteristics'!C:C,MATCH(PolicyLevers!$C208,'Policy Characteristics'!$D:$D,0))</f>
        <v>Early Retirement of Power Plants</v>
      </c>
      <c r="C208" s="12" t="str">
        <f t="shared" ref="C208" si="134">C$198</f>
        <v>Annual Additional Capacity Retired due to Early Retirement Policy</v>
      </c>
      <c r="D208" s="262" t="s">
        <v>249</v>
      </c>
      <c r="E208" s="262"/>
      <c r="F208" s="262" t="s">
        <v>250</v>
      </c>
      <c r="G208" s="262"/>
      <c r="H208" s="7"/>
      <c r="I208" s="262" t="s">
        <v>76</v>
      </c>
      <c r="J208" s="247" t="str">
        <f>INDEX('Policy Characteristics'!E:E,MATCH(PolicyLevers!$C208,'Policy Characteristics'!$D:$D,0))</f>
        <v>Early Retirement of Power Plants</v>
      </c>
      <c r="K208" s="247" t="str">
        <f>INDEX('Policy Characteristics'!F:F,MATCH(PolicyLevers!$C208,'Policy Characteristics'!$D:$D,0))</f>
        <v>elec early retirement</v>
      </c>
      <c r="L208" s="283">
        <f>INDEX('Policy Characteristics'!G:G,MATCH(PolicyLevers!$C208,'Policy Characteristics'!$D:$D,0))</f>
        <v>0</v>
      </c>
      <c r="M208" s="283">
        <f>INDEX('Policy Characteristics'!H:H,MATCH(PolicyLevers!$C208,'Policy Characteristics'!$D:$D,0))</f>
        <v>10000</v>
      </c>
      <c r="N208" s="283">
        <f>INDEX('Policy Characteristics'!I:I,MATCH(PolicyLevers!$C208,'Policy Characteristics'!$D:$D,0))</f>
        <v>250</v>
      </c>
      <c r="O208" s="262" t="str">
        <f>INDEX('Policy Characteristics'!J:J,MATCH(PolicyLevers!$C208,'Policy Characteristics'!$D:$D,0))</f>
        <v>MW/year</v>
      </c>
      <c r="P208" s="262" t="str">
        <f>INDEX('Policy Characteristics'!K:K,MATCH(PolicyLevers!$C208,'Policy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8" s="262" t="str">
        <f>INDEX('Policy Characteristics'!L:L,MATCH(PolicyLevers!$C208,'Policy Characteristics'!$D:$D,0))</f>
        <v>electricity-sector-main.html#early-ret</v>
      </c>
      <c r="R208" s="269" t="str">
        <f>INDEX('Policy Characteristics'!M:M,MATCH(PolicyLevers!$C208,'Policy Characteristics'!$D:$D,0))</f>
        <v>early-retirement-of-power-plants.html</v>
      </c>
      <c r="S208" s="262" t="str">
        <f>INDEX('Policy Characteristics'!N:N,MATCH(PolicyLevers!$C208,'Policy Characteristics'!$D:$D,0))</f>
        <v>MCTI. Modelagem setorial de opções de baixo carbono para o setor de termelétricas e termonucleares - Brasília: Ministério da Ciência, Tecnologia, Inovações e Comunicações, ONU Meio Ambiente, 2017.</v>
      </c>
      <c r="T208" s="262" t="str">
        <f>INDEX('Policy Characteristics'!O:O,MATCH(PolicyLevers!$C208,'Policy Characteristics'!$D:$D,0))</f>
        <v>MCTI. Modelagem setorial de opções de baixo carbono para o setor de termelétricas e termonucleares - Brasília: Ministério da Ciência, Tecnologia, Inovações e Comunicações, ONU Meio Ambiente, 2017.</v>
      </c>
      <c r="U208" s="248"/>
      <c r="V208" s="248"/>
      <c r="W208" s="248"/>
      <c r="X208" s="248"/>
      <c r="Y208" s="248"/>
      <c r="Z208" s="248"/>
    </row>
    <row r="209" spans="1:26" ht="15.75" customHeight="1" x14ac:dyDescent="0.35">
      <c r="A209" s="247" t="str">
        <f>INDEX('Policy Characteristics'!B:B,MATCH(PolicyLevers!$C209,'Policy Characteristics'!$D:$D,0))</f>
        <v>Electricity Supply</v>
      </c>
      <c r="B209" s="247" t="str">
        <f>INDEX('Policy Characteristics'!C:C,MATCH(PolicyLevers!$C209,'Policy Characteristics'!$D:$D,0))</f>
        <v>Early Retirement of Power Plants</v>
      </c>
      <c r="C209" s="247" t="str">
        <f t="shared" ref="C209" si="135">C$198</f>
        <v>Annual Additional Capacity Retired due to Early Retirement Policy</v>
      </c>
      <c r="D209" s="257" t="s">
        <v>251</v>
      </c>
      <c r="E209" s="257"/>
      <c r="F209" s="257" t="s">
        <v>252</v>
      </c>
      <c r="G209" s="257"/>
      <c r="H209" s="254">
        <v>595</v>
      </c>
      <c r="I209" s="255" t="s">
        <v>63</v>
      </c>
      <c r="J209" s="247" t="str">
        <f>INDEX('Policy Characteristics'!E:E,MATCH(PolicyLevers!$C209,'Policy Characteristics'!$D:$D,0))</f>
        <v>Early Retirement of Power Plants</v>
      </c>
      <c r="K209" s="247" t="str">
        <f>INDEX('Policy Characteristics'!F:F,MATCH(PolicyLevers!$C209,'Policy Characteristics'!$D:$D,0))</f>
        <v>elec early retirement</v>
      </c>
      <c r="L209" s="282">
        <f>INDEX('Policy Characteristics'!G:G,MATCH(PolicyLevers!$C209,'Policy Characteristics'!$D:$D,0))</f>
        <v>0</v>
      </c>
      <c r="M209" s="282">
        <f>INDEX('Policy Characteristics'!H:H,MATCH(PolicyLevers!$C209,'Policy Characteristics'!$D:$D,0))</f>
        <v>10000</v>
      </c>
      <c r="N209" s="282">
        <f>INDEX('Policy Characteristics'!I:I,MATCH(PolicyLevers!$C209,'Policy Characteristics'!$D:$D,0))</f>
        <v>250</v>
      </c>
      <c r="O209" s="257" t="str">
        <f>INDEX('Policy Characteristics'!J:J,MATCH(PolicyLevers!$C209,'Policy Characteristics'!$D:$D,0))</f>
        <v>MW/year</v>
      </c>
      <c r="P209" s="257" t="str">
        <f>INDEX('Policy Characteristics'!K:K,MATCH(PolicyLevers!$C209,'Policy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09" s="257" t="str">
        <f>INDEX('Policy Characteristics'!L:L,MATCH(PolicyLevers!$C209,'Policy Characteristics'!$D:$D,0))</f>
        <v>electricity-sector-main.html#early-ret</v>
      </c>
      <c r="R209" s="265" t="str">
        <f>INDEX('Policy Characteristics'!M:M,MATCH(PolicyLevers!$C209,'Policy Characteristics'!$D:$D,0))</f>
        <v>early-retirement-of-power-plants.html</v>
      </c>
      <c r="S209" s="257" t="str">
        <f>INDEX('Policy Characteristics'!N:N,MATCH(PolicyLevers!$C209,'Policy Characteristics'!$D:$D,0))</f>
        <v>MCTI. Modelagem setorial de opções de baixo carbono para o setor de termelétricas e termonucleares - Brasília: Ministério da Ciência, Tecnologia, Inovações e Comunicações, ONU Meio Ambiente, 2017.</v>
      </c>
      <c r="T209" s="257" t="str">
        <f>INDEX('Policy Characteristics'!O:O,MATCH(PolicyLevers!$C209,'Policy Characteristics'!$D:$D,0))</f>
        <v>MCTI. Modelagem setorial de opções de baixo carbono para o setor de termelétricas e termonucleares - Brasília: Ministério da Ciência, Tecnologia, Inovações e Comunicações, ONU Meio Ambiente, 2017.</v>
      </c>
      <c r="U209" s="248"/>
      <c r="V209" s="248"/>
      <c r="W209" s="248"/>
      <c r="X209" s="248"/>
      <c r="Y209" s="248"/>
      <c r="Z209" s="248"/>
    </row>
    <row r="210" spans="1:26" ht="15.75" customHeight="1" x14ac:dyDescent="0.35">
      <c r="A210" s="247" t="str">
        <f>INDEX('Policy Characteristics'!B:B,MATCH(PolicyLevers!$C210,'Policy Characteristics'!$D:$D,0))</f>
        <v>Electricity Supply</v>
      </c>
      <c r="B210" s="247" t="str">
        <f>INDEX('Policy Characteristics'!C:C,MATCH(PolicyLevers!$C210,'Policy Characteristics'!$D:$D,0))</f>
        <v>Early Retirement of Power Plants</v>
      </c>
      <c r="C210" s="12" t="str">
        <f t="shared" ref="C210" si="136">C$198</f>
        <v>Annual Additional Capacity Retired due to Early Retirement Policy</v>
      </c>
      <c r="D210" s="262" t="s">
        <v>253</v>
      </c>
      <c r="E210" s="262"/>
      <c r="F210" s="262" t="s">
        <v>254</v>
      </c>
      <c r="G210" s="262"/>
      <c r="H210" s="7"/>
      <c r="I210" s="262" t="s">
        <v>76</v>
      </c>
      <c r="J210" s="247" t="str">
        <f>INDEX('Policy Characteristics'!E:E,MATCH(PolicyLevers!$C210,'Policy Characteristics'!$D:$D,0))</f>
        <v>Early Retirement of Power Plants</v>
      </c>
      <c r="K210" s="247" t="str">
        <f>INDEX('Policy Characteristics'!F:F,MATCH(PolicyLevers!$C210,'Policy Characteristics'!$D:$D,0))</f>
        <v>elec early retirement</v>
      </c>
      <c r="L210" s="261">
        <f>INDEX('Policy Characteristics'!G:G,MATCH(PolicyLevers!$C210,'Policy Characteristics'!$D:$D,0))</f>
        <v>0</v>
      </c>
      <c r="M210" s="261">
        <f>INDEX('Policy Characteristics'!H:H,MATCH(PolicyLevers!$C210,'Policy Characteristics'!$D:$D,0))</f>
        <v>10000</v>
      </c>
      <c r="N210" s="261">
        <f>INDEX('Policy Characteristics'!I:I,MATCH(PolicyLevers!$C210,'Policy Characteristics'!$D:$D,0))</f>
        <v>250</v>
      </c>
      <c r="O210" s="276" t="str">
        <f>INDEX('Policy Characteristics'!J:J,MATCH(PolicyLevers!$C210,'Policy Characteristics'!$D:$D,0))</f>
        <v>MW/year</v>
      </c>
      <c r="P210" s="262" t="str">
        <f>INDEX('Policy Characteristics'!K:K,MATCH(PolicyLevers!$C210,'Policy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10" s="262" t="str">
        <f>INDEX('Policy Characteristics'!L:L,MATCH(PolicyLevers!$C210,'Policy Characteristics'!$D:$D,0))</f>
        <v>electricity-sector-main.html#early-ret</v>
      </c>
      <c r="R210" s="269" t="str">
        <f>INDEX('Policy Characteristics'!M:M,MATCH(PolicyLevers!$C210,'Policy Characteristics'!$D:$D,0))</f>
        <v>early-retirement-of-power-plants.html</v>
      </c>
      <c r="S210" s="262" t="str">
        <f>INDEX('Policy Characteristics'!N:N,MATCH(PolicyLevers!$C210,'Policy Characteristics'!$D:$D,0))</f>
        <v>MCTI. Modelagem setorial de opções de baixo carbono para o setor de termelétricas e termonucleares - Brasília: Ministério da Ciência, Tecnologia, Inovações e Comunicações, ONU Meio Ambiente, 2017.</v>
      </c>
      <c r="T210" s="262" t="str">
        <f>INDEX('Policy Characteristics'!O:O,MATCH(PolicyLevers!$C210,'Policy Characteristics'!$D:$D,0))</f>
        <v>MCTI. Modelagem setorial de opções de baixo carbono para o setor de termelétricas e termonucleares - Brasília: Ministério da Ciência, Tecnologia, Inovações e Comunicações, ONU Meio Ambiente, 2017.</v>
      </c>
      <c r="U210" s="248"/>
      <c r="V210" s="248"/>
      <c r="W210" s="248"/>
      <c r="X210" s="248"/>
      <c r="Y210" s="248"/>
      <c r="Z210" s="248"/>
    </row>
    <row r="211" spans="1:26" ht="15.75" customHeight="1" x14ac:dyDescent="0.35">
      <c r="A211" s="247" t="str">
        <f>INDEX('Policy Characteristics'!B:B,MATCH(PolicyLevers!$C211,'Policy Characteristics'!$D:$D,0))</f>
        <v>Electricity Supply</v>
      </c>
      <c r="B211" s="247" t="str">
        <f>INDEX('Policy Characteristics'!C:C,MATCH(PolicyLevers!$C211,'Policy Characteristics'!$D:$D,0))</f>
        <v>Early Retirement of Power Plants</v>
      </c>
      <c r="C211" s="247" t="str">
        <f t="shared" ref="C211" si="137">C$198</f>
        <v>Annual Additional Capacity Retired due to Early Retirement Policy</v>
      </c>
      <c r="D211" s="257" t="s">
        <v>255</v>
      </c>
      <c r="E211" s="257"/>
      <c r="F211" s="257" t="s">
        <v>256</v>
      </c>
      <c r="G211" s="257"/>
      <c r="H211" s="254">
        <v>597</v>
      </c>
      <c r="I211" s="255" t="s">
        <v>76</v>
      </c>
      <c r="J211" s="247" t="str">
        <f>INDEX('Policy Characteristics'!E:E,MATCH(PolicyLevers!$C211,'Policy Characteristics'!$D:$D,0))</f>
        <v>Early Retirement of Power Plants</v>
      </c>
      <c r="K211" s="247" t="str">
        <f>INDEX('Policy Characteristics'!F:F,MATCH(PolicyLevers!$C211,'Policy Characteristics'!$D:$D,0))</f>
        <v>elec early retirement</v>
      </c>
      <c r="L211" s="256">
        <f>INDEX('Policy Characteristics'!G:G,MATCH(PolicyLevers!$C211,'Policy Characteristics'!$D:$D,0))</f>
        <v>0</v>
      </c>
      <c r="M211" s="256">
        <f>INDEX('Policy Characteristics'!H:H,MATCH(PolicyLevers!$C211,'Policy Characteristics'!$D:$D,0))</f>
        <v>10000</v>
      </c>
      <c r="N211" s="256">
        <f>INDEX('Policy Characteristics'!I:I,MATCH(PolicyLevers!$C211,'Policy Characteristics'!$D:$D,0))</f>
        <v>250</v>
      </c>
      <c r="O211" s="257" t="str">
        <f>INDEX('Policy Characteristics'!J:J,MATCH(PolicyLevers!$C211,'Policy Characteristics'!$D:$D,0))</f>
        <v>MW/year</v>
      </c>
      <c r="P211" s="257" t="str">
        <f>INDEX('Policy Characteristics'!K:K,MATCH(PolicyLevers!$C211,'Policy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11" s="257" t="str">
        <f>INDEX('Policy Characteristics'!L:L,MATCH(PolicyLevers!$C211,'Policy Characteristics'!$D:$D,0))</f>
        <v>electricity-sector-main.html#early-ret</v>
      </c>
      <c r="R211" s="265" t="str">
        <f>INDEX('Policy Characteristics'!M:M,MATCH(PolicyLevers!$C211,'Policy Characteristics'!$D:$D,0))</f>
        <v>early-retirement-of-power-plants.html</v>
      </c>
      <c r="S211" s="257" t="str">
        <f>INDEX('Policy Characteristics'!N:N,MATCH(PolicyLevers!$C211,'Policy Characteristics'!$D:$D,0))</f>
        <v>MCTI. Modelagem setorial de opções de baixo carbono para o setor de termelétricas e termonucleares - Brasília: Ministério da Ciência, Tecnologia, Inovações e Comunicações, ONU Meio Ambiente, 2017.</v>
      </c>
      <c r="T211" s="257" t="str">
        <f>INDEX('Policy Characteristics'!O:O,MATCH(PolicyLevers!$C211,'Policy Characteristics'!$D:$D,0))</f>
        <v>MCTI. Modelagem setorial de opções de baixo carbono para o setor de termelétricas e termonucleares - Brasília: Ministério da Ciência, Tecnologia, Inovações e Comunicações, ONU Meio Ambiente, 2017.</v>
      </c>
      <c r="U211" s="248"/>
      <c r="V211" s="248"/>
      <c r="W211" s="248"/>
      <c r="X211" s="248"/>
      <c r="Y211" s="248"/>
      <c r="Z211" s="248"/>
    </row>
    <row r="212" spans="1:26" ht="15.75" customHeight="1" x14ac:dyDescent="0.35">
      <c r="A212" s="247" t="str">
        <f>INDEX('Policy Characteristics'!B:B,MATCH(PolicyLevers!$C212,'Policy Characteristics'!$D:$D,0))</f>
        <v>Electricity Supply</v>
      </c>
      <c r="B212" s="247" t="str">
        <f>INDEX('Policy Characteristics'!C:C,MATCH(PolicyLevers!$C212,'Policy Characteristics'!$D:$D,0))</f>
        <v>Early Retirement of Power Plants</v>
      </c>
      <c r="C212" s="247" t="str">
        <f t="shared" ref="C212" si="138">C$198</f>
        <v>Annual Additional Capacity Retired due to Early Retirement Policy</v>
      </c>
      <c r="D212" s="257" t="s">
        <v>257</v>
      </c>
      <c r="E212" s="257"/>
      <c r="F212" s="257" t="s">
        <v>258</v>
      </c>
      <c r="G212" s="257"/>
      <c r="H212" s="254">
        <v>598</v>
      </c>
      <c r="I212" s="255" t="s">
        <v>76</v>
      </c>
      <c r="J212" s="247" t="str">
        <f>INDEX('Policy Characteristics'!E:E,MATCH(PolicyLevers!$C212,'Policy Characteristics'!$D:$D,0))</f>
        <v>Early Retirement of Power Plants</v>
      </c>
      <c r="K212" s="247" t="str">
        <f>INDEX('Policy Characteristics'!F:F,MATCH(PolicyLevers!$C212,'Policy Characteristics'!$D:$D,0))</f>
        <v>elec early retirement</v>
      </c>
      <c r="L212" s="256">
        <f>INDEX('Policy Characteristics'!G:G,MATCH(PolicyLevers!$C212,'Policy Characteristics'!$D:$D,0))</f>
        <v>0</v>
      </c>
      <c r="M212" s="256">
        <f>INDEX('Policy Characteristics'!H:H,MATCH(PolicyLevers!$C212,'Policy Characteristics'!$D:$D,0))</f>
        <v>10000</v>
      </c>
      <c r="N212" s="256">
        <f>INDEX('Policy Characteristics'!I:I,MATCH(PolicyLevers!$C212,'Policy Characteristics'!$D:$D,0))</f>
        <v>250</v>
      </c>
      <c r="O212" s="257" t="str">
        <f>INDEX('Policy Characteristics'!J:J,MATCH(PolicyLevers!$C212,'Policy Characteristics'!$D:$D,0))</f>
        <v>MW/year</v>
      </c>
      <c r="P212" s="257" t="str">
        <f>INDEX('Policy Characteristics'!K:K,MATCH(PolicyLevers!$C212,'Policy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12" s="257" t="str">
        <f>INDEX('Policy Characteristics'!L:L,MATCH(PolicyLevers!$C212,'Policy Characteristics'!$D:$D,0))</f>
        <v>electricity-sector-main.html#early-ret</v>
      </c>
      <c r="R212" s="265" t="str">
        <f>INDEX('Policy Characteristics'!M:M,MATCH(PolicyLevers!$C212,'Policy Characteristics'!$D:$D,0))</f>
        <v>early-retirement-of-power-plants.html</v>
      </c>
      <c r="S212" s="257" t="str">
        <f>INDEX('Policy Characteristics'!N:N,MATCH(PolicyLevers!$C212,'Policy Characteristics'!$D:$D,0))</f>
        <v>MCTI. Modelagem setorial de opções de baixo carbono para o setor de termelétricas e termonucleares - Brasília: Ministério da Ciência, Tecnologia, Inovações e Comunicações, ONU Meio Ambiente, 2017.</v>
      </c>
      <c r="T212" s="257" t="str">
        <f>INDEX('Policy Characteristics'!O:O,MATCH(PolicyLevers!$C212,'Policy Characteristics'!$D:$D,0))</f>
        <v>MCTI. Modelagem setorial de opções de baixo carbono para o setor de termelétricas e termonucleares - Brasília: Ministério da Ciência, Tecnologia, Inovações e Comunicações, ONU Meio Ambiente, 2017.</v>
      </c>
      <c r="U212" s="248"/>
      <c r="V212" s="248"/>
      <c r="W212" s="248"/>
      <c r="X212" s="248"/>
      <c r="Y212" s="248"/>
      <c r="Z212" s="248"/>
    </row>
    <row r="213" spans="1:26" ht="15.75" customHeight="1" x14ac:dyDescent="0.35">
      <c r="A213" s="247" t="str">
        <f>INDEX('Policy Characteristics'!B:B,MATCH(PolicyLevers!$C213,'Policy Characteristics'!$D:$D,0))</f>
        <v>Electricity Supply</v>
      </c>
      <c r="B213" s="247" t="str">
        <f>INDEX('Policy Characteristics'!C:C,MATCH(PolicyLevers!$C213,'Policy Characteristics'!$D:$D,0))</f>
        <v>Early Retirement of Power Plants</v>
      </c>
      <c r="C213" s="12" t="str">
        <f t="shared" ref="C213" si="139">C$198</f>
        <v>Annual Additional Capacity Retired due to Early Retirement Policy</v>
      </c>
      <c r="D213" s="262" t="s">
        <v>259</v>
      </c>
      <c r="E213" s="262"/>
      <c r="F213" s="262" t="s">
        <v>260</v>
      </c>
      <c r="G213" s="262"/>
      <c r="H213" s="7"/>
      <c r="I213" s="262" t="s">
        <v>76</v>
      </c>
      <c r="J213" s="247" t="str">
        <f>INDEX('Policy Characteristics'!E:E,MATCH(PolicyLevers!$C213,'Policy Characteristics'!$D:$D,0))</f>
        <v>Early Retirement of Power Plants</v>
      </c>
      <c r="K213" s="247" t="str">
        <f>INDEX('Policy Characteristics'!F:F,MATCH(PolicyLevers!$C213,'Policy Characteristics'!$D:$D,0))</f>
        <v>elec early retirement</v>
      </c>
      <c r="L213" s="261">
        <f>INDEX('Policy Characteristics'!G:G,MATCH(PolicyLevers!$C213,'Policy Characteristics'!$D:$D,0))</f>
        <v>0</v>
      </c>
      <c r="M213" s="261">
        <f>INDEX('Policy Characteristics'!H:H,MATCH(PolicyLevers!$C213,'Policy Characteristics'!$D:$D,0))</f>
        <v>10000</v>
      </c>
      <c r="N213" s="261">
        <f>INDEX('Policy Characteristics'!I:I,MATCH(PolicyLevers!$C213,'Policy Characteristics'!$D:$D,0))</f>
        <v>250</v>
      </c>
      <c r="O213" s="276" t="str">
        <f>INDEX('Policy Characteristics'!J:J,MATCH(PolicyLevers!$C213,'Policy Characteristics'!$D:$D,0))</f>
        <v>MW/year</v>
      </c>
      <c r="P213" s="262" t="str">
        <f>INDEX('Policy Characteristics'!K:K,MATCH(PolicyLevers!$C213,'Policy Characteristics'!$D:$D,0))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Q213" s="262" t="str">
        <f>INDEX('Policy Characteristics'!L:L,MATCH(PolicyLevers!$C213,'Policy Characteristics'!$D:$D,0))</f>
        <v>electricity-sector-main.html#early-ret</v>
      </c>
      <c r="R213" s="269" t="str">
        <f>INDEX('Policy Characteristics'!M:M,MATCH(PolicyLevers!$C213,'Policy Characteristics'!$D:$D,0))</f>
        <v>early-retirement-of-power-plants.html</v>
      </c>
      <c r="S213" s="262" t="str">
        <f>INDEX('Policy Characteristics'!N:N,MATCH(PolicyLevers!$C213,'Policy Characteristics'!$D:$D,0))</f>
        <v>MCTI. Modelagem setorial de opções de baixo carbono para o setor de termelétricas e termonucleares - Brasília: Ministério da Ciência, Tecnologia, Inovações e Comunicações, ONU Meio Ambiente, 2017.</v>
      </c>
      <c r="T213" s="262" t="str">
        <f>INDEX('Policy Characteristics'!O:O,MATCH(PolicyLevers!$C213,'Policy Characteristics'!$D:$D,0))</f>
        <v>MCTI. Modelagem setorial de opções de baixo carbono para o setor de termelétricas e termonucleares - Brasília: Ministério da Ciência, Tecnologia, Inovações e Comunicações, ONU Meio Ambiente, 2017.</v>
      </c>
      <c r="U213" s="248"/>
      <c r="V213" s="248"/>
      <c r="W213" s="248"/>
      <c r="X213" s="248"/>
      <c r="Y213" s="248"/>
      <c r="Z213" s="248"/>
    </row>
    <row r="214" spans="1:26" ht="15.75" customHeight="1" x14ac:dyDescent="0.35">
      <c r="A214" s="247" t="str">
        <f>INDEX('Policy Characteristics'!B:B,MATCH(PolicyLevers!$C214,'Policy Characteristics'!$D:$D,0))</f>
        <v>Electricity Supply</v>
      </c>
      <c r="B214" s="247" t="str">
        <f>INDEX('Policy Characteristics'!C:C,MATCH(PolicyLevers!$C214,'Policy Characteristics'!$D:$D,0))</f>
        <v>Grid-Scale Electricity Storage</v>
      </c>
      <c r="C214" s="247" t="s">
        <v>296</v>
      </c>
      <c r="D214" s="257"/>
      <c r="E214" s="257"/>
      <c r="F214" s="257"/>
      <c r="G214" s="257"/>
      <c r="H214" s="254">
        <v>33</v>
      </c>
      <c r="I214" s="255" t="s">
        <v>63</v>
      </c>
      <c r="J214" s="247" t="str">
        <f>INDEX('Policy Characteristics'!E:E,MATCH(PolicyLevers!$C214,'Policy Characteristics'!$D:$D,0))</f>
        <v>Grid-Scale Electricity Storage</v>
      </c>
      <c r="K214" s="247" t="str">
        <f>INDEX('Policy Characteristics'!F:F,MATCH(PolicyLevers!$C214,'Policy Characteristics'!$D:$D,0))</f>
        <v>elec storage growth</v>
      </c>
      <c r="L214" s="256">
        <f>INDEX('Policy Characteristics'!G:G,MATCH(PolicyLevers!$C214,'Policy Characteristics'!$D:$D,0))</f>
        <v>0</v>
      </c>
      <c r="M214" s="256">
        <f>INDEX('Policy Characteristics'!H:H,MATCH(PolicyLevers!$C214,'Policy Characteristics'!$D:$D,0))</f>
        <v>0.1</v>
      </c>
      <c r="N214" s="279">
        <f>INDEX('Policy Characteristics'!I:I,MATCH(PolicyLevers!$C214,'Policy Characteristics'!$D:$D,0))</f>
        <v>5.0000000000000001E-3</v>
      </c>
      <c r="O214" s="257" t="str">
        <f>INDEX('Policy Characteristics'!J:J,MATCH(PolicyLevers!$C214,'Policy Characteristics'!$D:$D,0))</f>
        <v>% annual growth</v>
      </c>
      <c r="P214" s="257" t="str">
        <f>INDEX('Policy Characteristics'!K:K,MATCH(PolicyLevers!$C214,'Policy Characteristics'!$D:$D,0))</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c r="Q214" s="257" t="str">
        <f>INDEX('Policy Characteristics'!L:L,MATCH(PolicyLevers!$C214,'Policy Characteristics'!$D:$D,0))</f>
        <v>electricity-sector-main.html#storage</v>
      </c>
      <c r="R214" s="265" t="str">
        <f>INDEX('Policy Characteristics'!M:M,MATCH(PolicyLevers!$C214,'Policy Characteristics'!$D:$D,0))</f>
        <v>grid-scale-electricity-storage.html</v>
      </c>
      <c r="S214" s="257" t="str">
        <f>INDEX('Policy Characteristics'!N:N,MATCH(PolicyLevers!$C214,'Policy Characteristics'!$D:$D,0))</f>
        <v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v>
      </c>
      <c r="T214" s="257" t="str">
        <f>INDEX('Policy Characteristics'!O:O,MATCH(PolicyLevers!$C214,'Policy Characteristics'!$D:$D,0))</f>
        <v xml:space="preserve">EPE. Plano Decenal de Expansão de Energia 2029 / Ministério de Minas e Energia. Empresa de Pesquisa Energética. Brasília: MME/EPE, 2019 .
EPE. Sistemas de Armazenamento em Baterias – Aplicações e Questões relevantes para o Planejamento. / Ministério de Minas e Energia. Empresa de Pesquisa Energética. Brasília: MME/EPE, 2019 .
</v>
      </c>
      <c r="U214" s="248"/>
      <c r="V214" s="248"/>
      <c r="W214" s="248"/>
      <c r="X214" s="248"/>
      <c r="Y214" s="248"/>
      <c r="Z214" s="248"/>
    </row>
    <row r="215" spans="1:26" ht="15.75" customHeight="1" x14ac:dyDescent="0.35">
      <c r="A215" s="247" t="str">
        <f>INDEX('Policy Characteristics'!B:B,MATCH(PolicyLevers!$C215,'Policy Characteristics'!$D:$D,0))</f>
        <v>Electricity Supply</v>
      </c>
      <c r="B215" s="247" t="str">
        <f>INDEX('Policy Characteristics'!C:C,MATCH(PolicyLevers!$C215,'Policy Characteristics'!$D:$D,0))</f>
        <v>Increase Transmission</v>
      </c>
      <c r="C215" s="247" t="s">
        <v>302</v>
      </c>
      <c r="D215" s="257"/>
      <c r="E215" s="257"/>
      <c r="F215" s="257"/>
      <c r="G215" s="257"/>
      <c r="H215" s="254">
        <v>34</v>
      </c>
      <c r="I215" s="255" t="s">
        <v>63</v>
      </c>
      <c r="J215" s="247" t="str">
        <f>INDEX('Policy Characteristics'!E:E,MATCH(PolicyLevers!$C215,'Policy Characteristics'!$D:$D,0))</f>
        <v>Increase Transmission</v>
      </c>
      <c r="K215" s="247" t="str">
        <f>INDEX('Policy Characteristics'!F:F,MATCH(PolicyLevers!$C215,'Policy Characteristics'!$D:$D,0))</f>
        <v>elec transmission growth</v>
      </c>
      <c r="L215" s="256">
        <f>INDEX('Policy Characteristics'!G:G,MATCH(PolicyLevers!$C215,'Policy Characteristics'!$D:$D,0))</f>
        <v>0</v>
      </c>
      <c r="M215" s="256">
        <f>INDEX('Policy Characteristics'!H:H,MATCH(PolicyLevers!$C215,'Policy Characteristics'!$D:$D,0))</f>
        <v>1.5</v>
      </c>
      <c r="N215" s="256">
        <f>INDEX('Policy Characteristics'!I:I,MATCH(PolicyLevers!$C215,'Policy Characteristics'!$D:$D,0))</f>
        <v>0.01</v>
      </c>
      <c r="O215" s="257" t="str">
        <f>INDEX('Policy Characteristics'!J:J,MATCH(PolicyLevers!$C215,'Policy Characteristics'!$D:$D,0))</f>
        <v>% increase in transmission capacity</v>
      </c>
      <c r="P215" s="257" t="str">
        <f>INDEX('Policy Characteristics'!K:K,MATCH(PolicyLevers!$C215,'Policy Characteristics'!$D:$D,0))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c r="Q215" s="257" t="str">
        <f>INDEX('Policy Characteristics'!L:L,MATCH(PolicyLevers!$C215,'Policy Characteristics'!$D:$D,0))</f>
        <v>electricity-sector-main.html#transmission</v>
      </c>
      <c r="R215" s="265" t="str">
        <f>INDEX('Policy Characteristics'!M:M,MATCH(PolicyLevers!$C215,'Policy Characteristics'!$D:$D,0))</f>
        <v>increase-transmission.html</v>
      </c>
      <c r="S215" s="257" t="str">
        <f>INDEX('Policy Characteristics'!N:N,MATCH(PolicyLevers!$C215,'Policy Characteristics'!$D:$D,0))</f>
        <v>National Renewable Energy Laboratory, 2014, Renewable Electricity Futures (Vol. 1),
http://www.nrel.gov/docs/fy12osti/52409-1.pdf, Page xli, Figure ES-8, 80% RE scenario.</v>
      </c>
      <c r="T215" s="257" t="str">
        <f>INDEX('Policy Characteristics'!O:O,MATCH(PolicyLevers!$C215,'Policy Characteristics'!$D:$D,0))</f>
        <v>National Renewable Energy Laboratory, 2014, Renewable Electricity Futures (Vol. 1),
http://www.nrel.gov/docs/fy12osti/52409-1.pdf, Page xli, Figure ES-8, 80% RE scenario.</v>
      </c>
      <c r="U215" s="248"/>
      <c r="V215" s="248"/>
      <c r="W215" s="248"/>
      <c r="X215" s="248"/>
      <c r="Y215" s="248"/>
      <c r="Z215" s="248"/>
    </row>
    <row r="216" spans="1:26" ht="15.75" customHeight="1" x14ac:dyDescent="0.35">
      <c r="A216" s="247" t="str">
        <f>INDEX('Policy Characteristics'!B:B,MATCH(PolicyLevers!$C216,'Policy Characteristics'!$D:$D,0))</f>
        <v>Electricity Supply</v>
      </c>
      <c r="B216" s="247" t="str">
        <f>INDEX('Policy Characteristics'!C:C,MATCH(PolicyLevers!$C216,'Policy Characteristics'!$D:$D,0))</f>
        <v>Non BAU Mandated Capacity Construction</v>
      </c>
      <c r="C216" s="248" t="s">
        <v>309</v>
      </c>
      <c r="D216" s="262" t="s">
        <v>226</v>
      </c>
      <c r="E216" s="262"/>
      <c r="F216" s="262" t="s">
        <v>227</v>
      </c>
      <c r="G216" s="262"/>
      <c r="H216" s="7" t="s">
        <v>222</v>
      </c>
      <c r="I216" s="262" t="s">
        <v>76</v>
      </c>
      <c r="J216" s="247" t="str">
        <f>INDEX('Policy Characteristics'!E:E,MATCH(PolicyLevers!$C216,'Policy Characteristics'!$D:$D,0))</f>
        <v>Non BAU Mandated Capacity Construction</v>
      </c>
      <c r="K216" s="247">
        <f>INDEX('Policy Characteristics'!F:F,MATCH(PolicyLevers!$C216,'Policy Characteristics'!$D:$D,0))</f>
        <v>0</v>
      </c>
      <c r="L216" s="248">
        <f>INDEX('Policy Characteristics'!G:G,MATCH(PolicyLevers!$C216,'Policy Characteristics'!$D:$D,0))</f>
        <v>0</v>
      </c>
      <c r="M216" s="248">
        <f>INDEX('Policy Characteristics'!H:H,MATCH(PolicyLevers!$C216,'Policy Characteristics'!$D:$D,0))</f>
        <v>0</v>
      </c>
      <c r="N216" s="248">
        <f>INDEX('Policy Characteristics'!I:I,MATCH(PolicyLevers!$C216,'Policy Characteristics'!$D:$D,0))</f>
        <v>0</v>
      </c>
      <c r="O216" s="262">
        <f>INDEX('Policy Characteristics'!J:J,MATCH(PolicyLevers!$C216,'Policy Characteristics'!$D:$D,0))</f>
        <v>0</v>
      </c>
      <c r="P216" s="262" t="str">
        <f>INDEX('Policy Characteristics'!K:K,MATCH(PolicyLevers!$C216,'Policy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6" s="276">
        <f>INDEX('Policy Characteristics'!L:L,MATCH(PolicyLevers!$C216,'Policy Characteristics'!$D:$D,0))</f>
        <v>0</v>
      </c>
      <c r="R216" s="269">
        <f>INDEX('Policy Characteristics'!M:M,MATCH(PolicyLevers!$C216,'Policy Characteristics'!$D:$D,0))</f>
        <v>0</v>
      </c>
      <c r="S216" s="276">
        <f>INDEX('Policy Characteristics'!N:N,MATCH(PolicyLevers!$C216,'Policy Characteristics'!$D:$D,0))</f>
        <v>0</v>
      </c>
      <c r="T216" s="276">
        <f>INDEX('Policy Characteristics'!O:O,MATCH(PolicyLevers!$C216,'Policy Characteristics'!$D:$D,0))</f>
        <v>0</v>
      </c>
      <c r="U216" s="12"/>
      <c r="V216" s="12"/>
      <c r="W216" s="12"/>
      <c r="X216" s="12"/>
      <c r="Y216" s="12"/>
      <c r="Z216" s="12"/>
    </row>
    <row r="217" spans="1:26" ht="15.75" customHeight="1" x14ac:dyDescent="0.35">
      <c r="A217" s="247" t="str">
        <f>INDEX('Policy Characteristics'!B:B,MATCH(PolicyLevers!$C217,'Policy Characteristics'!$D:$D,0))</f>
        <v>Electricity Supply</v>
      </c>
      <c r="B217" s="247" t="str">
        <f>INDEX('Policy Characteristics'!C:C,MATCH(PolicyLevers!$C217,'Policy Characteristics'!$D:$D,0))</f>
        <v>Non BAU Mandated Capacity Construction</v>
      </c>
      <c r="C217" s="12" t="str">
        <f t="shared" ref="C217" si="140">C$216</f>
        <v>Boolean Use Non BAU Mandated Capacity Construction Schedule</v>
      </c>
      <c r="D217" s="262" t="s">
        <v>231</v>
      </c>
      <c r="E217" s="262"/>
      <c r="F217" s="262" t="s">
        <v>232</v>
      </c>
      <c r="G217" s="262"/>
      <c r="H217" s="7"/>
      <c r="I217" s="262" t="s">
        <v>76</v>
      </c>
      <c r="J217" s="247" t="str">
        <f>INDEX('Policy Characteristics'!E:E,MATCH(PolicyLevers!$C217,'Policy Characteristics'!$D:$D,0))</f>
        <v>Non BAU Mandated Capacity Construction</v>
      </c>
      <c r="K217" s="247">
        <f>INDEX('Policy Characteristics'!F:F,MATCH(PolicyLevers!$C217,'Policy Characteristics'!$D:$D,0))</f>
        <v>0</v>
      </c>
      <c r="L217" s="248">
        <f>INDEX('Policy Characteristics'!G:G,MATCH(PolicyLevers!$C217,'Policy Characteristics'!$D:$D,0))</f>
        <v>0</v>
      </c>
      <c r="M217" s="248">
        <f>INDEX('Policy Characteristics'!H:H,MATCH(PolicyLevers!$C217,'Policy Characteristics'!$D:$D,0))</f>
        <v>0</v>
      </c>
      <c r="N217" s="248">
        <f>INDEX('Policy Characteristics'!I:I,MATCH(PolicyLevers!$C217,'Policy Characteristics'!$D:$D,0))</f>
        <v>0</v>
      </c>
      <c r="O217" s="262">
        <f>INDEX('Policy Characteristics'!J:J,MATCH(PolicyLevers!$C217,'Policy Characteristics'!$D:$D,0))</f>
        <v>0</v>
      </c>
      <c r="P217" s="262" t="str">
        <f>INDEX('Policy Characteristics'!K:K,MATCH(PolicyLevers!$C217,'Policy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7" s="276">
        <f>INDEX('Policy Characteristics'!L:L,MATCH(PolicyLevers!$C217,'Policy Characteristics'!$D:$D,0))</f>
        <v>0</v>
      </c>
      <c r="R217" s="269">
        <f>INDEX('Policy Characteristics'!M:M,MATCH(PolicyLevers!$C217,'Policy Characteristics'!$D:$D,0))</f>
        <v>0</v>
      </c>
      <c r="S217" s="276">
        <f>INDEX('Policy Characteristics'!N:N,MATCH(PolicyLevers!$C217,'Policy Characteristics'!$D:$D,0))</f>
        <v>0</v>
      </c>
      <c r="T217" s="276">
        <f>INDEX('Policy Characteristics'!O:O,MATCH(PolicyLevers!$C217,'Policy Characteristics'!$D:$D,0))</f>
        <v>0</v>
      </c>
      <c r="U217" s="12"/>
      <c r="V217" s="12"/>
      <c r="W217" s="12"/>
      <c r="X217" s="12"/>
      <c r="Y217" s="12"/>
      <c r="Z217" s="12"/>
    </row>
    <row r="218" spans="1:26" ht="15.75" customHeight="1" x14ac:dyDescent="0.35">
      <c r="A218" s="247" t="str">
        <f>INDEX('Policy Characteristics'!B:B,MATCH(PolicyLevers!$C218,'Policy Characteristics'!$D:$D,0))</f>
        <v>Electricity Supply</v>
      </c>
      <c r="B218" s="247" t="str">
        <f>INDEX('Policy Characteristics'!C:C,MATCH(PolicyLevers!$C218,'Policy Characteristics'!$D:$D,0))</f>
        <v>Non BAU Mandated Capacity Construction</v>
      </c>
      <c r="C218" s="12" t="str">
        <f t="shared" ref="C218" si="141">C$216</f>
        <v>Boolean Use Non BAU Mandated Capacity Construction Schedule</v>
      </c>
      <c r="D218" s="262" t="s">
        <v>233</v>
      </c>
      <c r="E218" s="262"/>
      <c r="F218" s="262" t="s">
        <v>234</v>
      </c>
      <c r="G218" s="262"/>
      <c r="H218" s="7"/>
      <c r="I218" s="262" t="s">
        <v>76</v>
      </c>
      <c r="J218" s="247" t="str">
        <f>INDEX('Policy Characteristics'!E:E,MATCH(PolicyLevers!$C218,'Policy Characteristics'!$D:$D,0))</f>
        <v>Non BAU Mandated Capacity Construction</v>
      </c>
      <c r="K218" s="247">
        <f>INDEX('Policy Characteristics'!F:F,MATCH(PolicyLevers!$C218,'Policy Characteristics'!$D:$D,0))</f>
        <v>0</v>
      </c>
      <c r="L218" s="248">
        <f>INDEX('Policy Characteristics'!G:G,MATCH(PolicyLevers!$C218,'Policy Characteristics'!$D:$D,0))</f>
        <v>0</v>
      </c>
      <c r="M218" s="248">
        <f>INDEX('Policy Characteristics'!H:H,MATCH(PolicyLevers!$C218,'Policy Characteristics'!$D:$D,0))</f>
        <v>0</v>
      </c>
      <c r="N218" s="248">
        <f>INDEX('Policy Characteristics'!I:I,MATCH(PolicyLevers!$C218,'Policy Characteristics'!$D:$D,0))</f>
        <v>0</v>
      </c>
      <c r="O218" s="262">
        <f>INDEX('Policy Characteristics'!J:J,MATCH(PolicyLevers!$C218,'Policy Characteristics'!$D:$D,0))</f>
        <v>0</v>
      </c>
      <c r="P218" s="262" t="str">
        <f>INDEX('Policy Characteristics'!K:K,MATCH(PolicyLevers!$C218,'Policy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8" s="276">
        <f>INDEX('Policy Characteristics'!L:L,MATCH(PolicyLevers!$C218,'Policy Characteristics'!$D:$D,0))</f>
        <v>0</v>
      </c>
      <c r="R218" s="269">
        <f>INDEX('Policy Characteristics'!M:M,MATCH(PolicyLevers!$C218,'Policy Characteristics'!$D:$D,0))</f>
        <v>0</v>
      </c>
      <c r="S218" s="276">
        <f>INDEX('Policy Characteristics'!N:N,MATCH(PolicyLevers!$C218,'Policy Characteristics'!$D:$D,0))</f>
        <v>0</v>
      </c>
      <c r="T218" s="276">
        <f>INDEX('Policy Characteristics'!O:O,MATCH(PolicyLevers!$C218,'Policy Characteristics'!$D:$D,0))</f>
        <v>0</v>
      </c>
      <c r="U218" s="12"/>
      <c r="V218" s="12"/>
      <c r="W218" s="12"/>
      <c r="X218" s="12"/>
      <c r="Y218" s="12"/>
      <c r="Z218" s="12"/>
    </row>
    <row r="219" spans="1:26" ht="15.75" customHeight="1" x14ac:dyDescent="0.35">
      <c r="A219" s="247" t="str">
        <f>INDEX('Policy Characteristics'!B:B,MATCH(PolicyLevers!$C219,'Policy Characteristics'!$D:$D,0))</f>
        <v>Electricity Supply</v>
      </c>
      <c r="B219" s="247" t="str">
        <f>INDEX('Policy Characteristics'!C:C,MATCH(PolicyLevers!$C219,'Policy Characteristics'!$D:$D,0))</f>
        <v>Non BAU Mandated Capacity Construction</v>
      </c>
      <c r="C219" s="12" t="str">
        <f t="shared" ref="C219" si="142">C$216</f>
        <v>Boolean Use Non BAU Mandated Capacity Construction Schedule</v>
      </c>
      <c r="D219" s="262" t="s">
        <v>235</v>
      </c>
      <c r="E219" s="262"/>
      <c r="F219" s="262" t="s">
        <v>236</v>
      </c>
      <c r="G219" s="262"/>
      <c r="H219" s="7"/>
      <c r="I219" s="262" t="s">
        <v>76</v>
      </c>
      <c r="J219" s="247" t="str">
        <f>INDEX('Policy Characteristics'!E:E,MATCH(PolicyLevers!$C219,'Policy Characteristics'!$D:$D,0))</f>
        <v>Non BAU Mandated Capacity Construction</v>
      </c>
      <c r="K219" s="247">
        <f>INDEX('Policy Characteristics'!F:F,MATCH(PolicyLevers!$C219,'Policy Characteristics'!$D:$D,0))</f>
        <v>0</v>
      </c>
      <c r="L219" s="248">
        <f>INDEX('Policy Characteristics'!G:G,MATCH(PolicyLevers!$C219,'Policy Characteristics'!$D:$D,0))</f>
        <v>0</v>
      </c>
      <c r="M219" s="248">
        <f>INDEX('Policy Characteristics'!H:H,MATCH(PolicyLevers!$C219,'Policy Characteristics'!$D:$D,0))</f>
        <v>0</v>
      </c>
      <c r="N219" s="248">
        <f>INDEX('Policy Characteristics'!I:I,MATCH(PolicyLevers!$C219,'Policy Characteristics'!$D:$D,0))</f>
        <v>0</v>
      </c>
      <c r="O219" s="262">
        <f>INDEX('Policy Characteristics'!J:J,MATCH(PolicyLevers!$C219,'Policy Characteristics'!$D:$D,0))</f>
        <v>0</v>
      </c>
      <c r="P219" s="262" t="str">
        <f>INDEX('Policy Characteristics'!K:K,MATCH(PolicyLevers!$C219,'Policy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19" s="276">
        <f>INDEX('Policy Characteristics'!L:L,MATCH(PolicyLevers!$C219,'Policy Characteristics'!$D:$D,0))</f>
        <v>0</v>
      </c>
      <c r="R219" s="269">
        <f>INDEX('Policy Characteristics'!M:M,MATCH(PolicyLevers!$C219,'Policy Characteristics'!$D:$D,0))</f>
        <v>0</v>
      </c>
      <c r="S219" s="276">
        <f>INDEX('Policy Characteristics'!N:N,MATCH(PolicyLevers!$C219,'Policy Characteristics'!$D:$D,0))</f>
        <v>0</v>
      </c>
      <c r="T219" s="276">
        <f>INDEX('Policy Characteristics'!O:O,MATCH(PolicyLevers!$C219,'Policy Characteristics'!$D:$D,0))</f>
        <v>0</v>
      </c>
      <c r="U219" s="12"/>
      <c r="V219" s="12"/>
      <c r="W219" s="12"/>
      <c r="X219" s="12"/>
      <c r="Y219" s="12"/>
      <c r="Z219" s="12"/>
    </row>
    <row r="220" spans="1:26" ht="15.75" customHeight="1" x14ac:dyDescent="0.35">
      <c r="A220" s="247" t="str">
        <f>INDEX('Policy Characteristics'!B:B,MATCH(PolicyLevers!$C220,'Policy Characteristics'!$D:$D,0))</f>
        <v>Electricity Supply</v>
      </c>
      <c r="B220" s="247" t="str">
        <f>INDEX('Policy Characteristics'!C:C,MATCH(PolicyLevers!$C220,'Policy Characteristics'!$D:$D,0))</f>
        <v>Non BAU Mandated Capacity Construction</v>
      </c>
      <c r="C220" s="12" t="str">
        <f t="shared" ref="C220" si="143">C$216</f>
        <v>Boolean Use Non BAU Mandated Capacity Construction Schedule</v>
      </c>
      <c r="D220" s="262" t="s">
        <v>237</v>
      </c>
      <c r="E220" s="262"/>
      <c r="F220" s="262" t="s">
        <v>238</v>
      </c>
      <c r="G220" s="262"/>
      <c r="H220" s="7"/>
      <c r="I220" s="262" t="s">
        <v>76</v>
      </c>
      <c r="J220" s="247" t="str">
        <f>INDEX('Policy Characteristics'!E:E,MATCH(PolicyLevers!$C220,'Policy Characteristics'!$D:$D,0))</f>
        <v>Non BAU Mandated Capacity Construction</v>
      </c>
      <c r="K220" s="247">
        <f>INDEX('Policy Characteristics'!F:F,MATCH(PolicyLevers!$C220,'Policy Characteristics'!$D:$D,0))</f>
        <v>0</v>
      </c>
      <c r="L220" s="248">
        <f>INDEX('Policy Characteristics'!G:G,MATCH(PolicyLevers!$C220,'Policy Characteristics'!$D:$D,0))</f>
        <v>0</v>
      </c>
      <c r="M220" s="248">
        <f>INDEX('Policy Characteristics'!H:H,MATCH(PolicyLevers!$C220,'Policy Characteristics'!$D:$D,0))</f>
        <v>0</v>
      </c>
      <c r="N220" s="248">
        <f>INDEX('Policy Characteristics'!I:I,MATCH(PolicyLevers!$C220,'Policy Characteristics'!$D:$D,0))</f>
        <v>0</v>
      </c>
      <c r="O220" s="262">
        <f>INDEX('Policy Characteristics'!J:J,MATCH(PolicyLevers!$C220,'Policy Characteristics'!$D:$D,0))</f>
        <v>0</v>
      </c>
      <c r="P220" s="262" t="str">
        <f>INDEX('Policy Characteristics'!K:K,MATCH(PolicyLevers!$C220,'Policy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0" s="276">
        <f>INDEX('Policy Characteristics'!L:L,MATCH(PolicyLevers!$C220,'Policy Characteristics'!$D:$D,0))</f>
        <v>0</v>
      </c>
      <c r="R220" s="269">
        <f>INDEX('Policy Characteristics'!M:M,MATCH(PolicyLevers!$C220,'Policy Characteristics'!$D:$D,0))</f>
        <v>0</v>
      </c>
      <c r="S220" s="276">
        <f>INDEX('Policy Characteristics'!N:N,MATCH(PolicyLevers!$C220,'Policy Characteristics'!$D:$D,0))</f>
        <v>0</v>
      </c>
      <c r="T220" s="276">
        <f>INDEX('Policy Characteristics'!O:O,MATCH(PolicyLevers!$C220,'Policy Characteristics'!$D:$D,0))</f>
        <v>0</v>
      </c>
      <c r="U220" s="12"/>
      <c r="V220" s="12"/>
      <c r="W220" s="12"/>
      <c r="X220" s="12"/>
      <c r="Y220" s="12"/>
      <c r="Z220" s="12"/>
    </row>
    <row r="221" spans="1:26" ht="15.75" customHeight="1" x14ac:dyDescent="0.35">
      <c r="A221" s="247" t="str">
        <f>INDEX('Policy Characteristics'!B:B,MATCH(PolicyLevers!$C221,'Policy Characteristics'!$D:$D,0))</f>
        <v>Electricity Supply</v>
      </c>
      <c r="B221" s="247" t="str">
        <f>INDEX('Policy Characteristics'!C:C,MATCH(PolicyLevers!$C221,'Policy Characteristics'!$D:$D,0))</f>
        <v>Non BAU Mandated Capacity Construction</v>
      </c>
      <c r="C221" s="12" t="str">
        <f t="shared" ref="C221" si="144">C$216</f>
        <v>Boolean Use Non BAU Mandated Capacity Construction Schedule</v>
      </c>
      <c r="D221" s="262" t="s">
        <v>239</v>
      </c>
      <c r="E221" s="262"/>
      <c r="F221" s="262" t="s">
        <v>240</v>
      </c>
      <c r="G221" s="262"/>
      <c r="H221" s="7"/>
      <c r="I221" s="262" t="s">
        <v>76</v>
      </c>
      <c r="J221" s="247" t="str">
        <f>INDEX('Policy Characteristics'!E:E,MATCH(PolicyLevers!$C221,'Policy Characteristics'!$D:$D,0))</f>
        <v>Non BAU Mandated Capacity Construction</v>
      </c>
      <c r="K221" s="247">
        <f>INDEX('Policy Characteristics'!F:F,MATCH(PolicyLevers!$C221,'Policy Characteristics'!$D:$D,0))</f>
        <v>0</v>
      </c>
      <c r="L221" s="248">
        <f>INDEX('Policy Characteristics'!G:G,MATCH(PolicyLevers!$C221,'Policy Characteristics'!$D:$D,0))</f>
        <v>0</v>
      </c>
      <c r="M221" s="248">
        <f>INDEX('Policy Characteristics'!H:H,MATCH(PolicyLevers!$C221,'Policy Characteristics'!$D:$D,0))</f>
        <v>0</v>
      </c>
      <c r="N221" s="248">
        <f>INDEX('Policy Characteristics'!I:I,MATCH(PolicyLevers!$C221,'Policy Characteristics'!$D:$D,0))</f>
        <v>0</v>
      </c>
      <c r="O221" s="262">
        <f>INDEX('Policy Characteristics'!J:J,MATCH(PolicyLevers!$C221,'Policy Characteristics'!$D:$D,0))</f>
        <v>0</v>
      </c>
      <c r="P221" s="262" t="str">
        <f>INDEX('Policy Characteristics'!K:K,MATCH(PolicyLevers!$C221,'Policy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1" s="276">
        <f>INDEX('Policy Characteristics'!L:L,MATCH(PolicyLevers!$C221,'Policy Characteristics'!$D:$D,0))</f>
        <v>0</v>
      </c>
      <c r="R221" s="269">
        <f>INDEX('Policy Characteristics'!M:M,MATCH(PolicyLevers!$C221,'Policy Characteristics'!$D:$D,0))</f>
        <v>0</v>
      </c>
      <c r="S221" s="276">
        <f>INDEX('Policy Characteristics'!N:N,MATCH(PolicyLevers!$C221,'Policy Characteristics'!$D:$D,0))</f>
        <v>0</v>
      </c>
      <c r="T221" s="276">
        <f>INDEX('Policy Characteristics'!O:O,MATCH(PolicyLevers!$C221,'Policy Characteristics'!$D:$D,0))</f>
        <v>0</v>
      </c>
      <c r="U221" s="12"/>
      <c r="V221" s="12"/>
      <c r="W221" s="12"/>
      <c r="X221" s="12"/>
      <c r="Y221" s="12"/>
      <c r="Z221" s="12"/>
    </row>
    <row r="222" spans="1:26" ht="15.75" customHeight="1" x14ac:dyDescent="0.35">
      <c r="A222" s="247" t="str">
        <f>INDEX('Policy Characteristics'!B:B,MATCH(PolicyLevers!$C222,'Policy Characteristics'!$D:$D,0))</f>
        <v>Electricity Supply</v>
      </c>
      <c r="B222" s="247" t="str">
        <f>INDEX('Policy Characteristics'!C:C,MATCH(PolicyLevers!$C222,'Policy Characteristics'!$D:$D,0))</f>
        <v>Non BAU Mandated Capacity Construction</v>
      </c>
      <c r="C222" s="12" t="str">
        <f t="shared" ref="C222" si="145">C$216</f>
        <v>Boolean Use Non BAU Mandated Capacity Construction Schedule</v>
      </c>
      <c r="D222" s="262" t="s">
        <v>241</v>
      </c>
      <c r="E222" s="262"/>
      <c r="F222" s="262" t="s">
        <v>242</v>
      </c>
      <c r="G222" s="262"/>
      <c r="H222" s="7"/>
      <c r="I222" s="262" t="s">
        <v>76</v>
      </c>
      <c r="J222" s="247" t="str">
        <f>INDEX('Policy Characteristics'!E:E,MATCH(PolicyLevers!$C222,'Policy Characteristics'!$D:$D,0))</f>
        <v>Non BAU Mandated Capacity Construction</v>
      </c>
      <c r="K222" s="247">
        <f>INDEX('Policy Characteristics'!F:F,MATCH(PolicyLevers!$C222,'Policy Characteristics'!$D:$D,0))</f>
        <v>0</v>
      </c>
      <c r="L222" s="248">
        <f>INDEX('Policy Characteristics'!G:G,MATCH(PolicyLevers!$C222,'Policy Characteristics'!$D:$D,0))</f>
        <v>0</v>
      </c>
      <c r="M222" s="248">
        <f>INDEX('Policy Characteristics'!H:H,MATCH(PolicyLevers!$C222,'Policy Characteristics'!$D:$D,0))</f>
        <v>0</v>
      </c>
      <c r="N222" s="248">
        <f>INDEX('Policy Characteristics'!I:I,MATCH(PolicyLevers!$C222,'Policy Characteristics'!$D:$D,0))</f>
        <v>0</v>
      </c>
      <c r="O222" s="262">
        <f>INDEX('Policy Characteristics'!J:J,MATCH(PolicyLevers!$C222,'Policy Characteristics'!$D:$D,0))</f>
        <v>0</v>
      </c>
      <c r="P222" s="262" t="str">
        <f>INDEX('Policy Characteristics'!K:K,MATCH(PolicyLevers!$C222,'Policy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2" s="276">
        <f>INDEX('Policy Characteristics'!L:L,MATCH(PolicyLevers!$C222,'Policy Characteristics'!$D:$D,0))</f>
        <v>0</v>
      </c>
      <c r="R222" s="269">
        <f>INDEX('Policy Characteristics'!M:M,MATCH(PolicyLevers!$C222,'Policy Characteristics'!$D:$D,0))</f>
        <v>0</v>
      </c>
      <c r="S222" s="276">
        <f>INDEX('Policy Characteristics'!N:N,MATCH(PolicyLevers!$C222,'Policy Characteristics'!$D:$D,0))</f>
        <v>0</v>
      </c>
      <c r="T222" s="276">
        <f>INDEX('Policy Characteristics'!O:O,MATCH(PolicyLevers!$C222,'Policy Characteristics'!$D:$D,0))</f>
        <v>0</v>
      </c>
      <c r="U222" s="12"/>
      <c r="V222" s="12"/>
      <c r="W222" s="12"/>
      <c r="X222" s="12"/>
      <c r="Y222" s="12"/>
      <c r="Z222" s="12"/>
    </row>
    <row r="223" spans="1:26" ht="15.75" customHeight="1" x14ac:dyDescent="0.35">
      <c r="A223" s="247" t="str">
        <f>INDEX('Policy Characteristics'!B:B,MATCH(PolicyLevers!$C223,'Policy Characteristics'!$D:$D,0))</f>
        <v>Electricity Supply</v>
      </c>
      <c r="B223" s="247" t="str">
        <f>INDEX('Policy Characteristics'!C:C,MATCH(PolicyLevers!$C223,'Policy Characteristics'!$D:$D,0))</f>
        <v>Non BAU Mandated Capacity Construction</v>
      </c>
      <c r="C223" s="12" t="str">
        <f t="shared" ref="C223" si="146">C$216</f>
        <v>Boolean Use Non BAU Mandated Capacity Construction Schedule</v>
      </c>
      <c r="D223" s="262" t="s">
        <v>243</v>
      </c>
      <c r="E223" s="262"/>
      <c r="F223" s="262" t="s">
        <v>244</v>
      </c>
      <c r="G223" s="262"/>
      <c r="H223" s="7"/>
      <c r="I223" s="262" t="s">
        <v>76</v>
      </c>
      <c r="J223" s="247" t="str">
        <f>INDEX('Policy Characteristics'!E:E,MATCH(PolicyLevers!$C223,'Policy Characteristics'!$D:$D,0))</f>
        <v>Non BAU Mandated Capacity Construction</v>
      </c>
      <c r="K223" s="247">
        <f>INDEX('Policy Characteristics'!F:F,MATCH(PolicyLevers!$C223,'Policy Characteristics'!$D:$D,0))</f>
        <v>0</v>
      </c>
      <c r="L223" s="248">
        <f>INDEX('Policy Characteristics'!G:G,MATCH(PolicyLevers!$C223,'Policy Characteristics'!$D:$D,0))</f>
        <v>0</v>
      </c>
      <c r="M223" s="248">
        <f>INDEX('Policy Characteristics'!H:H,MATCH(PolicyLevers!$C223,'Policy Characteristics'!$D:$D,0))</f>
        <v>0</v>
      </c>
      <c r="N223" s="248">
        <f>INDEX('Policy Characteristics'!I:I,MATCH(PolicyLevers!$C223,'Policy Characteristics'!$D:$D,0))</f>
        <v>0</v>
      </c>
      <c r="O223" s="262">
        <f>INDEX('Policy Characteristics'!J:J,MATCH(PolicyLevers!$C223,'Policy Characteristics'!$D:$D,0))</f>
        <v>0</v>
      </c>
      <c r="P223" s="262" t="str">
        <f>INDEX('Policy Characteristics'!K:K,MATCH(PolicyLevers!$C223,'Policy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3" s="276">
        <f>INDEX('Policy Characteristics'!L:L,MATCH(PolicyLevers!$C223,'Policy Characteristics'!$D:$D,0))</f>
        <v>0</v>
      </c>
      <c r="R223" s="269">
        <f>INDEX('Policy Characteristics'!M:M,MATCH(PolicyLevers!$C223,'Policy Characteristics'!$D:$D,0))</f>
        <v>0</v>
      </c>
      <c r="S223" s="276">
        <f>INDEX('Policy Characteristics'!N:N,MATCH(PolicyLevers!$C223,'Policy Characteristics'!$D:$D,0))</f>
        <v>0</v>
      </c>
      <c r="T223" s="276">
        <f>INDEX('Policy Characteristics'!O:O,MATCH(PolicyLevers!$C223,'Policy Characteristics'!$D:$D,0))</f>
        <v>0</v>
      </c>
      <c r="U223" s="12"/>
      <c r="V223" s="12"/>
      <c r="W223" s="12"/>
      <c r="X223" s="12"/>
      <c r="Y223" s="12"/>
      <c r="Z223" s="12"/>
    </row>
    <row r="224" spans="1:26" ht="15.75" customHeight="1" x14ac:dyDescent="0.35">
      <c r="A224" s="247" t="str">
        <f>INDEX('Policy Characteristics'!B:B,MATCH(PolicyLevers!$C224,'Policy Characteristics'!$D:$D,0))</f>
        <v>Electricity Supply</v>
      </c>
      <c r="B224" s="247" t="str">
        <f>INDEX('Policy Characteristics'!C:C,MATCH(PolicyLevers!$C224,'Policy Characteristics'!$D:$D,0))</f>
        <v>Non BAU Mandated Capacity Construction</v>
      </c>
      <c r="C224" s="12" t="str">
        <f t="shared" ref="C224" si="147">C$216</f>
        <v>Boolean Use Non BAU Mandated Capacity Construction Schedule</v>
      </c>
      <c r="D224" s="262" t="s">
        <v>245</v>
      </c>
      <c r="E224" s="262"/>
      <c r="F224" s="262" t="s">
        <v>246</v>
      </c>
      <c r="G224" s="262"/>
      <c r="H224" s="7"/>
      <c r="I224" s="262" t="s">
        <v>76</v>
      </c>
      <c r="J224" s="247" t="str">
        <f>INDEX('Policy Characteristics'!E:E,MATCH(PolicyLevers!$C224,'Policy Characteristics'!$D:$D,0))</f>
        <v>Non BAU Mandated Capacity Construction</v>
      </c>
      <c r="K224" s="247">
        <f>INDEX('Policy Characteristics'!F:F,MATCH(PolicyLevers!$C224,'Policy Characteristics'!$D:$D,0))</f>
        <v>0</v>
      </c>
      <c r="L224" s="248">
        <f>INDEX('Policy Characteristics'!G:G,MATCH(PolicyLevers!$C224,'Policy Characteristics'!$D:$D,0))</f>
        <v>0</v>
      </c>
      <c r="M224" s="248">
        <f>INDEX('Policy Characteristics'!H:H,MATCH(PolicyLevers!$C224,'Policy Characteristics'!$D:$D,0))</f>
        <v>0</v>
      </c>
      <c r="N224" s="248">
        <f>INDEX('Policy Characteristics'!I:I,MATCH(PolicyLevers!$C224,'Policy Characteristics'!$D:$D,0))</f>
        <v>0</v>
      </c>
      <c r="O224" s="262">
        <f>INDEX('Policy Characteristics'!J:J,MATCH(PolicyLevers!$C224,'Policy Characteristics'!$D:$D,0))</f>
        <v>0</v>
      </c>
      <c r="P224" s="262" t="str">
        <f>INDEX('Policy Characteristics'!K:K,MATCH(PolicyLevers!$C224,'Policy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4" s="276">
        <f>INDEX('Policy Characteristics'!L:L,MATCH(PolicyLevers!$C224,'Policy Characteristics'!$D:$D,0))</f>
        <v>0</v>
      </c>
      <c r="R224" s="269">
        <f>INDEX('Policy Characteristics'!M:M,MATCH(PolicyLevers!$C224,'Policy Characteristics'!$D:$D,0))</f>
        <v>0</v>
      </c>
      <c r="S224" s="276">
        <f>INDEX('Policy Characteristics'!N:N,MATCH(PolicyLevers!$C224,'Policy Characteristics'!$D:$D,0))</f>
        <v>0</v>
      </c>
      <c r="T224" s="276">
        <f>INDEX('Policy Characteristics'!O:O,MATCH(PolicyLevers!$C224,'Policy Characteristics'!$D:$D,0))</f>
        <v>0</v>
      </c>
      <c r="U224" s="12"/>
      <c r="V224" s="12"/>
      <c r="W224" s="12"/>
      <c r="X224" s="12"/>
      <c r="Y224" s="12"/>
      <c r="Z224" s="12"/>
    </row>
    <row r="225" spans="1:26" ht="15.75" customHeight="1" x14ac:dyDescent="0.35">
      <c r="A225" s="247" t="str">
        <f>INDEX('Policy Characteristics'!B:B,MATCH(PolicyLevers!$C225,'Policy Characteristics'!$D:$D,0))</f>
        <v>Electricity Supply</v>
      </c>
      <c r="B225" s="247" t="str">
        <f>INDEX('Policy Characteristics'!C:C,MATCH(PolicyLevers!$C225,'Policy Characteristics'!$D:$D,0))</f>
        <v>Non BAU Mandated Capacity Construction</v>
      </c>
      <c r="C225" s="12" t="str">
        <f t="shared" ref="C225" si="148">C$216</f>
        <v>Boolean Use Non BAU Mandated Capacity Construction Schedule</v>
      </c>
      <c r="D225" s="262" t="s">
        <v>247</v>
      </c>
      <c r="E225" s="262"/>
      <c r="F225" s="262" t="s">
        <v>248</v>
      </c>
      <c r="G225" s="262"/>
      <c r="H225" s="7"/>
      <c r="I225" s="262" t="s">
        <v>76</v>
      </c>
      <c r="J225" s="247" t="str">
        <f>INDEX('Policy Characteristics'!E:E,MATCH(PolicyLevers!$C225,'Policy Characteristics'!$D:$D,0))</f>
        <v>Non BAU Mandated Capacity Construction</v>
      </c>
      <c r="K225" s="247">
        <f>INDEX('Policy Characteristics'!F:F,MATCH(PolicyLevers!$C225,'Policy Characteristics'!$D:$D,0))</f>
        <v>0</v>
      </c>
      <c r="L225" s="248">
        <f>INDEX('Policy Characteristics'!G:G,MATCH(PolicyLevers!$C225,'Policy Characteristics'!$D:$D,0))</f>
        <v>0</v>
      </c>
      <c r="M225" s="248">
        <f>INDEX('Policy Characteristics'!H:H,MATCH(PolicyLevers!$C225,'Policy Characteristics'!$D:$D,0))</f>
        <v>0</v>
      </c>
      <c r="N225" s="248">
        <f>INDEX('Policy Characteristics'!I:I,MATCH(PolicyLevers!$C225,'Policy Characteristics'!$D:$D,0))</f>
        <v>0</v>
      </c>
      <c r="O225" s="262">
        <f>INDEX('Policy Characteristics'!J:J,MATCH(PolicyLevers!$C225,'Policy Characteristics'!$D:$D,0))</f>
        <v>0</v>
      </c>
      <c r="P225" s="262" t="str">
        <f>INDEX('Policy Characteristics'!K:K,MATCH(PolicyLevers!$C225,'Policy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5" s="276">
        <f>INDEX('Policy Characteristics'!L:L,MATCH(PolicyLevers!$C225,'Policy Characteristics'!$D:$D,0))</f>
        <v>0</v>
      </c>
      <c r="R225" s="269">
        <f>INDEX('Policy Characteristics'!M:M,MATCH(PolicyLevers!$C225,'Policy Characteristics'!$D:$D,0))</f>
        <v>0</v>
      </c>
      <c r="S225" s="276">
        <f>INDEX('Policy Characteristics'!N:N,MATCH(PolicyLevers!$C225,'Policy Characteristics'!$D:$D,0))</f>
        <v>0</v>
      </c>
      <c r="T225" s="276">
        <f>INDEX('Policy Characteristics'!O:O,MATCH(PolicyLevers!$C225,'Policy Characteristics'!$D:$D,0))</f>
        <v>0</v>
      </c>
      <c r="U225" s="12"/>
      <c r="V225" s="12"/>
      <c r="W225" s="12"/>
      <c r="X225" s="12"/>
      <c r="Y225" s="12"/>
      <c r="Z225" s="12"/>
    </row>
    <row r="226" spans="1:26" ht="15.75" customHeight="1" x14ac:dyDescent="0.35">
      <c r="A226" s="247" t="str">
        <f>INDEX('Policy Characteristics'!B:B,MATCH(PolicyLevers!$C226,'Policy Characteristics'!$D:$D,0))</f>
        <v>Electricity Supply</v>
      </c>
      <c r="B226" s="247" t="str">
        <f>INDEX('Policy Characteristics'!C:C,MATCH(PolicyLevers!$C226,'Policy Characteristics'!$D:$D,0))</f>
        <v>Non BAU Mandated Capacity Construction</v>
      </c>
      <c r="C226" s="12" t="str">
        <f t="shared" ref="C226" si="149">C$216</f>
        <v>Boolean Use Non BAU Mandated Capacity Construction Schedule</v>
      </c>
      <c r="D226" s="262" t="s">
        <v>249</v>
      </c>
      <c r="E226" s="262"/>
      <c r="F226" s="262" t="s">
        <v>250</v>
      </c>
      <c r="G226" s="262"/>
      <c r="H226" s="7"/>
      <c r="I226" s="262" t="s">
        <v>76</v>
      </c>
      <c r="J226" s="247" t="str">
        <f>INDEX('Policy Characteristics'!E:E,MATCH(PolicyLevers!$C226,'Policy Characteristics'!$D:$D,0))</f>
        <v>Non BAU Mandated Capacity Construction</v>
      </c>
      <c r="K226" s="247">
        <f>INDEX('Policy Characteristics'!F:F,MATCH(PolicyLevers!$C226,'Policy Characteristics'!$D:$D,0))</f>
        <v>0</v>
      </c>
      <c r="L226" s="248">
        <f>INDEX('Policy Characteristics'!G:G,MATCH(PolicyLevers!$C226,'Policy Characteristics'!$D:$D,0))</f>
        <v>0</v>
      </c>
      <c r="M226" s="248">
        <f>INDEX('Policy Characteristics'!H:H,MATCH(PolicyLevers!$C226,'Policy Characteristics'!$D:$D,0))</f>
        <v>0</v>
      </c>
      <c r="N226" s="248">
        <f>INDEX('Policy Characteristics'!I:I,MATCH(PolicyLevers!$C226,'Policy Characteristics'!$D:$D,0))</f>
        <v>0</v>
      </c>
      <c r="O226" s="262">
        <f>INDEX('Policy Characteristics'!J:J,MATCH(PolicyLevers!$C226,'Policy Characteristics'!$D:$D,0))</f>
        <v>0</v>
      </c>
      <c r="P226" s="262" t="str">
        <f>INDEX('Policy Characteristics'!K:K,MATCH(PolicyLevers!$C226,'Policy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6" s="276">
        <f>INDEX('Policy Characteristics'!L:L,MATCH(PolicyLevers!$C226,'Policy Characteristics'!$D:$D,0))</f>
        <v>0</v>
      </c>
      <c r="R226" s="269">
        <f>INDEX('Policy Characteristics'!M:M,MATCH(PolicyLevers!$C226,'Policy Characteristics'!$D:$D,0))</f>
        <v>0</v>
      </c>
      <c r="S226" s="276">
        <f>INDEX('Policy Characteristics'!N:N,MATCH(PolicyLevers!$C226,'Policy Characteristics'!$D:$D,0))</f>
        <v>0</v>
      </c>
      <c r="T226" s="276">
        <f>INDEX('Policy Characteristics'!O:O,MATCH(PolicyLevers!$C226,'Policy Characteristics'!$D:$D,0))</f>
        <v>0</v>
      </c>
      <c r="U226" s="12"/>
      <c r="V226" s="12"/>
      <c r="W226" s="12"/>
      <c r="X226" s="12"/>
      <c r="Y226" s="12"/>
      <c r="Z226" s="12"/>
    </row>
    <row r="227" spans="1:26" ht="15.75" customHeight="1" x14ac:dyDescent="0.35">
      <c r="A227" s="247" t="str">
        <f>INDEX('Policy Characteristics'!B:B,MATCH(PolicyLevers!$C227,'Policy Characteristics'!$D:$D,0))</f>
        <v>Electricity Supply</v>
      </c>
      <c r="B227" s="247" t="str">
        <f>INDEX('Policy Characteristics'!C:C,MATCH(PolicyLevers!$C227,'Policy Characteristics'!$D:$D,0))</f>
        <v>Non BAU Mandated Capacity Construction</v>
      </c>
      <c r="C227" s="12" t="str">
        <f t="shared" ref="C227" si="150">C$216</f>
        <v>Boolean Use Non BAU Mandated Capacity Construction Schedule</v>
      </c>
      <c r="D227" s="262" t="s">
        <v>251</v>
      </c>
      <c r="E227" s="262"/>
      <c r="F227" s="262" t="s">
        <v>252</v>
      </c>
      <c r="G227" s="262"/>
      <c r="H227" s="7"/>
      <c r="I227" s="262" t="s">
        <v>76</v>
      </c>
      <c r="J227" s="247" t="str">
        <f>INDEX('Policy Characteristics'!E:E,MATCH(PolicyLevers!$C227,'Policy Characteristics'!$D:$D,0))</f>
        <v>Non BAU Mandated Capacity Construction</v>
      </c>
      <c r="K227" s="247">
        <f>INDEX('Policy Characteristics'!F:F,MATCH(PolicyLevers!$C227,'Policy Characteristics'!$D:$D,0))</f>
        <v>0</v>
      </c>
      <c r="L227" s="248">
        <f>INDEX('Policy Characteristics'!G:G,MATCH(PolicyLevers!$C227,'Policy Characteristics'!$D:$D,0))</f>
        <v>0</v>
      </c>
      <c r="M227" s="248">
        <f>INDEX('Policy Characteristics'!H:H,MATCH(PolicyLevers!$C227,'Policy Characteristics'!$D:$D,0))</f>
        <v>0</v>
      </c>
      <c r="N227" s="248">
        <f>INDEX('Policy Characteristics'!I:I,MATCH(PolicyLevers!$C227,'Policy Characteristics'!$D:$D,0))</f>
        <v>0</v>
      </c>
      <c r="O227" s="262">
        <f>INDEX('Policy Characteristics'!J:J,MATCH(PolicyLevers!$C227,'Policy Characteristics'!$D:$D,0))</f>
        <v>0</v>
      </c>
      <c r="P227" s="262" t="str">
        <f>INDEX('Policy Characteristics'!K:K,MATCH(PolicyLevers!$C227,'Policy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7" s="276">
        <f>INDEX('Policy Characteristics'!L:L,MATCH(PolicyLevers!$C227,'Policy Characteristics'!$D:$D,0))</f>
        <v>0</v>
      </c>
      <c r="R227" s="269">
        <f>INDEX('Policy Characteristics'!M:M,MATCH(PolicyLevers!$C227,'Policy Characteristics'!$D:$D,0))</f>
        <v>0</v>
      </c>
      <c r="S227" s="276">
        <f>INDEX('Policy Characteristics'!N:N,MATCH(PolicyLevers!$C227,'Policy Characteristics'!$D:$D,0))</f>
        <v>0</v>
      </c>
      <c r="T227" s="276">
        <f>INDEX('Policy Characteristics'!O:O,MATCH(PolicyLevers!$C227,'Policy Characteristics'!$D:$D,0))</f>
        <v>0</v>
      </c>
      <c r="U227" s="12"/>
      <c r="V227" s="12"/>
      <c r="W227" s="12"/>
      <c r="X227" s="12"/>
      <c r="Y227" s="12"/>
      <c r="Z227" s="12"/>
    </row>
    <row r="228" spans="1:26" ht="15.75" customHeight="1" x14ac:dyDescent="0.35">
      <c r="A228" s="247" t="str">
        <f>INDEX('Policy Characteristics'!B:B,MATCH(PolicyLevers!$C228,'Policy Characteristics'!$D:$D,0))</f>
        <v>Electricity Supply</v>
      </c>
      <c r="B228" s="247" t="str">
        <f>INDEX('Policy Characteristics'!C:C,MATCH(PolicyLevers!$C228,'Policy Characteristics'!$D:$D,0))</f>
        <v>Non BAU Mandated Capacity Construction</v>
      </c>
      <c r="C228" s="12" t="str">
        <f t="shared" ref="C228" si="151">C$216</f>
        <v>Boolean Use Non BAU Mandated Capacity Construction Schedule</v>
      </c>
      <c r="D228" s="262" t="s">
        <v>253</v>
      </c>
      <c r="E228" s="262"/>
      <c r="F228" s="262" t="s">
        <v>254</v>
      </c>
      <c r="G228" s="262"/>
      <c r="H228" s="7"/>
      <c r="I228" s="262" t="s">
        <v>76</v>
      </c>
      <c r="J228" s="247" t="str">
        <f>INDEX('Policy Characteristics'!E:E,MATCH(PolicyLevers!$C228,'Policy Characteristics'!$D:$D,0))</f>
        <v>Non BAU Mandated Capacity Construction</v>
      </c>
      <c r="K228" s="247">
        <f>INDEX('Policy Characteristics'!F:F,MATCH(PolicyLevers!$C228,'Policy Characteristics'!$D:$D,0))</f>
        <v>0</v>
      </c>
      <c r="L228" s="248">
        <f>INDEX('Policy Characteristics'!G:G,MATCH(PolicyLevers!$C228,'Policy Characteristics'!$D:$D,0))</f>
        <v>0</v>
      </c>
      <c r="M228" s="248">
        <f>INDEX('Policy Characteristics'!H:H,MATCH(PolicyLevers!$C228,'Policy Characteristics'!$D:$D,0))</f>
        <v>0</v>
      </c>
      <c r="N228" s="248">
        <f>INDEX('Policy Characteristics'!I:I,MATCH(PolicyLevers!$C228,'Policy Characteristics'!$D:$D,0))</f>
        <v>0</v>
      </c>
      <c r="O228" s="262">
        <f>INDEX('Policy Characteristics'!J:J,MATCH(PolicyLevers!$C228,'Policy Characteristics'!$D:$D,0))</f>
        <v>0</v>
      </c>
      <c r="P228" s="262" t="str">
        <f>INDEX('Policy Characteristics'!K:K,MATCH(PolicyLevers!$C228,'Policy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8" s="276">
        <f>INDEX('Policy Characteristics'!L:L,MATCH(PolicyLevers!$C228,'Policy Characteristics'!$D:$D,0))</f>
        <v>0</v>
      </c>
      <c r="R228" s="269">
        <f>INDEX('Policy Characteristics'!M:M,MATCH(PolicyLevers!$C228,'Policy Characteristics'!$D:$D,0))</f>
        <v>0</v>
      </c>
      <c r="S228" s="276">
        <f>INDEX('Policy Characteristics'!N:N,MATCH(PolicyLevers!$C228,'Policy Characteristics'!$D:$D,0))</f>
        <v>0</v>
      </c>
      <c r="T228" s="276">
        <f>INDEX('Policy Characteristics'!O:O,MATCH(PolicyLevers!$C228,'Policy Characteristics'!$D:$D,0))</f>
        <v>0</v>
      </c>
      <c r="U228" s="12"/>
      <c r="V228" s="12"/>
      <c r="W228" s="12"/>
      <c r="X228" s="12"/>
      <c r="Y228" s="12"/>
      <c r="Z228" s="12"/>
    </row>
    <row r="229" spans="1:26" ht="15.75" customHeight="1" x14ac:dyDescent="0.35">
      <c r="A229" s="247" t="str">
        <f>INDEX('Policy Characteristics'!B:B,MATCH(PolicyLevers!$C229,'Policy Characteristics'!$D:$D,0))</f>
        <v>Electricity Supply</v>
      </c>
      <c r="B229" s="247" t="str">
        <f>INDEX('Policy Characteristics'!C:C,MATCH(PolicyLevers!$C229,'Policy Characteristics'!$D:$D,0))</f>
        <v>Non BAU Mandated Capacity Construction</v>
      </c>
      <c r="C229" s="12" t="str">
        <f t="shared" ref="C229" si="152">C$216</f>
        <v>Boolean Use Non BAU Mandated Capacity Construction Schedule</v>
      </c>
      <c r="D229" s="262" t="s">
        <v>255</v>
      </c>
      <c r="E229" s="262"/>
      <c r="F229" s="262" t="s">
        <v>256</v>
      </c>
      <c r="G229" s="262"/>
      <c r="H229" s="7"/>
      <c r="I229" s="262" t="s">
        <v>76</v>
      </c>
      <c r="J229" s="247" t="str">
        <f>INDEX('Policy Characteristics'!E:E,MATCH(PolicyLevers!$C229,'Policy Characteristics'!$D:$D,0))</f>
        <v>Non BAU Mandated Capacity Construction</v>
      </c>
      <c r="K229" s="247">
        <f>INDEX('Policy Characteristics'!F:F,MATCH(PolicyLevers!$C229,'Policy Characteristics'!$D:$D,0))</f>
        <v>0</v>
      </c>
      <c r="L229" s="248">
        <f>INDEX('Policy Characteristics'!G:G,MATCH(PolicyLevers!$C229,'Policy Characteristics'!$D:$D,0))</f>
        <v>0</v>
      </c>
      <c r="M229" s="248">
        <f>INDEX('Policy Characteristics'!H:H,MATCH(PolicyLevers!$C229,'Policy Characteristics'!$D:$D,0))</f>
        <v>0</v>
      </c>
      <c r="N229" s="248">
        <f>INDEX('Policy Characteristics'!I:I,MATCH(PolicyLevers!$C229,'Policy Characteristics'!$D:$D,0))</f>
        <v>0</v>
      </c>
      <c r="O229" s="262">
        <f>INDEX('Policy Characteristics'!J:J,MATCH(PolicyLevers!$C229,'Policy Characteristics'!$D:$D,0))</f>
        <v>0</v>
      </c>
      <c r="P229" s="262" t="str">
        <f>INDEX('Policy Characteristics'!K:K,MATCH(PolicyLevers!$C229,'Policy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29" s="276">
        <f>INDEX('Policy Characteristics'!L:L,MATCH(PolicyLevers!$C229,'Policy Characteristics'!$D:$D,0))</f>
        <v>0</v>
      </c>
      <c r="R229" s="269">
        <f>INDEX('Policy Characteristics'!M:M,MATCH(PolicyLevers!$C229,'Policy Characteristics'!$D:$D,0))</f>
        <v>0</v>
      </c>
      <c r="S229" s="276">
        <f>INDEX('Policy Characteristics'!N:N,MATCH(PolicyLevers!$C229,'Policy Characteristics'!$D:$D,0))</f>
        <v>0</v>
      </c>
      <c r="T229" s="276">
        <f>INDEX('Policy Characteristics'!O:O,MATCH(PolicyLevers!$C229,'Policy Characteristics'!$D:$D,0))</f>
        <v>0</v>
      </c>
      <c r="U229" s="12"/>
      <c r="V229" s="12"/>
      <c r="W229" s="12"/>
      <c r="X229" s="12"/>
      <c r="Y229" s="12"/>
      <c r="Z229" s="12"/>
    </row>
    <row r="230" spans="1:26" ht="15.75" customHeight="1" x14ac:dyDescent="0.35">
      <c r="A230" s="247" t="str">
        <f>INDEX('Policy Characteristics'!B:B,MATCH(PolicyLevers!$C230,'Policy Characteristics'!$D:$D,0))</f>
        <v>Electricity Supply</v>
      </c>
      <c r="B230" s="247" t="str">
        <f>INDEX('Policy Characteristics'!C:C,MATCH(PolicyLevers!$C230,'Policy Characteristics'!$D:$D,0))</f>
        <v>Non BAU Mandated Capacity Construction</v>
      </c>
      <c r="C230" s="12" t="str">
        <f t="shared" ref="C230" si="153">C$216</f>
        <v>Boolean Use Non BAU Mandated Capacity Construction Schedule</v>
      </c>
      <c r="D230" s="262" t="s">
        <v>257</v>
      </c>
      <c r="E230" s="262"/>
      <c r="F230" s="262" t="s">
        <v>258</v>
      </c>
      <c r="G230" s="262"/>
      <c r="H230" s="7"/>
      <c r="I230" s="262" t="s">
        <v>76</v>
      </c>
      <c r="J230" s="247" t="str">
        <f>INDEX('Policy Characteristics'!E:E,MATCH(PolicyLevers!$C230,'Policy Characteristics'!$D:$D,0))</f>
        <v>Non BAU Mandated Capacity Construction</v>
      </c>
      <c r="K230" s="247">
        <f>INDEX('Policy Characteristics'!F:F,MATCH(PolicyLevers!$C230,'Policy Characteristics'!$D:$D,0))</f>
        <v>0</v>
      </c>
      <c r="L230" s="248">
        <f>INDEX('Policy Characteristics'!G:G,MATCH(PolicyLevers!$C230,'Policy Characteristics'!$D:$D,0))</f>
        <v>0</v>
      </c>
      <c r="M230" s="248">
        <f>INDEX('Policy Characteristics'!H:H,MATCH(PolicyLevers!$C230,'Policy Characteristics'!$D:$D,0))</f>
        <v>0</v>
      </c>
      <c r="N230" s="248">
        <f>INDEX('Policy Characteristics'!I:I,MATCH(PolicyLevers!$C230,'Policy Characteristics'!$D:$D,0))</f>
        <v>0</v>
      </c>
      <c r="O230" s="262">
        <f>INDEX('Policy Characteristics'!J:J,MATCH(PolicyLevers!$C230,'Policy Characteristics'!$D:$D,0))</f>
        <v>0</v>
      </c>
      <c r="P230" s="262" t="str">
        <f>INDEX('Policy Characteristics'!K:K,MATCH(PolicyLevers!$C230,'Policy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30" s="276">
        <f>INDEX('Policy Characteristics'!L:L,MATCH(PolicyLevers!$C230,'Policy Characteristics'!$D:$D,0))</f>
        <v>0</v>
      </c>
      <c r="R230" s="269">
        <f>INDEX('Policy Characteristics'!M:M,MATCH(PolicyLevers!$C230,'Policy Characteristics'!$D:$D,0))</f>
        <v>0</v>
      </c>
      <c r="S230" s="276">
        <f>INDEX('Policy Characteristics'!N:N,MATCH(PolicyLevers!$C230,'Policy Characteristics'!$D:$D,0))</f>
        <v>0</v>
      </c>
      <c r="T230" s="276">
        <f>INDEX('Policy Characteristics'!O:O,MATCH(PolicyLevers!$C230,'Policy Characteristics'!$D:$D,0))</f>
        <v>0</v>
      </c>
      <c r="U230" s="12"/>
      <c r="V230" s="12"/>
      <c r="W230" s="12"/>
      <c r="X230" s="12"/>
      <c r="Y230" s="12"/>
      <c r="Z230" s="12"/>
    </row>
    <row r="231" spans="1:26" ht="15.75" customHeight="1" x14ac:dyDescent="0.35">
      <c r="A231" s="247" t="str">
        <f>INDEX('Policy Characteristics'!B:B,MATCH(PolicyLevers!$C231,'Policy Characteristics'!$D:$D,0))</f>
        <v>Electricity Supply</v>
      </c>
      <c r="B231" s="247" t="str">
        <f>INDEX('Policy Characteristics'!C:C,MATCH(PolicyLevers!$C231,'Policy Characteristics'!$D:$D,0))</f>
        <v>Non BAU Mandated Capacity Construction</v>
      </c>
      <c r="C231" s="12" t="str">
        <f t="shared" ref="C231" si="154">C$216</f>
        <v>Boolean Use Non BAU Mandated Capacity Construction Schedule</v>
      </c>
      <c r="D231" s="262" t="s">
        <v>259</v>
      </c>
      <c r="E231" s="262"/>
      <c r="F231" s="262" t="s">
        <v>260</v>
      </c>
      <c r="G231" s="262"/>
      <c r="H231" s="7"/>
      <c r="I231" s="262" t="s">
        <v>76</v>
      </c>
      <c r="J231" s="247" t="str">
        <f>INDEX('Policy Characteristics'!E:E,MATCH(PolicyLevers!$C231,'Policy Characteristics'!$D:$D,0))</f>
        <v>Non BAU Mandated Capacity Construction</v>
      </c>
      <c r="K231" s="247">
        <f>INDEX('Policy Characteristics'!F:F,MATCH(PolicyLevers!$C231,'Policy Characteristics'!$D:$D,0))</f>
        <v>0</v>
      </c>
      <c r="L231" s="248">
        <f>INDEX('Policy Characteristics'!G:G,MATCH(PolicyLevers!$C231,'Policy Characteristics'!$D:$D,0))</f>
        <v>0</v>
      </c>
      <c r="M231" s="248">
        <f>INDEX('Policy Characteristics'!H:H,MATCH(PolicyLevers!$C231,'Policy Characteristics'!$D:$D,0))</f>
        <v>0</v>
      </c>
      <c r="N231" s="248">
        <f>INDEX('Policy Characteristics'!I:I,MATCH(PolicyLevers!$C231,'Policy Characteristics'!$D:$D,0))</f>
        <v>0</v>
      </c>
      <c r="O231" s="262">
        <f>INDEX('Policy Characteristics'!J:J,MATCH(PolicyLevers!$C231,'Policy Characteristics'!$D:$D,0))</f>
        <v>0</v>
      </c>
      <c r="P231" s="262" t="str">
        <f>INDEX('Policy Characteristics'!K:K,MATCH(PolicyLevers!$C231,'Policy Characteristics'!$D:$D,0))</f>
        <v xml:space="preserve">**Description:** The business-as-uusal case includes all planned capacity additions (provided by the U.S. Energy Information Administration). This policy blocks all planned additions of the selected type(s) that have not already received regulatory approval. // </v>
      </c>
      <c r="Q231" s="276">
        <f>INDEX('Policy Characteristics'!L:L,MATCH(PolicyLevers!$C231,'Policy Characteristics'!$D:$D,0))</f>
        <v>0</v>
      </c>
      <c r="R231" s="269">
        <f>INDEX('Policy Characteristics'!M:M,MATCH(PolicyLevers!$C231,'Policy Characteristics'!$D:$D,0))</f>
        <v>0</v>
      </c>
      <c r="S231" s="276">
        <f>INDEX('Policy Characteristics'!N:N,MATCH(PolicyLevers!$C231,'Policy Characteristics'!$D:$D,0))</f>
        <v>0</v>
      </c>
      <c r="T231" s="276">
        <f>INDEX('Policy Characteristics'!O:O,MATCH(PolicyLevers!$C231,'Policy Characteristics'!$D:$D,0))</f>
        <v>0</v>
      </c>
      <c r="U231" s="12"/>
      <c r="V231" s="12"/>
      <c r="W231" s="12"/>
      <c r="X231" s="12"/>
      <c r="Y231" s="12"/>
      <c r="Z231" s="12"/>
    </row>
    <row r="232" spans="1:26" ht="15.75" customHeight="1" x14ac:dyDescent="0.35">
      <c r="A232" s="247" t="str">
        <f>INDEX('Policy Characteristics'!B:B,MATCH(PolicyLevers!$C232,'Policy Characteristics'!$D:$D,0))</f>
        <v>Electricity Supply</v>
      </c>
      <c r="B232" s="247" t="str">
        <f>INDEX('Policy Characteristics'!C:C,MATCH(PolicyLevers!$C232,'Policy Characteristics'!$D:$D,0))</f>
        <v>Non BAU RPS Qualifying Resources</v>
      </c>
      <c r="C232" s="248" t="s">
        <v>311</v>
      </c>
      <c r="D232" s="262"/>
      <c r="E232" s="262"/>
      <c r="F232" s="262"/>
      <c r="G232" s="262"/>
      <c r="H232" s="7" t="s">
        <v>222</v>
      </c>
      <c r="I232" s="262" t="s">
        <v>76</v>
      </c>
      <c r="J232" s="247" t="str">
        <f>INDEX('Policy Characteristics'!E:E,MATCH(PolicyLevers!$C232,'Policy Characteristics'!$D:$D,0))</f>
        <v>Non BAU RPS Qualifying Resources</v>
      </c>
      <c r="K232" s="247" t="str">
        <f>INDEX('Policy Characteristics'!F:F,MATCH(PolicyLevers!$C232,'Policy Characteristics'!$D:$D,0))</f>
        <v>elec non BAU RPS qualifying resources</v>
      </c>
      <c r="L232" s="248">
        <f>INDEX('Policy Characteristics'!G:G,MATCH(PolicyLevers!$C232,'Policy Characteristics'!$D:$D,0))</f>
        <v>0</v>
      </c>
      <c r="M232" s="248">
        <f>INDEX('Policy Characteristics'!H:H,MATCH(PolicyLevers!$C232,'Policy Characteristics'!$D:$D,0))</f>
        <v>0</v>
      </c>
      <c r="N232" s="248">
        <f>INDEX('Policy Characteristics'!I:I,MATCH(PolicyLevers!$C232,'Policy Characteristics'!$D:$D,0))</f>
        <v>0</v>
      </c>
      <c r="O232" s="262">
        <f>INDEX('Policy Characteristics'!J:J,MATCH(PolicyLevers!$C232,'Policy Characteristics'!$D:$D,0))</f>
        <v>0</v>
      </c>
      <c r="P232" s="262" t="str">
        <f>INDEX('Policy Characteristics'!K:K,MATCH(PolicyLevers!$C232,'Policy Characteristics'!$D:$D,0))</f>
        <v>**Description:**This policy expands the definitions for qualifying carbon-free sources for the carbon-free electricity standard to be wind, solar, hydro, nuclear, and municipal solid waste.//**Guidance for setting values: **</v>
      </c>
      <c r="Q232" s="276">
        <f>INDEX('Policy Characteristics'!L:L,MATCH(PolicyLevers!$C232,'Policy Characteristics'!$D:$D,0))</f>
        <v>0</v>
      </c>
      <c r="R232" s="269">
        <f>INDEX('Policy Characteristics'!M:M,MATCH(PolicyLevers!$C232,'Policy Characteristics'!$D:$D,0))</f>
        <v>0</v>
      </c>
      <c r="S232" s="276">
        <f>INDEX('Policy Characteristics'!N:N,MATCH(PolicyLevers!$C232,'Policy Characteristics'!$D:$D,0))</f>
        <v>0</v>
      </c>
      <c r="T232" s="276">
        <f>INDEX('Policy Characteristics'!O:O,MATCH(PolicyLevers!$C232,'Policy Characteristics'!$D:$D,0))</f>
        <v>0</v>
      </c>
      <c r="U232" s="12"/>
      <c r="V232" s="12"/>
      <c r="W232" s="12"/>
      <c r="X232" s="12"/>
      <c r="Y232" s="12"/>
      <c r="Z232" s="12"/>
    </row>
    <row r="233" spans="1:26" ht="15.75" customHeight="1" x14ac:dyDescent="0.35">
      <c r="A233" s="247" t="str">
        <f>INDEX('Policy Characteristics'!B:B,MATCH(PolicyLevers!$C233,'Policy Characteristics'!$D:$D,0))</f>
        <v>Electricity Supply</v>
      </c>
      <c r="B233" s="247" t="str">
        <f>INDEX('Policy Characteristics'!C:C,MATCH(PolicyLevers!$C233,'Policy Characteristics'!$D:$D,0))</f>
        <v>Nuclear Plant Lifetime Extension</v>
      </c>
      <c r="C233" s="247" t="s">
        <v>314</v>
      </c>
      <c r="D233" s="257"/>
      <c r="E233" s="257"/>
      <c r="F233" s="257"/>
      <c r="G233" s="257"/>
      <c r="H233" s="254">
        <v>35</v>
      </c>
      <c r="I233" s="255" t="s">
        <v>76</v>
      </c>
      <c r="J233" s="247" t="str">
        <f>INDEX('Policy Characteristics'!E:E,MATCH(PolicyLevers!$C233,'Policy Characteristics'!$D:$D,0))</f>
        <v>Nuclear Lifetime Extension</v>
      </c>
      <c r="K233" s="247">
        <f>INDEX('Policy Characteristics'!F:F,MATCH(PolicyLevers!$C233,'Policy Characteristics'!$D:$D,0))</f>
        <v>0</v>
      </c>
      <c r="L233" s="286">
        <f>INDEX('Policy Characteristics'!G:G,MATCH(PolicyLevers!$C233,'Policy Characteristics'!$D:$D,0))</f>
        <v>0</v>
      </c>
      <c r="M233" s="286">
        <f>INDEX('Policy Characteristics'!H:H,MATCH(PolicyLevers!$C233,'Policy Characteristics'!$D:$D,0))</f>
        <v>1</v>
      </c>
      <c r="N233" s="247">
        <f>INDEX('Policy Characteristics'!I:I,MATCH(PolicyLevers!$C233,'Policy Characteristics'!$D:$D,0))</f>
        <v>1</v>
      </c>
      <c r="O233" s="257" t="str">
        <f>INDEX('Policy Characteristics'!J:J,MATCH(PolicyLevers!$C233,'Policy Characteristics'!$D:$D,0))</f>
        <v>year(s)</v>
      </c>
      <c r="P233" s="257" t="str">
        <f>INDEX('Policy Characteristics'!K:K,MATCH(PolicyLevers!$C233,'Policy Characteristics'!$D:$D,0))</f>
        <v>**Description:** This policy extends the lifetime of all nuclear plants by the specified number of years.//</v>
      </c>
      <c r="Q233" s="257" t="str">
        <f>INDEX('Policy Characteristics'!L:L,MATCH(PolicyLevers!$C233,'Policy Characteristics'!$D:$D,0))</f>
        <v>electricity-sector-main.html#life-ext</v>
      </c>
      <c r="R233" s="265" t="str">
        <f>INDEX('Policy Characteristics'!M:M,MATCH(PolicyLevers!$C233,'Policy Characteristics'!$D:$D,0))</f>
        <v>nuclear-lifetime-extension.html</v>
      </c>
      <c r="S233" s="257" t="str">
        <f>INDEX('Policy Characteristics'!N:N,MATCH(PolicyLevers!$C233,'Policy Characteristics'!$D:$D,0))</f>
        <v>U.S. Energy Information Administration, 2014, "Almost all U.S. nuclear plants require life extension past 60 years to operate beyond 2050", http://www.eia.gov/todayinenergy/detail.cfm?id=19091.</v>
      </c>
      <c r="T233" s="257" t="str">
        <f>INDEX('Policy Characteristics'!O:O,MATCH(PolicyLevers!$C233,'Policy Characteristics'!$D:$D,0))</f>
        <v>U.S. Energy Information Administration, 2014, "Almost all U.S. nuclear plants require life extension past 60 years to operate beyond 2050", http://www.eia.gov/todayinenergy/detail.cfm?id=19091.</v>
      </c>
      <c r="U233" s="12"/>
      <c r="V233" s="12"/>
      <c r="W233" s="12"/>
      <c r="X233" s="12"/>
      <c r="Y233" s="12"/>
      <c r="Z233" s="12"/>
    </row>
    <row r="234" spans="1:26" ht="15.75" customHeight="1" x14ac:dyDescent="0.35">
      <c r="A234" s="247" t="str">
        <f>INDEX('Policy Characteristics'!B:B,MATCH(PolicyLevers!$C234,'Policy Characteristics'!$D:$D,0))</f>
        <v>Electricity Supply</v>
      </c>
      <c r="B234" s="247" t="str">
        <f>INDEX('Policy Characteristics'!C:C,MATCH(PolicyLevers!$C234,'Policy Characteristics'!$D:$D,0))</f>
        <v>Reduce Plant Downtime</v>
      </c>
      <c r="C234" s="248" t="s">
        <v>321</v>
      </c>
      <c r="D234" s="262" t="s">
        <v>226</v>
      </c>
      <c r="E234" s="262" t="s">
        <v>322</v>
      </c>
      <c r="F234" s="262"/>
      <c r="G234" s="262"/>
      <c r="H234" s="7"/>
      <c r="I234" s="260" t="s">
        <v>76</v>
      </c>
      <c r="J234" s="247" t="str">
        <f>INDEX('Policy Characteristics'!E:E,MATCH(PolicyLevers!$C234,'Policy Characteristics'!$D:$D,0))</f>
        <v>Reduce Plant Downtime</v>
      </c>
      <c r="K234" s="247" t="str">
        <f>INDEX('Policy Characteristics'!F:F,MATCH(PolicyLevers!$C234,'Policy Characteristics'!$D:$D,0))</f>
        <v>elec reduce plant downtime</v>
      </c>
      <c r="L234" s="275">
        <f>INDEX('Policy Characteristics'!G:G,MATCH(PolicyLevers!$C234,'Policy Characteristics'!$D:$D,0))</f>
        <v>0</v>
      </c>
      <c r="M234" s="275">
        <f>INDEX('Policy Characteristics'!H:H,MATCH(PolicyLevers!$C234,'Policy Characteristics'!$D:$D,0))</f>
        <v>0</v>
      </c>
      <c r="N234" s="275">
        <f>INDEX('Policy Characteristics'!I:I,MATCH(PolicyLevers!$C234,'Policy Characteristics'!$D:$D,0))</f>
        <v>0</v>
      </c>
      <c r="O234" s="262">
        <f>INDEX('Policy Characteristics'!J:J,MATCH(PolicyLevers!$C234,'Policy Characteristics'!$D:$D,0))</f>
        <v>0</v>
      </c>
      <c r="P234" s="262" t="str">
        <f>INDEX('Policy Characteristics'!K:K,MATCH(PolicyLevers!$C234,'Policy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4" s="262">
        <f>INDEX('Policy Characteristics'!L:L,MATCH(PolicyLevers!$C234,'Policy Characteristics'!$D:$D,0))</f>
        <v>0</v>
      </c>
      <c r="R234" s="269">
        <f>INDEX('Policy Characteristics'!M:M,MATCH(PolicyLevers!$C234,'Policy Characteristics'!$D:$D,0))</f>
        <v>0</v>
      </c>
      <c r="S234" s="262">
        <f>INDEX('Policy Characteristics'!N:N,MATCH(PolicyLevers!$C234,'Policy Characteristics'!$D:$D,0))</f>
        <v>0</v>
      </c>
      <c r="T234" s="262">
        <f>INDEX('Policy Characteristics'!O:O,MATCH(PolicyLevers!$C234,'Policy Characteristics'!$D:$D,0))</f>
        <v>0</v>
      </c>
      <c r="U234" s="248"/>
      <c r="V234" s="248"/>
      <c r="W234" s="248"/>
      <c r="X234" s="248"/>
      <c r="Y234" s="248"/>
      <c r="Z234" s="248"/>
    </row>
    <row r="235" spans="1:26" ht="15.75" customHeight="1" x14ac:dyDescent="0.35">
      <c r="A235" s="247" t="str">
        <f>INDEX('Policy Characteristics'!B:B,MATCH(PolicyLevers!$C235,'Policy Characteristics'!$D:$D,0))</f>
        <v>Electricity Supply</v>
      </c>
      <c r="B235" s="247" t="str">
        <f>INDEX('Policy Characteristics'!C:C,MATCH(PolicyLevers!$C235,'Policy Characteristics'!$D:$D,0))</f>
        <v>Reduce Plant Downtime</v>
      </c>
      <c r="C235" s="274" t="str">
        <f t="shared" ref="C235" si="155">C$234</f>
        <v>Percentage Reduction in Plant Downtime</v>
      </c>
      <c r="D235" s="262" t="s">
        <v>226</v>
      </c>
      <c r="E235" s="262" t="s">
        <v>324</v>
      </c>
      <c r="F235" s="262"/>
      <c r="G235" s="262"/>
      <c r="H235" s="7"/>
      <c r="I235" s="262" t="s">
        <v>76</v>
      </c>
      <c r="J235" s="247" t="str">
        <f>INDEX('Policy Characteristics'!E:E,MATCH(PolicyLevers!$C235,'Policy Characteristics'!$D:$D,0))</f>
        <v>Reduce Plant Downtime</v>
      </c>
      <c r="K235" s="247" t="str">
        <f>INDEX('Policy Characteristics'!F:F,MATCH(PolicyLevers!$C235,'Policy Characteristics'!$D:$D,0))</f>
        <v>elec reduce plant downtime</v>
      </c>
      <c r="L235" s="275">
        <f>INDEX('Policy Characteristics'!G:G,MATCH(PolicyLevers!$C235,'Policy Characteristics'!$D:$D,0))</f>
        <v>0</v>
      </c>
      <c r="M235" s="275">
        <f>INDEX('Policy Characteristics'!H:H,MATCH(PolicyLevers!$C235,'Policy Characteristics'!$D:$D,0))</f>
        <v>0</v>
      </c>
      <c r="N235" s="275">
        <f>INDEX('Policy Characteristics'!I:I,MATCH(PolicyLevers!$C235,'Policy Characteristics'!$D:$D,0))</f>
        <v>0</v>
      </c>
      <c r="O235" s="262">
        <f>INDEX('Policy Characteristics'!J:J,MATCH(PolicyLevers!$C235,'Policy Characteristics'!$D:$D,0))</f>
        <v>0</v>
      </c>
      <c r="P235" s="262" t="str">
        <f>INDEX('Policy Characteristics'!K:K,MATCH(PolicyLevers!$C235,'Policy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5" s="262">
        <f>INDEX('Policy Characteristics'!L:L,MATCH(PolicyLevers!$C235,'Policy Characteristics'!$D:$D,0))</f>
        <v>0</v>
      </c>
      <c r="R235" s="269">
        <f>INDEX('Policy Characteristics'!M:M,MATCH(PolicyLevers!$C235,'Policy Characteristics'!$D:$D,0))</f>
        <v>0</v>
      </c>
      <c r="S235" s="262">
        <f>INDEX('Policy Characteristics'!N:N,MATCH(PolicyLevers!$C235,'Policy Characteristics'!$D:$D,0))</f>
        <v>0</v>
      </c>
      <c r="T235" s="262">
        <f>INDEX('Policy Characteristics'!O:O,MATCH(PolicyLevers!$C235,'Policy Characteristics'!$D:$D,0))</f>
        <v>0</v>
      </c>
      <c r="U235" s="248"/>
      <c r="V235" s="248"/>
      <c r="W235" s="248"/>
      <c r="X235" s="248"/>
      <c r="Y235" s="248"/>
      <c r="Z235" s="248"/>
    </row>
    <row r="236" spans="1:26" ht="15.75" customHeight="1" x14ac:dyDescent="0.35">
      <c r="A236" s="247" t="str">
        <f>INDEX('Policy Characteristics'!B:B,MATCH(PolicyLevers!$C236,'Policy Characteristics'!$D:$D,0))</f>
        <v>Electricity Supply</v>
      </c>
      <c r="B236" s="247" t="str">
        <f>INDEX('Policy Characteristics'!C:C,MATCH(PolicyLevers!$C236,'Policy Characteristics'!$D:$D,0))</f>
        <v>Reduce Plant Downtime</v>
      </c>
      <c r="C236" s="274" t="str">
        <f t="shared" ref="C236:C237" si="156">C$234</f>
        <v>Percentage Reduction in Plant Downtime</v>
      </c>
      <c r="D236" s="262" t="s">
        <v>226</v>
      </c>
      <c r="E236" s="262" t="s">
        <v>325</v>
      </c>
      <c r="F236" s="262"/>
      <c r="G236" s="262"/>
      <c r="H236" s="7"/>
      <c r="I236" s="262" t="s">
        <v>76</v>
      </c>
      <c r="J236" s="247" t="str">
        <f>INDEX('Policy Characteristics'!E:E,MATCH(PolicyLevers!$C236,'Policy Characteristics'!$D:$D,0))</f>
        <v>Reduce Plant Downtime</v>
      </c>
      <c r="K236" s="247" t="str">
        <f>INDEX('Policy Characteristics'!F:F,MATCH(PolicyLevers!$C236,'Policy Characteristics'!$D:$D,0))</f>
        <v>elec reduce plant downtime</v>
      </c>
      <c r="L236" s="248">
        <f>INDEX('Policy Characteristics'!G:G,MATCH(PolicyLevers!$C236,'Policy Characteristics'!$D:$D,0))</f>
        <v>0</v>
      </c>
      <c r="M236" s="248">
        <f>INDEX('Policy Characteristics'!H:H,MATCH(PolicyLevers!$C236,'Policy Characteristics'!$D:$D,0))</f>
        <v>0</v>
      </c>
      <c r="N236" s="248">
        <f>INDEX('Policy Characteristics'!I:I,MATCH(PolicyLevers!$C236,'Policy Characteristics'!$D:$D,0))</f>
        <v>0</v>
      </c>
      <c r="O236" s="262">
        <f>INDEX('Policy Characteristics'!J:J,MATCH(PolicyLevers!$C236,'Policy Characteristics'!$D:$D,0))</f>
        <v>0</v>
      </c>
      <c r="P236" s="262" t="str">
        <f>INDEX('Policy Characteristics'!K:K,MATCH(PolicyLevers!$C236,'Policy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6" s="262">
        <f>INDEX('Policy Characteristics'!L:L,MATCH(PolicyLevers!$C236,'Policy Characteristics'!$D:$D,0))</f>
        <v>0</v>
      </c>
      <c r="R236" s="269">
        <f>INDEX('Policy Characteristics'!M:M,MATCH(PolicyLevers!$C236,'Policy Characteristics'!$D:$D,0))</f>
        <v>0</v>
      </c>
      <c r="S236" s="262">
        <f>INDEX('Policy Characteristics'!N:N,MATCH(PolicyLevers!$C236,'Policy Characteristics'!$D:$D,0))</f>
        <v>0</v>
      </c>
      <c r="T236" s="262">
        <f>INDEX('Policy Characteristics'!O:O,MATCH(PolicyLevers!$C236,'Policy Characteristics'!$D:$D,0))</f>
        <v>0</v>
      </c>
      <c r="U236" s="248"/>
      <c r="V236" s="248"/>
      <c r="W236" s="248"/>
      <c r="X236" s="248"/>
      <c r="Y236" s="248"/>
      <c r="Z236" s="248"/>
    </row>
    <row r="237" spans="1:26" ht="15.75" customHeight="1" x14ac:dyDescent="0.35">
      <c r="A237" s="247" t="str">
        <f>INDEX('Policy Characteristics'!B:B,MATCH(PolicyLevers!$C237,'Policy Characteristics'!$D:$D,0))</f>
        <v>Electricity Supply</v>
      </c>
      <c r="B237" s="247" t="str">
        <f>INDEX('Policy Characteristics'!C:C,MATCH(PolicyLevers!$C237,'Policy Characteristics'!$D:$D,0))</f>
        <v>Reduce Plant Downtime</v>
      </c>
      <c r="C237" s="254" t="str">
        <f t="shared" si="156"/>
        <v>Percentage Reduction in Plant Downtime</v>
      </c>
      <c r="D237" s="257" t="s">
        <v>231</v>
      </c>
      <c r="E237" s="257" t="s">
        <v>322</v>
      </c>
      <c r="F237" s="257" t="s">
        <v>326</v>
      </c>
      <c r="G237" s="257" t="s">
        <v>232</v>
      </c>
      <c r="H237" s="254">
        <v>141</v>
      </c>
      <c r="I237" s="255" t="s">
        <v>63</v>
      </c>
      <c r="J237" s="247" t="str">
        <f>INDEX('Policy Characteristics'!E:E,MATCH(PolicyLevers!$C237,'Policy Characteristics'!$D:$D,0))</f>
        <v>Reduce Plant Downtime</v>
      </c>
      <c r="K237" s="247" t="str">
        <f>INDEX('Policy Characteristics'!F:F,MATCH(PolicyLevers!$C237,'Policy Characteristics'!$D:$D,0))</f>
        <v>elec reduce plant downtime</v>
      </c>
      <c r="L237" s="256">
        <f>INDEX('Policy Characteristics'!G:G,MATCH(PolicyLevers!$C237,'Policy Characteristics'!$D:$D,0))</f>
        <v>0</v>
      </c>
      <c r="M237" s="256">
        <f>INDEX('Policy Characteristics'!H:H,MATCH(PolicyLevers!$C237,'Policy Characteristics'!$D:$D,0))</f>
        <v>0</v>
      </c>
      <c r="N237" s="256">
        <f>INDEX('Policy Characteristics'!I:I,MATCH(PolicyLevers!$C237,'Policy Characteristics'!$D:$D,0))</f>
        <v>0</v>
      </c>
      <c r="O237" s="257">
        <f>INDEX('Policy Characteristics'!J:J,MATCH(PolicyLevers!$C237,'Policy Characteristics'!$D:$D,0))</f>
        <v>0</v>
      </c>
      <c r="P237" s="257" t="str">
        <f>INDEX('Policy Characteristics'!K:K,MATCH(PolicyLevers!$C237,'Policy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7" s="257">
        <f>INDEX('Policy Characteristics'!L:L,MATCH(PolicyLevers!$C237,'Policy Characteristics'!$D:$D,0))</f>
        <v>0</v>
      </c>
      <c r="R237" s="265">
        <f>INDEX('Policy Characteristics'!M:M,MATCH(PolicyLevers!$C237,'Policy Characteristics'!$D:$D,0))</f>
        <v>0</v>
      </c>
      <c r="S237" s="257">
        <f>INDEX('Policy Characteristics'!N:N,MATCH(PolicyLevers!$C237,'Policy Characteristics'!$D:$D,0))</f>
        <v>0</v>
      </c>
      <c r="T237" s="257">
        <f>INDEX('Policy Characteristics'!O:O,MATCH(PolicyLevers!$C237,'Policy Characteristics'!$D:$D,0))</f>
        <v>0</v>
      </c>
      <c r="U237" s="248"/>
      <c r="V237" s="248"/>
      <c r="W237" s="248"/>
      <c r="X237" s="248"/>
      <c r="Y237" s="248"/>
      <c r="Z237" s="248"/>
    </row>
    <row r="238" spans="1:26" ht="15.75" customHeight="1" x14ac:dyDescent="0.35">
      <c r="A238" s="247" t="str">
        <f>INDEX('Policy Characteristics'!B:B,MATCH(PolicyLevers!$C238,'Policy Characteristics'!$D:$D,0))</f>
        <v>Electricity Supply</v>
      </c>
      <c r="B238" s="247" t="str">
        <f>INDEX('Policy Characteristics'!C:C,MATCH(PolicyLevers!$C238,'Policy Characteristics'!$D:$D,0))</f>
        <v>Reduce Plant Downtime</v>
      </c>
      <c r="C238" s="274" t="str">
        <f t="shared" ref="C238" si="157">C$234</f>
        <v>Percentage Reduction in Plant Downtime</v>
      </c>
      <c r="D238" s="262" t="s">
        <v>231</v>
      </c>
      <c r="E238" s="262" t="s">
        <v>324</v>
      </c>
      <c r="F238" s="262"/>
      <c r="G238" s="262"/>
      <c r="H238" s="7"/>
      <c r="I238" s="262" t="s">
        <v>76</v>
      </c>
      <c r="J238" s="247" t="str">
        <f>INDEX('Policy Characteristics'!E:E,MATCH(PolicyLevers!$C238,'Policy Characteristics'!$D:$D,0))</f>
        <v>Reduce Plant Downtime</v>
      </c>
      <c r="K238" s="247" t="str">
        <f>INDEX('Policy Characteristics'!F:F,MATCH(PolicyLevers!$C238,'Policy Characteristics'!$D:$D,0))</f>
        <v>elec reduce plant downtime</v>
      </c>
      <c r="L238" s="275">
        <f>INDEX('Policy Characteristics'!G:G,MATCH(PolicyLevers!$C238,'Policy Characteristics'!$D:$D,0))</f>
        <v>0</v>
      </c>
      <c r="M238" s="275">
        <f>INDEX('Policy Characteristics'!H:H,MATCH(PolicyLevers!$C238,'Policy Characteristics'!$D:$D,0))</f>
        <v>0</v>
      </c>
      <c r="N238" s="275">
        <f>INDEX('Policy Characteristics'!I:I,MATCH(PolicyLevers!$C238,'Policy Characteristics'!$D:$D,0))</f>
        <v>0</v>
      </c>
      <c r="O238" s="262">
        <f>INDEX('Policy Characteristics'!J:J,MATCH(PolicyLevers!$C238,'Policy Characteristics'!$D:$D,0))</f>
        <v>0</v>
      </c>
      <c r="P238" s="262" t="str">
        <f>INDEX('Policy Characteristics'!K:K,MATCH(PolicyLevers!$C238,'Policy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8" s="262">
        <f>INDEX('Policy Characteristics'!L:L,MATCH(PolicyLevers!$C238,'Policy Characteristics'!$D:$D,0))</f>
        <v>0</v>
      </c>
      <c r="R238" s="269">
        <f>INDEX('Policy Characteristics'!M:M,MATCH(PolicyLevers!$C238,'Policy Characteristics'!$D:$D,0))</f>
        <v>0</v>
      </c>
      <c r="S238" s="262">
        <f>INDEX('Policy Characteristics'!N:N,MATCH(PolicyLevers!$C238,'Policy Characteristics'!$D:$D,0))</f>
        <v>0</v>
      </c>
      <c r="T238" s="262">
        <f>INDEX('Policy Characteristics'!O:O,MATCH(PolicyLevers!$C238,'Policy Characteristics'!$D:$D,0))</f>
        <v>0</v>
      </c>
      <c r="U238" s="248"/>
      <c r="V238" s="248"/>
      <c r="W238" s="248"/>
      <c r="X238" s="248"/>
      <c r="Y238" s="248"/>
      <c r="Z238" s="248"/>
    </row>
    <row r="239" spans="1:26" ht="15.75" customHeight="1" x14ac:dyDescent="0.35">
      <c r="A239" s="247" t="str">
        <f>INDEX('Policy Characteristics'!B:B,MATCH(PolicyLevers!$C239,'Policy Characteristics'!$D:$D,0))</f>
        <v>Electricity Supply</v>
      </c>
      <c r="B239" s="247" t="str">
        <f>INDEX('Policy Characteristics'!C:C,MATCH(PolicyLevers!$C239,'Policy Characteristics'!$D:$D,0))</f>
        <v>Reduce Plant Downtime</v>
      </c>
      <c r="C239" s="274" t="str">
        <f t="shared" ref="C239" si="158">C$234</f>
        <v>Percentage Reduction in Plant Downtime</v>
      </c>
      <c r="D239" s="262" t="s">
        <v>231</v>
      </c>
      <c r="E239" s="262" t="s">
        <v>325</v>
      </c>
      <c r="F239" s="262"/>
      <c r="G239" s="262"/>
      <c r="H239" s="7"/>
      <c r="I239" s="262" t="s">
        <v>76</v>
      </c>
      <c r="J239" s="247" t="str">
        <f>INDEX('Policy Characteristics'!E:E,MATCH(PolicyLevers!$C239,'Policy Characteristics'!$D:$D,0))</f>
        <v>Reduce Plant Downtime</v>
      </c>
      <c r="K239" s="247" t="str">
        <f>INDEX('Policy Characteristics'!F:F,MATCH(PolicyLevers!$C239,'Policy Characteristics'!$D:$D,0))</f>
        <v>elec reduce plant downtime</v>
      </c>
      <c r="L239" s="248">
        <f>INDEX('Policy Characteristics'!G:G,MATCH(PolicyLevers!$C239,'Policy Characteristics'!$D:$D,0))</f>
        <v>0</v>
      </c>
      <c r="M239" s="248">
        <f>INDEX('Policy Characteristics'!H:H,MATCH(PolicyLevers!$C239,'Policy Characteristics'!$D:$D,0))</f>
        <v>0</v>
      </c>
      <c r="N239" s="248">
        <f>INDEX('Policy Characteristics'!I:I,MATCH(PolicyLevers!$C239,'Policy Characteristics'!$D:$D,0))</f>
        <v>0</v>
      </c>
      <c r="O239" s="262">
        <f>INDEX('Policy Characteristics'!J:J,MATCH(PolicyLevers!$C239,'Policy Characteristics'!$D:$D,0))</f>
        <v>0</v>
      </c>
      <c r="P239" s="262" t="str">
        <f>INDEX('Policy Characteristics'!K:K,MATCH(PolicyLevers!$C239,'Policy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39" s="262">
        <f>INDEX('Policy Characteristics'!L:L,MATCH(PolicyLevers!$C239,'Policy Characteristics'!$D:$D,0))</f>
        <v>0</v>
      </c>
      <c r="R239" s="269">
        <f>INDEX('Policy Characteristics'!M:M,MATCH(PolicyLevers!$C239,'Policy Characteristics'!$D:$D,0))</f>
        <v>0</v>
      </c>
      <c r="S239" s="262">
        <f>INDEX('Policy Characteristics'!N:N,MATCH(PolicyLevers!$C239,'Policy Characteristics'!$D:$D,0))</f>
        <v>0</v>
      </c>
      <c r="T239" s="262">
        <f>INDEX('Policy Characteristics'!O:O,MATCH(PolicyLevers!$C239,'Policy Characteristics'!$D:$D,0))</f>
        <v>0</v>
      </c>
      <c r="U239" s="248"/>
      <c r="V239" s="248"/>
      <c r="W239" s="248"/>
      <c r="X239" s="248"/>
      <c r="Y239" s="248"/>
      <c r="Z239" s="248"/>
    </row>
    <row r="240" spans="1:26" ht="15.75" customHeight="1" x14ac:dyDescent="0.35">
      <c r="A240" s="247" t="str">
        <f>INDEX('Policy Characteristics'!B:B,MATCH(PolicyLevers!$C240,'Policy Characteristics'!$D:$D,0))</f>
        <v>Electricity Supply</v>
      </c>
      <c r="B240" s="247" t="str">
        <f>INDEX('Policy Characteristics'!C:C,MATCH(PolicyLevers!$C240,'Policy Characteristics'!$D:$D,0))</f>
        <v>Reduce Plant Downtime</v>
      </c>
      <c r="C240" s="274" t="str">
        <f t="shared" ref="C240" si="159">C$234</f>
        <v>Percentage Reduction in Plant Downtime</v>
      </c>
      <c r="D240" s="262" t="s">
        <v>233</v>
      </c>
      <c r="E240" s="262" t="s">
        <v>322</v>
      </c>
      <c r="F240" s="262"/>
      <c r="G240" s="262"/>
      <c r="H240" s="7"/>
      <c r="I240" s="262" t="s">
        <v>76</v>
      </c>
      <c r="J240" s="247" t="str">
        <f>INDEX('Policy Characteristics'!E:E,MATCH(PolicyLevers!$C240,'Policy Characteristics'!$D:$D,0))</f>
        <v>Reduce Plant Downtime</v>
      </c>
      <c r="K240" s="247" t="str">
        <f>INDEX('Policy Characteristics'!F:F,MATCH(PolicyLevers!$C240,'Policy Characteristics'!$D:$D,0))</f>
        <v>elec reduce plant downtime</v>
      </c>
      <c r="L240" s="248">
        <f>INDEX('Policy Characteristics'!G:G,MATCH(PolicyLevers!$C240,'Policy Characteristics'!$D:$D,0))</f>
        <v>0</v>
      </c>
      <c r="M240" s="248">
        <f>INDEX('Policy Characteristics'!H:H,MATCH(PolicyLevers!$C240,'Policy Characteristics'!$D:$D,0))</f>
        <v>0</v>
      </c>
      <c r="N240" s="248">
        <f>INDEX('Policy Characteristics'!I:I,MATCH(PolicyLevers!$C240,'Policy Characteristics'!$D:$D,0))</f>
        <v>0</v>
      </c>
      <c r="O240" s="262">
        <f>INDEX('Policy Characteristics'!J:J,MATCH(PolicyLevers!$C240,'Policy Characteristics'!$D:$D,0))</f>
        <v>0</v>
      </c>
      <c r="P240" s="262" t="str">
        <f>INDEX('Policy Characteristics'!K:K,MATCH(PolicyLevers!$C240,'Policy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0" s="262">
        <f>INDEX('Policy Characteristics'!L:L,MATCH(PolicyLevers!$C240,'Policy Characteristics'!$D:$D,0))</f>
        <v>0</v>
      </c>
      <c r="R240" s="269">
        <f>INDEX('Policy Characteristics'!M:M,MATCH(PolicyLevers!$C240,'Policy Characteristics'!$D:$D,0))</f>
        <v>0</v>
      </c>
      <c r="S240" s="262">
        <f>INDEX('Policy Characteristics'!N:N,MATCH(PolicyLevers!$C240,'Policy Characteristics'!$D:$D,0))</f>
        <v>0</v>
      </c>
      <c r="T240" s="262">
        <f>INDEX('Policy Characteristics'!O:O,MATCH(PolicyLevers!$C240,'Policy Characteristics'!$D:$D,0))</f>
        <v>0</v>
      </c>
      <c r="U240" s="248"/>
      <c r="V240" s="248"/>
      <c r="W240" s="248"/>
      <c r="X240" s="248"/>
      <c r="Y240" s="248"/>
      <c r="Z240" s="248"/>
    </row>
    <row r="241" spans="1:26" ht="15.75" customHeight="1" x14ac:dyDescent="0.35">
      <c r="A241" s="247" t="str">
        <f>INDEX('Policy Characteristics'!B:B,MATCH(PolicyLevers!$C241,'Policy Characteristics'!$D:$D,0))</f>
        <v>Electricity Supply</v>
      </c>
      <c r="B241" s="247" t="str">
        <f>INDEX('Policy Characteristics'!C:C,MATCH(PolicyLevers!$C241,'Policy Characteristics'!$D:$D,0))</f>
        <v>Reduce Plant Downtime</v>
      </c>
      <c r="C241" s="274" t="str">
        <f t="shared" ref="C241" si="160">C$234</f>
        <v>Percentage Reduction in Plant Downtime</v>
      </c>
      <c r="D241" s="262" t="s">
        <v>233</v>
      </c>
      <c r="E241" s="262" t="s">
        <v>324</v>
      </c>
      <c r="F241" s="262"/>
      <c r="G241" s="262"/>
      <c r="H241" s="7"/>
      <c r="I241" s="262" t="s">
        <v>76</v>
      </c>
      <c r="J241" s="247" t="str">
        <f>INDEX('Policy Characteristics'!E:E,MATCH(PolicyLevers!$C241,'Policy Characteristics'!$D:$D,0))</f>
        <v>Reduce Plant Downtime</v>
      </c>
      <c r="K241" s="247" t="str">
        <f>INDEX('Policy Characteristics'!F:F,MATCH(PolicyLevers!$C241,'Policy Characteristics'!$D:$D,0))</f>
        <v>elec reduce plant downtime</v>
      </c>
      <c r="L241" s="248">
        <f>INDEX('Policy Characteristics'!G:G,MATCH(PolicyLevers!$C241,'Policy Characteristics'!$D:$D,0))</f>
        <v>0</v>
      </c>
      <c r="M241" s="248">
        <f>INDEX('Policy Characteristics'!H:H,MATCH(PolicyLevers!$C241,'Policy Characteristics'!$D:$D,0))</f>
        <v>0</v>
      </c>
      <c r="N241" s="248">
        <f>INDEX('Policy Characteristics'!I:I,MATCH(PolicyLevers!$C241,'Policy Characteristics'!$D:$D,0))</f>
        <v>0</v>
      </c>
      <c r="O241" s="262">
        <f>INDEX('Policy Characteristics'!J:J,MATCH(PolicyLevers!$C241,'Policy Characteristics'!$D:$D,0))</f>
        <v>0</v>
      </c>
      <c r="P241" s="262" t="str">
        <f>INDEX('Policy Characteristics'!K:K,MATCH(PolicyLevers!$C241,'Policy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1" s="262">
        <f>INDEX('Policy Characteristics'!L:L,MATCH(PolicyLevers!$C241,'Policy Characteristics'!$D:$D,0))</f>
        <v>0</v>
      </c>
      <c r="R241" s="269">
        <f>INDEX('Policy Characteristics'!M:M,MATCH(PolicyLevers!$C241,'Policy Characteristics'!$D:$D,0))</f>
        <v>0</v>
      </c>
      <c r="S241" s="262">
        <f>INDEX('Policy Characteristics'!N:N,MATCH(PolicyLevers!$C241,'Policy Characteristics'!$D:$D,0))</f>
        <v>0</v>
      </c>
      <c r="T241" s="262">
        <f>INDEX('Policy Characteristics'!O:O,MATCH(PolicyLevers!$C241,'Policy Characteristics'!$D:$D,0))</f>
        <v>0</v>
      </c>
      <c r="U241" s="248"/>
      <c r="V241" s="248"/>
      <c r="W241" s="248"/>
      <c r="X241" s="248"/>
      <c r="Y241" s="248"/>
      <c r="Z241" s="248"/>
    </row>
    <row r="242" spans="1:26" ht="15.75" customHeight="1" x14ac:dyDescent="0.35">
      <c r="A242" s="247" t="str">
        <f>INDEX('Policy Characteristics'!B:B,MATCH(PolicyLevers!$C242,'Policy Characteristics'!$D:$D,0))</f>
        <v>Electricity Supply</v>
      </c>
      <c r="B242" s="247" t="str">
        <f>INDEX('Policy Characteristics'!C:C,MATCH(PolicyLevers!$C242,'Policy Characteristics'!$D:$D,0))</f>
        <v>Reduce Plant Downtime</v>
      </c>
      <c r="C242" s="274" t="str">
        <f t="shared" ref="C242" si="161">C$234</f>
        <v>Percentage Reduction in Plant Downtime</v>
      </c>
      <c r="D242" s="262" t="s">
        <v>233</v>
      </c>
      <c r="E242" s="262" t="s">
        <v>325</v>
      </c>
      <c r="F242" s="262"/>
      <c r="G242" s="262"/>
      <c r="H242" s="7"/>
      <c r="I242" s="262" t="s">
        <v>76</v>
      </c>
      <c r="J242" s="247" t="str">
        <f>INDEX('Policy Characteristics'!E:E,MATCH(PolicyLevers!$C242,'Policy Characteristics'!$D:$D,0))</f>
        <v>Reduce Plant Downtime</v>
      </c>
      <c r="K242" s="247" t="str">
        <f>INDEX('Policy Characteristics'!F:F,MATCH(PolicyLevers!$C242,'Policy Characteristics'!$D:$D,0))</f>
        <v>elec reduce plant downtime</v>
      </c>
      <c r="L242" s="248">
        <f>INDEX('Policy Characteristics'!G:G,MATCH(PolicyLevers!$C242,'Policy Characteristics'!$D:$D,0))</f>
        <v>0</v>
      </c>
      <c r="M242" s="248">
        <f>INDEX('Policy Characteristics'!H:H,MATCH(PolicyLevers!$C242,'Policy Characteristics'!$D:$D,0))</f>
        <v>0</v>
      </c>
      <c r="N242" s="248">
        <f>INDEX('Policy Characteristics'!I:I,MATCH(PolicyLevers!$C242,'Policy Characteristics'!$D:$D,0))</f>
        <v>0</v>
      </c>
      <c r="O242" s="262">
        <f>INDEX('Policy Characteristics'!J:J,MATCH(PolicyLevers!$C242,'Policy Characteristics'!$D:$D,0))</f>
        <v>0</v>
      </c>
      <c r="P242" s="262" t="str">
        <f>INDEX('Policy Characteristics'!K:K,MATCH(PolicyLevers!$C242,'Policy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2" s="262">
        <f>INDEX('Policy Characteristics'!L:L,MATCH(PolicyLevers!$C242,'Policy Characteristics'!$D:$D,0))</f>
        <v>0</v>
      </c>
      <c r="R242" s="269">
        <f>INDEX('Policy Characteristics'!M:M,MATCH(PolicyLevers!$C242,'Policy Characteristics'!$D:$D,0))</f>
        <v>0</v>
      </c>
      <c r="S242" s="262">
        <f>INDEX('Policy Characteristics'!N:N,MATCH(PolicyLevers!$C242,'Policy Characteristics'!$D:$D,0))</f>
        <v>0</v>
      </c>
      <c r="T242" s="262">
        <f>INDEX('Policy Characteristics'!O:O,MATCH(PolicyLevers!$C242,'Policy Characteristics'!$D:$D,0))</f>
        <v>0</v>
      </c>
      <c r="U242" s="248"/>
      <c r="V242" s="248"/>
      <c r="W242" s="248"/>
      <c r="X242" s="248"/>
      <c r="Y242" s="248"/>
      <c r="Z242" s="248"/>
    </row>
    <row r="243" spans="1:26" ht="15.75" customHeight="1" x14ac:dyDescent="0.35">
      <c r="A243" s="247" t="str">
        <f>INDEX('Policy Characteristics'!B:B,MATCH(PolicyLevers!$C243,'Policy Characteristics'!$D:$D,0))</f>
        <v>Electricity Supply</v>
      </c>
      <c r="B243" s="247" t="str">
        <f>INDEX('Policy Characteristics'!C:C,MATCH(PolicyLevers!$C243,'Policy Characteristics'!$D:$D,0))</f>
        <v>Reduce Plant Downtime</v>
      </c>
      <c r="C243" s="274" t="str">
        <f t="shared" ref="C243" si="162">C$234</f>
        <v>Percentage Reduction in Plant Downtime</v>
      </c>
      <c r="D243" s="262" t="s">
        <v>235</v>
      </c>
      <c r="E243" s="262" t="s">
        <v>322</v>
      </c>
      <c r="F243" s="262"/>
      <c r="G243" s="262"/>
      <c r="H243" s="7"/>
      <c r="I243" s="262" t="s">
        <v>76</v>
      </c>
      <c r="J243" s="247" t="str">
        <f>INDEX('Policy Characteristics'!E:E,MATCH(PolicyLevers!$C243,'Policy Characteristics'!$D:$D,0))</f>
        <v>Reduce Plant Downtime</v>
      </c>
      <c r="K243" s="247" t="str">
        <f>INDEX('Policy Characteristics'!F:F,MATCH(PolicyLevers!$C243,'Policy Characteristics'!$D:$D,0))</f>
        <v>elec reduce plant downtime</v>
      </c>
      <c r="L243" s="248">
        <f>INDEX('Policy Characteristics'!G:G,MATCH(PolicyLevers!$C243,'Policy Characteristics'!$D:$D,0))</f>
        <v>0</v>
      </c>
      <c r="M243" s="248">
        <f>INDEX('Policy Characteristics'!H:H,MATCH(PolicyLevers!$C243,'Policy Characteristics'!$D:$D,0))</f>
        <v>0</v>
      </c>
      <c r="N243" s="248">
        <f>INDEX('Policy Characteristics'!I:I,MATCH(PolicyLevers!$C243,'Policy Characteristics'!$D:$D,0))</f>
        <v>0</v>
      </c>
      <c r="O243" s="262">
        <f>INDEX('Policy Characteristics'!J:J,MATCH(PolicyLevers!$C243,'Policy Characteristics'!$D:$D,0))</f>
        <v>0</v>
      </c>
      <c r="P243" s="262" t="str">
        <f>INDEX('Policy Characteristics'!K:K,MATCH(PolicyLevers!$C243,'Policy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3" s="262">
        <f>INDEX('Policy Characteristics'!L:L,MATCH(PolicyLevers!$C243,'Policy Characteristics'!$D:$D,0))</f>
        <v>0</v>
      </c>
      <c r="R243" s="269">
        <f>INDEX('Policy Characteristics'!M:M,MATCH(PolicyLevers!$C243,'Policy Characteristics'!$D:$D,0))</f>
        <v>0</v>
      </c>
      <c r="S243" s="262">
        <f>INDEX('Policy Characteristics'!N:N,MATCH(PolicyLevers!$C243,'Policy Characteristics'!$D:$D,0))</f>
        <v>0</v>
      </c>
      <c r="T243" s="262">
        <f>INDEX('Policy Characteristics'!O:O,MATCH(PolicyLevers!$C243,'Policy Characteristics'!$D:$D,0))</f>
        <v>0</v>
      </c>
      <c r="U243" s="248"/>
      <c r="V243" s="248"/>
      <c r="W243" s="248"/>
      <c r="X243" s="248"/>
      <c r="Y243" s="248"/>
      <c r="Z243" s="248"/>
    </row>
    <row r="244" spans="1:26" ht="15.75" customHeight="1" x14ac:dyDescent="0.35">
      <c r="A244" s="247" t="str">
        <f>INDEX('Policy Characteristics'!B:B,MATCH(PolicyLevers!$C244,'Policy Characteristics'!$D:$D,0))</f>
        <v>Electricity Supply</v>
      </c>
      <c r="B244" s="247" t="str">
        <f>INDEX('Policy Characteristics'!C:C,MATCH(PolicyLevers!$C244,'Policy Characteristics'!$D:$D,0))</f>
        <v>Reduce Plant Downtime</v>
      </c>
      <c r="C244" s="274" t="str">
        <f t="shared" ref="C244" si="163">C$234</f>
        <v>Percentage Reduction in Plant Downtime</v>
      </c>
      <c r="D244" s="262" t="s">
        <v>235</v>
      </c>
      <c r="E244" s="262" t="s">
        <v>324</v>
      </c>
      <c r="F244" s="262"/>
      <c r="G244" s="262"/>
      <c r="H244" s="7"/>
      <c r="I244" s="262" t="s">
        <v>76</v>
      </c>
      <c r="J244" s="247" t="str">
        <f>INDEX('Policy Characteristics'!E:E,MATCH(PolicyLevers!$C244,'Policy Characteristics'!$D:$D,0))</f>
        <v>Reduce Plant Downtime</v>
      </c>
      <c r="K244" s="247" t="str">
        <f>INDEX('Policy Characteristics'!F:F,MATCH(PolicyLevers!$C244,'Policy Characteristics'!$D:$D,0))</f>
        <v>elec reduce plant downtime</v>
      </c>
      <c r="L244" s="248">
        <f>INDEX('Policy Characteristics'!G:G,MATCH(PolicyLevers!$C244,'Policy Characteristics'!$D:$D,0))</f>
        <v>0</v>
      </c>
      <c r="M244" s="248">
        <f>INDEX('Policy Characteristics'!H:H,MATCH(PolicyLevers!$C244,'Policy Characteristics'!$D:$D,0))</f>
        <v>0</v>
      </c>
      <c r="N244" s="248">
        <f>INDEX('Policy Characteristics'!I:I,MATCH(PolicyLevers!$C244,'Policy Characteristics'!$D:$D,0))</f>
        <v>0</v>
      </c>
      <c r="O244" s="262">
        <f>INDEX('Policy Characteristics'!J:J,MATCH(PolicyLevers!$C244,'Policy Characteristics'!$D:$D,0))</f>
        <v>0</v>
      </c>
      <c r="P244" s="262" t="str">
        <f>INDEX('Policy Characteristics'!K:K,MATCH(PolicyLevers!$C244,'Policy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4" s="262">
        <f>INDEX('Policy Characteristics'!L:L,MATCH(PolicyLevers!$C244,'Policy Characteristics'!$D:$D,0))</f>
        <v>0</v>
      </c>
      <c r="R244" s="269">
        <f>INDEX('Policy Characteristics'!M:M,MATCH(PolicyLevers!$C244,'Policy Characteristics'!$D:$D,0))</f>
        <v>0</v>
      </c>
      <c r="S244" s="262">
        <f>INDEX('Policy Characteristics'!N:N,MATCH(PolicyLevers!$C244,'Policy Characteristics'!$D:$D,0))</f>
        <v>0</v>
      </c>
      <c r="T244" s="262">
        <f>INDEX('Policy Characteristics'!O:O,MATCH(PolicyLevers!$C244,'Policy Characteristics'!$D:$D,0))</f>
        <v>0</v>
      </c>
      <c r="U244" s="248"/>
      <c r="V244" s="248"/>
      <c r="W244" s="248"/>
      <c r="X244" s="248"/>
      <c r="Y244" s="248"/>
      <c r="Z244" s="248"/>
    </row>
    <row r="245" spans="1:26" ht="15.75" customHeight="1" x14ac:dyDescent="0.35">
      <c r="A245" s="247" t="str">
        <f>INDEX('Policy Characteristics'!B:B,MATCH(PolicyLevers!$C245,'Policy Characteristics'!$D:$D,0))</f>
        <v>Electricity Supply</v>
      </c>
      <c r="B245" s="247" t="str">
        <f>INDEX('Policy Characteristics'!C:C,MATCH(PolicyLevers!$C245,'Policy Characteristics'!$D:$D,0))</f>
        <v>Reduce Plant Downtime</v>
      </c>
      <c r="C245" s="274" t="str">
        <f t="shared" ref="C245" si="164">C$234</f>
        <v>Percentage Reduction in Plant Downtime</v>
      </c>
      <c r="D245" s="262" t="s">
        <v>235</v>
      </c>
      <c r="E245" s="262" t="s">
        <v>325</v>
      </c>
      <c r="F245" s="262"/>
      <c r="G245" s="262"/>
      <c r="H245" s="7"/>
      <c r="I245" s="262" t="s">
        <v>76</v>
      </c>
      <c r="J245" s="247" t="str">
        <f>INDEX('Policy Characteristics'!E:E,MATCH(PolicyLevers!$C245,'Policy Characteristics'!$D:$D,0))</f>
        <v>Reduce Plant Downtime</v>
      </c>
      <c r="K245" s="247" t="str">
        <f>INDEX('Policy Characteristics'!F:F,MATCH(PolicyLevers!$C245,'Policy Characteristics'!$D:$D,0))</f>
        <v>elec reduce plant downtime</v>
      </c>
      <c r="L245" s="248">
        <f>INDEX('Policy Characteristics'!G:G,MATCH(PolicyLevers!$C245,'Policy Characteristics'!$D:$D,0))</f>
        <v>0</v>
      </c>
      <c r="M245" s="248">
        <f>INDEX('Policy Characteristics'!H:H,MATCH(PolicyLevers!$C245,'Policy Characteristics'!$D:$D,0))</f>
        <v>0</v>
      </c>
      <c r="N245" s="248">
        <f>INDEX('Policy Characteristics'!I:I,MATCH(PolicyLevers!$C245,'Policy Characteristics'!$D:$D,0))</f>
        <v>0</v>
      </c>
      <c r="O245" s="262">
        <f>INDEX('Policy Characteristics'!J:J,MATCH(PolicyLevers!$C245,'Policy Characteristics'!$D:$D,0))</f>
        <v>0</v>
      </c>
      <c r="P245" s="262" t="str">
        <f>INDEX('Policy Characteristics'!K:K,MATCH(PolicyLevers!$C245,'Policy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5" s="262">
        <f>INDEX('Policy Characteristics'!L:L,MATCH(PolicyLevers!$C245,'Policy Characteristics'!$D:$D,0))</f>
        <v>0</v>
      </c>
      <c r="R245" s="269">
        <f>INDEX('Policy Characteristics'!M:M,MATCH(PolicyLevers!$C245,'Policy Characteristics'!$D:$D,0))</f>
        <v>0</v>
      </c>
      <c r="S245" s="262">
        <f>INDEX('Policy Characteristics'!N:N,MATCH(PolicyLevers!$C245,'Policy Characteristics'!$D:$D,0))</f>
        <v>0</v>
      </c>
      <c r="T245" s="262">
        <f>INDEX('Policy Characteristics'!O:O,MATCH(PolicyLevers!$C245,'Policy Characteristics'!$D:$D,0))</f>
        <v>0</v>
      </c>
      <c r="U245" s="248"/>
      <c r="V245" s="248"/>
      <c r="W245" s="248"/>
      <c r="X245" s="248"/>
      <c r="Y245" s="248"/>
      <c r="Z245" s="248"/>
    </row>
    <row r="246" spans="1:26" ht="15.75" customHeight="1" x14ac:dyDescent="0.35">
      <c r="A246" s="247" t="str">
        <f>INDEX('Policy Characteristics'!B:B,MATCH(PolicyLevers!$C246,'Policy Characteristics'!$D:$D,0))</f>
        <v>Electricity Supply</v>
      </c>
      <c r="B246" s="247" t="str">
        <f>INDEX('Policy Characteristics'!C:C,MATCH(PolicyLevers!$C246,'Policy Characteristics'!$D:$D,0))</f>
        <v>Reduce Plant Downtime</v>
      </c>
      <c r="C246" s="274" t="str">
        <f t="shared" ref="C246" si="165">C$234</f>
        <v>Percentage Reduction in Plant Downtime</v>
      </c>
      <c r="D246" s="262" t="s">
        <v>237</v>
      </c>
      <c r="E246" s="262" t="s">
        <v>322</v>
      </c>
      <c r="F246" s="262"/>
      <c r="G246" s="262"/>
      <c r="H246" s="7"/>
      <c r="I246" s="262" t="s">
        <v>76</v>
      </c>
      <c r="J246" s="247" t="str">
        <f>INDEX('Policy Characteristics'!E:E,MATCH(PolicyLevers!$C246,'Policy Characteristics'!$D:$D,0))</f>
        <v>Reduce Plant Downtime</v>
      </c>
      <c r="K246" s="247" t="str">
        <f>INDEX('Policy Characteristics'!F:F,MATCH(PolicyLevers!$C246,'Policy Characteristics'!$D:$D,0))</f>
        <v>elec reduce plant downtime</v>
      </c>
      <c r="L246" s="248">
        <f>INDEX('Policy Characteristics'!G:G,MATCH(PolicyLevers!$C246,'Policy Characteristics'!$D:$D,0))</f>
        <v>0</v>
      </c>
      <c r="M246" s="248">
        <f>INDEX('Policy Characteristics'!H:H,MATCH(PolicyLevers!$C246,'Policy Characteristics'!$D:$D,0))</f>
        <v>0</v>
      </c>
      <c r="N246" s="248">
        <f>INDEX('Policy Characteristics'!I:I,MATCH(PolicyLevers!$C246,'Policy Characteristics'!$D:$D,0))</f>
        <v>0</v>
      </c>
      <c r="O246" s="262">
        <f>INDEX('Policy Characteristics'!J:J,MATCH(PolicyLevers!$C246,'Policy Characteristics'!$D:$D,0))</f>
        <v>0</v>
      </c>
      <c r="P246" s="262" t="str">
        <f>INDEX('Policy Characteristics'!K:K,MATCH(PolicyLevers!$C246,'Policy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6" s="262">
        <f>INDEX('Policy Characteristics'!L:L,MATCH(PolicyLevers!$C246,'Policy Characteristics'!$D:$D,0))</f>
        <v>0</v>
      </c>
      <c r="R246" s="269">
        <f>INDEX('Policy Characteristics'!M:M,MATCH(PolicyLevers!$C246,'Policy Characteristics'!$D:$D,0))</f>
        <v>0</v>
      </c>
      <c r="S246" s="262">
        <f>INDEX('Policy Characteristics'!N:N,MATCH(PolicyLevers!$C246,'Policy Characteristics'!$D:$D,0))</f>
        <v>0</v>
      </c>
      <c r="T246" s="262">
        <f>INDEX('Policy Characteristics'!O:O,MATCH(PolicyLevers!$C246,'Policy Characteristics'!$D:$D,0))</f>
        <v>0</v>
      </c>
      <c r="U246" s="248"/>
      <c r="V246" s="248"/>
      <c r="W246" s="248"/>
      <c r="X246" s="248"/>
      <c r="Y246" s="248"/>
      <c r="Z246" s="248"/>
    </row>
    <row r="247" spans="1:26" ht="15.75" customHeight="1" x14ac:dyDescent="0.35">
      <c r="A247" s="247" t="str">
        <f>INDEX('Policy Characteristics'!B:B,MATCH(PolicyLevers!$C247,'Policy Characteristics'!$D:$D,0))</f>
        <v>Electricity Supply</v>
      </c>
      <c r="B247" s="247" t="str">
        <f>INDEX('Policy Characteristics'!C:C,MATCH(PolicyLevers!$C247,'Policy Characteristics'!$D:$D,0))</f>
        <v>Reduce Plant Downtime</v>
      </c>
      <c r="C247" s="274" t="str">
        <f t="shared" ref="C247:C248" si="166">C$234</f>
        <v>Percentage Reduction in Plant Downtime</v>
      </c>
      <c r="D247" s="262" t="s">
        <v>237</v>
      </c>
      <c r="E247" s="262" t="s">
        <v>324</v>
      </c>
      <c r="F247" s="262"/>
      <c r="G247" s="262"/>
      <c r="H247" s="7"/>
      <c r="I247" s="262" t="s">
        <v>76</v>
      </c>
      <c r="J247" s="247" t="str">
        <f>INDEX('Policy Characteristics'!E:E,MATCH(PolicyLevers!$C247,'Policy Characteristics'!$D:$D,0))</f>
        <v>Reduce Plant Downtime</v>
      </c>
      <c r="K247" s="247" t="str">
        <f>INDEX('Policy Characteristics'!F:F,MATCH(PolicyLevers!$C247,'Policy Characteristics'!$D:$D,0))</f>
        <v>elec reduce plant downtime</v>
      </c>
      <c r="L247" s="248">
        <f>INDEX('Policy Characteristics'!G:G,MATCH(PolicyLevers!$C247,'Policy Characteristics'!$D:$D,0))</f>
        <v>0</v>
      </c>
      <c r="M247" s="248">
        <f>INDEX('Policy Characteristics'!H:H,MATCH(PolicyLevers!$C247,'Policy Characteristics'!$D:$D,0))</f>
        <v>0</v>
      </c>
      <c r="N247" s="248">
        <f>INDEX('Policy Characteristics'!I:I,MATCH(PolicyLevers!$C247,'Policy Characteristics'!$D:$D,0))</f>
        <v>0</v>
      </c>
      <c r="O247" s="262">
        <f>INDEX('Policy Characteristics'!J:J,MATCH(PolicyLevers!$C247,'Policy Characteristics'!$D:$D,0))</f>
        <v>0</v>
      </c>
      <c r="P247" s="262" t="str">
        <f>INDEX('Policy Characteristics'!K:K,MATCH(PolicyLevers!$C247,'Policy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7" s="262">
        <f>INDEX('Policy Characteristics'!L:L,MATCH(PolicyLevers!$C247,'Policy Characteristics'!$D:$D,0))</f>
        <v>0</v>
      </c>
      <c r="R247" s="269">
        <f>INDEX('Policy Characteristics'!M:M,MATCH(PolicyLevers!$C247,'Policy Characteristics'!$D:$D,0))</f>
        <v>0</v>
      </c>
      <c r="S247" s="262">
        <f>INDEX('Policy Characteristics'!N:N,MATCH(PolicyLevers!$C247,'Policy Characteristics'!$D:$D,0))</f>
        <v>0</v>
      </c>
      <c r="T247" s="262">
        <f>INDEX('Policy Characteristics'!O:O,MATCH(PolicyLevers!$C247,'Policy Characteristics'!$D:$D,0))</f>
        <v>0</v>
      </c>
      <c r="U247" s="248"/>
      <c r="V247" s="248"/>
      <c r="W247" s="248"/>
      <c r="X247" s="248"/>
      <c r="Y247" s="248"/>
      <c r="Z247" s="248"/>
    </row>
    <row r="248" spans="1:26" ht="15.75" customHeight="1" x14ac:dyDescent="0.35">
      <c r="A248" s="247" t="str">
        <f>INDEX('Policy Characteristics'!B:B,MATCH(PolicyLevers!$C248,'Policy Characteristics'!$D:$D,0))</f>
        <v>Electricity Supply</v>
      </c>
      <c r="B248" s="247" t="str">
        <f>INDEX('Policy Characteristics'!C:C,MATCH(PolicyLevers!$C248,'Policy Characteristics'!$D:$D,0))</f>
        <v>Reduce Plant Downtime</v>
      </c>
      <c r="C248" s="254" t="str">
        <f t="shared" si="166"/>
        <v>Percentage Reduction in Plant Downtime</v>
      </c>
      <c r="D248" s="257" t="s">
        <v>237</v>
      </c>
      <c r="E248" s="257" t="s">
        <v>325</v>
      </c>
      <c r="F248" s="257" t="s">
        <v>327</v>
      </c>
      <c r="G248" s="257" t="s">
        <v>238</v>
      </c>
      <c r="H248" s="254">
        <v>143</v>
      </c>
      <c r="I248" s="255" t="s">
        <v>63</v>
      </c>
      <c r="J248" s="247" t="str">
        <f>INDEX('Policy Characteristics'!E:E,MATCH(PolicyLevers!$C248,'Policy Characteristics'!$D:$D,0))</f>
        <v>Reduce Plant Downtime</v>
      </c>
      <c r="K248" s="247" t="str">
        <f>INDEX('Policy Characteristics'!F:F,MATCH(PolicyLevers!$C248,'Policy Characteristics'!$D:$D,0))</f>
        <v>elec reduce plant downtime</v>
      </c>
      <c r="L248" s="256">
        <f>INDEX('Policy Characteristics'!G:G,MATCH(PolicyLevers!$C248,'Policy Characteristics'!$D:$D,0))</f>
        <v>0</v>
      </c>
      <c r="M248" s="256">
        <f>INDEX('Policy Characteristics'!H:H,MATCH(PolicyLevers!$C248,'Policy Characteristics'!$D:$D,0))</f>
        <v>0</v>
      </c>
      <c r="N248" s="256">
        <f>INDEX('Policy Characteristics'!I:I,MATCH(PolicyLevers!$C248,'Policy Characteristics'!$D:$D,0))</f>
        <v>0</v>
      </c>
      <c r="O248" s="257">
        <f>INDEX('Policy Characteristics'!J:J,MATCH(PolicyLevers!$C248,'Policy Characteristics'!$D:$D,0))</f>
        <v>0</v>
      </c>
      <c r="P248" s="257" t="str">
        <f>INDEX('Policy Characteristics'!K:K,MATCH(PolicyLevers!$C248,'Policy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8" s="257">
        <f>INDEX('Policy Characteristics'!L:L,MATCH(PolicyLevers!$C248,'Policy Characteristics'!$D:$D,0))</f>
        <v>0</v>
      </c>
      <c r="R248" s="265">
        <f>INDEX('Policy Characteristics'!M:M,MATCH(PolicyLevers!$C248,'Policy Characteristics'!$D:$D,0))</f>
        <v>0</v>
      </c>
      <c r="S248" s="257">
        <f>INDEX('Policy Characteristics'!N:N,MATCH(PolicyLevers!$C248,'Policy Characteristics'!$D:$D,0))</f>
        <v>0</v>
      </c>
      <c r="T248" s="257">
        <f>INDEX('Policy Characteristics'!O:O,MATCH(PolicyLevers!$C248,'Policy Characteristics'!$D:$D,0))</f>
        <v>0</v>
      </c>
      <c r="U248" s="248"/>
      <c r="V248" s="248"/>
      <c r="W248" s="248"/>
      <c r="X248" s="248"/>
      <c r="Y248" s="248"/>
      <c r="Z248" s="248"/>
    </row>
    <row r="249" spans="1:26" ht="15.75" customHeight="1" x14ac:dyDescent="0.35">
      <c r="A249" s="247" t="str">
        <f>INDEX('Policy Characteristics'!B:B,MATCH(PolicyLevers!$C249,'Policy Characteristics'!$D:$D,0))</f>
        <v>Electricity Supply</v>
      </c>
      <c r="B249" s="247" t="str">
        <f>INDEX('Policy Characteristics'!C:C,MATCH(PolicyLevers!$C249,'Policy Characteristics'!$D:$D,0))</f>
        <v>Reduce Plant Downtime</v>
      </c>
      <c r="C249" s="274" t="str">
        <f t="shared" ref="C249" si="167">C$234</f>
        <v>Percentage Reduction in Plant Downtime</v>
      </c>
      <c r="D249" s="262" t="s">
        <v>239</v>
      </c>
      <c r="E249" s="262" t="s">
        <v>322</v>
      </c>
      <c r="F249" s="262"/>
      <c r="G249" s="262"/>
      <c r="H249" s="7"/>
      <c r="I249" s="262" t="s">
        <v>76</v>
      </c>
      <c r="J249" s="247" t="str">
        <f>INDEX('Policy Characteristics'!E:E,MATCH(PolicyLevers!$C249,'Policy Characteristics'!$D:$D,0))</f>
        <v>Reduce Plant Downtime</v>
      </c>
      <c r="K249" s="247" t="str">
        <f>INDEX('Policy Characteristics'!F:F,MATCH(PolicyLevers!$C249,'Policy Characteristics'!$D:$D,0))</f>
        <v>elec reduce plant downtime</v>
      </c>
      <c r="L249" s="248">
        <f>INDEX('Policy Characteristics'!G:G,MATCH(PolicyLevers!$C249,'Policy Characteristics'!$D:$D,0))</f>
        <v>0</v>
      </c>
      <c r="M249" s="248">
        <f>INDEX('Policy Characteristics'!H:H,MATCH(PolicyLevers!$C249,'Policy Characteristics'!$D:$D,0))</f>
        <v>0</v>
      </c>
      <c r="N249" s="248">
        <f>INDEX('Policy Characteristics'!I:I,MATCH(PolicyLevers!$C249,'Policy Characteristics'!$D:$D,0))</f>
        <v>0</v>
      </c>
      <c r="O249" s="262">
        <f>INDEX('Policy Characteristics'!J:J,MATCH(PolicyLevers!$C249,'Policy Characteristics'!$D:$D,0))</f>
        <v>0</v>
      </c>
      <c r="P249" s="262" t="str">
        <f>INDEX('Policy Characteristics'!K:K,MATCH(PolicyLevers!$C249,'Policy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49" s="262">
        <f>INDEX('Policy Characteristics'!L:L,MATCH(PolicyLevers!$C249,'Policy Characteristics'!$D:$D,0))</f>
        <v>0</v>
      </c>
      <c r="R249" s="269">
        <f>INDEX('Policy Characteristics'!M:M,MATCH(PolicyLevers!$C249,'Policy Characteristics'!$D:$D,0))</f>
        <v>0</v>
      </c>
      <c r="S249" s="262">
        <f>INDEX('Policy Characteristics'!N:N,MATCH(PolicyLevers!$C249,'Policy Characteristics'!$D:$D,0))</f>
        <v>0</v>
      </c>
      <c r="T249" s="262">
        <f>INDEX('Policy Characteristics'!O:O,MATCH(PolicyLevers!$C249,'Policy Characteristics'!$D:$D,0))</f>
        <v>0</v>
      </c>
      <c r="U249" s="248"/>
      <c r="V249" s="248"/>
      <c r="W249" s="248"/>
      <c r="X249" s="248"/>
      <c r="Y249" s="248"/>
      <c r="Z249" s="248"/>
    </row>
    <row r="250" spans="1:26" ht="15.75" customHeight="1" x14ac:dyDescent="0.35">
      <c r="A250" s="247" t="str">
        <f>INDEX('Policy Characteristics'!B:B,MATCH(PolicyLevers!$C250,'Policy Characteristics'!$D:$D,0))</f>
        <v>Electricity Supply</v>
      </c>
      <c r="B250" s="247" t="str">
        <f>INDEX('Policy Characteristics'!C:C,MATCH(PolicyLevers!$C250,'Policy Characteristics'!$D:$D,0))</f>
        <v>Reduce Plant Downtime</v>
      </c>
      <c r="C250" s="274" t="str">
        <f t="shared" ref="C250:C251" si="168">C$234</f>
        <v>Percentage Reduction in Plant Downtime</v>
      </c>
      <c r="D250" s="262" t="s">
        <v>239</v>
      </c>
      <c r="E250" s="262" t="s">
        <v>324</v>
      </c>
      <c r="F250" s="262"/>
      <c r="G250" s="262"/>
      <c r="H250" s="7"/>
      <c r="I250" s="262" t="s">
        <v>76</v>
      </c>
      <c r="J250" s="247" t="str">
        <f>INDEX('Policy Characteristics'!E:E,MATCH(PolicyLevers!$C250,'Policy Characteristics'!$D:$D,0))</f>
        <v>Reduce Plant Downtime</v>
      </c>
      <c r="K250" s="247" t="str">
        <f>INDEX('Policy Characteristics'!F:F,MATCH(PolicyLevers!$C250,'Policy Characteristics'!$D:$D,0))</f>
        <v>elec reduce plant downtime</v>
      </c>
      <c r="L250" s="248">
        <f>INDEX('Policy Characteristics'!G:G,MATCH(PolicyLevers!$C250,'Policy Characteristics'!$D:$D,0))</f>
        <v>0</v>
      </c>
      <c r="M250" s="248">
        <f>INDEX('Policy Characteristics'!H:H,MATCH(PolicyLevers!$C250,'Policy Characteristics'!$D:$D,0))</f>
        <v>0</v>
      </c>
      <c r="N250" s="248">
        <f>INDEX('Policy Characteristics'!I:I,MATCH(PolicyLevers!$C250,'Policy Characteristics'!$D:$D,0))</f>
        <v>0</v>
      </c>
      <c r="O250" s="262">
        <f>INDEX('Policy Characteristics'!J:J,MATCH(PolicyLevers!$C250,'Policy Characteristics'!$D:$D,0))</f>
        <v>0</v>
      </c>
      <c r="P250" s="262" t="str">
        <f>INDEX('Policy Characteristics'!K:K,MATCH(PolicyLevers!$C250,'Policy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0" s="262">
        <f>INDEX('Policy Characteristics'!L:L,MATCH(PolicyLevers!$C250,'Policy Characteristics'!$D:$D,0))</f>
        <v>0</v>
      </c>
      <c r="R250" s="269">
        <f>INDEX('Policy Characteristics'!M:M,MATCH(PolicyLevers!$C250,'Policy Characteristics'!$D:$D,0))</f>
        <v>0</v>
      </c>
      <c r="S250" s="262">
        <f>INDEX('Policy Characteristics'!N:N,MATCH(PolicyLevers!$C250,'Policy Characteristics'!$D:$D,0))</f>
        <v>0</v>
      </c>
      <c r="T250" s="262">
        <f>INDEX('Policy Characteristics'!O:O,MATCH(PolicyLevers!$C250,'Policy Characteristics'!$D:$D,0))</f>
        <v>0</v>
      </c>
      <c r="U250" s="248"/>
      <c r="V250" s="248"/>
      <c r="W250" s="248"/>
      <c r="X250" s="248"/>
      <c r="Y250" s="248"/>
      <c r="Z250" s="248"/>
    </row>
    <row r="251" spans="1:26" ht="15.75" customHeight="1" x14ac:dyDescent="0.35">
      <c r="A251" s="247" t="str">
        <f>INDEX('Policy Characteristics'!B:B,MATCH(PolicyLevers!$C251,'Policy Characteristics'!$D:$D,0))</f>
        <v>Electricity Supply</v>
      </c>
      <c r="B251" s="247" t="str">
        <f>INDEX('Policy Characteristics'!C:C,MATCH(PolicyLevers!$C251,'Policy Characteristics'!$D:$D,0))</f>
        <v>Reduce Plant Downtime</v>
      </c>
      <c r="C251" s="254" t="str">
        <f t="shared" si="168"/>
        <v>Percentage Reduction in Plant Downtime</v>
      </c>
      <c r="D251" s="257" t="s">
        <v>239</v>
      </c>
      <c r="E251" s="257" t="s">
        <v>325</v>
      </c>
      <c r="F251" s="257" t="s">
        <v>327</v>
      </c>
      <c r="G251" s="257" t="s">
        <v>240</v>
      </c>
      <c r="H251" s="254">
        <v>144</v>
      </c>
      <c r="I251" s="255" t="s">
        <v>63</v>
      </c>
      <c r="J251" s="247" t="str">
        <f>INDEX('Policy Characteristics'!E:E,MATCH(PolicyLevers!$C251,'Policy Characteristics'!$D:$D,0))</f>
        <v>Reduce Plant Downtime</v>
      </c>
      <c r="K251" s="247" t="str">
        <f>INDEX('Policy Characteristics'!F:F,MATCH(PolicyLevers!$C251,'Policy Characteristics'!$D:$D,0))</f>
        <v>elec reduce plant downtime</v>
      </c>
      <c r="L251" s="256">
        <f>INDEX('Policy Characteristics'!G:G,MATCH(PolicyLevers!$C251,'Policy Characteristics'!$D:$D,0))</f>
        <v>0</v>
      </c>
      <c r="M251" s="256">
        <f>INDEX('Policy Characteristics'!H:H,MATCH(PolicyLevers!$C251,'Policy Characteristics'!$D:$D,0))</f>
        <v>0</v>
      </c>
      <c r="N251" s="256">
        <f>INDEX('Policy Characteristics'!I:I,MATCH(PolicyLevers!$C251,'Policy Characteristics'!$D:$D,0))</f>
        <v>0</v>
      </c>
      <c r="O251" s="257">
        <f>INDEX('Policy Characteristics'!J:J,MATCH(PolicyLevers!$C251,'Policy Characteristics'!$D:$D,0))</f>
        <v>0</v>
      </c>
      <c r="P251" s="257" t="str">
        <f>INDEX('Policy Characteristics'!K:K,MATCH(PolicyLevers!$C251,'Policy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1" s="257">
        <f>INDEX('Policy Characteristics'!L:L,MATCH(PolicyLevers!$C251,'Policy Characteristics'!$D:$D,0))</f>
        <v>0</v>
      </c>
      <c r="R251" s="265">
        <f>INDEX('Policy Characteristics'!M:M,MATCH(PolicyLevers!$C251,'Policy Characteristics'!$D:$D,0))</f>
        <v>0</v>
      </c>
      <c r="S251" s="257">
        <f>INDEX('Policy Characteristics'!N:N,MATCH(PolicyLevers!$C251,'Policy Characteristics'!$D:$D,0))</f>
        <v>0</v>
      </c>
      <c r="T251" s="257">
        <f>INDEX('Policy Characteristics'!O:O,MATCH(PolicyLevers!$C251,'Policy Characteristics'!$D:$D,0))</f>
        <v>0</v>
      </c>
      <c r="U251" s="248"/>
      <c r="V251" s="248"/>
      <c r="W251" s="248"/>
      <c r="X251" s="248"/>
      <c r="Y251" s="248"/>
      <c r="Z251" s="248"/>
    </row>
    <row r="252" spans="1:26" ht="15.75" customHeight="1" x14ac:dyDescent="0.35">
      <c r="A252" s="247" t="str">
        <f>INDEX('Policy Characteristics'!B:B,MATCH(PolicyLevers!$C252,'Policy Characteristics'!$D:$D,0))</f>
        <v>Electricity Supply</v>
      </c>
      <c r="B252" s="247" t="str">
        <f>INDEX('Policy Characteristics'!C:C,MATCH(PolicyLevers!$C252,'Policy Characteristics'!$D:$D,0))</f>
        <v>Reduce Plant Downtime</v>
      </c>
      <c r="C252" s="274" t="str">
        <f t="shared" ref="C252" si="169">C$234</f>
        <v>Percentage Reduction in Plant Downtime</v>
      </c>
      <c r="D252" s="262" t="s">
        <v>241</v>
      </c>
      <c r="E252" s="262" t="s">
        <v>322</v>
      </c>
      <c r="F252" s="262"/>
      <c r="G252" s="262"/>
      <c r="H252" s="7"/>
      <c r="I252" s="262" t="s">
        <v>76</v>
      </c>
      <c r="J252" s="247" t="str">
        <f>INDEX('Policy Characteristics'!E:E,MATCH(PolicyLevers!$C252,'Policy Characteristics'!$D:$D,0))</f>
        <v>Reduce Plant Downtime</v>
      </c>
      <c r="K252" s="247" t="str">
        <f>INDEX('Policy Characteristics'!F:F,MATCH(PolicyLevers!$C252,'Policy Characteristics'!$D:$D,0))</f>
        <v>elec reduce plant downtime</v>
      </c>
      <c r="L252" s="248">
        <f>INDEX('Policy Characteristics'!G:G,MATCH(PolicyLevers!$C252,'Policy Characteristics'!$D:$D,0))</f>
        <v>0</v>
      </c>
      <c r="M252" s="248">
        <f>INDEX('Policy Characteristics'!H:H,MATCH(PolicyLevers!$C252,'Policy Characteristics'!$D:$D,0))</f>
        <v>0</v>
      </c>
      <c r="N252" s="248">
        <f>INDEX('Policy Characteristics'!I:I,MATCH(PolicyLevers!$C252,'Policy Characteristics'!$D:$D,0))</f>
        <v>0</v>
      </c>
      <c r="O252" s="262">
        <f>INDEX('Policy Characteristics'!J:J,MATCH(PolicyLevers!$C252,'Policy Characteristics'!$D:$D,0))</f>
        <v>0</v>
      </c>
      <c r="P252" s="262" t="str">
        <f>INDEX('Policy Characteristics'!K:K,MATCH(PolicyLevers!$C252,'Policy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2" s="262">
        <f>INDEX('Policy Characteristics'!L:L,MATCH(PolicyLevers!$C252,'Policy Characteristics'!$D:$D,0))</f>
        <v>0</v>
      </c>
      <c r="R252" s="269">
        <f>INDEX('Policy Characteristics'!M:M,MATCH(PolicyLevers!$C252,'Policy Characteristics'!$D:$D,0))</f>
        <v>0</v>
      </c>
      <c r="S252" s="262">
        <f>INDEX('Policy Characteristics'!N:N,MATCH(PolicyLevers!$C252,'Policy Characteristics'!$D:$D,0))</f>
        <v>0</v>
      </c>
      <c r="T252" s="262">
        <f>INDEX('Policy Characteristics'!O:O,MATCH(PolicyLevers!$C252,'Policy Characteristics'!$D:$D,0))</f>
        <v>0</v>
      </c>
      <c r="U252" s="248"/>
      <c r="V252" s="248"/>
      <c r="W252" s="248"/>
      <c r="X252" s="248"/>
      <c r="Y252" s="248"/>
      <c r="Z252" s="248"/>
    </row>
    <row r="253" spans="1:26" ht="15.75" customHeight="1" x14ac:dyDescent="0.35">
      <c r="A253" s="247" t="str">
        <f>INDEX('Policy Characteristics'!B:B,MATCH(PolicyLevers!$C253,'Policy Characteristics'!$D:$D,0))</f>
        <v>Electricity Supply</v>
      </c>
      <c r="B253" s="247" t="str">
        <f>INDEX('Policy Characteristics'!C:C,MATCH(PolicyLevers!$C253,'Policy Characteristics'!$D:$D,0))</f>
        <v>Reduce Plant Downtime</v>
      </c>
      <c r="C253" s="274" t="str">
        <f t="shared" ref="C253" si="170">C$234</f>
        <v>Percentage Reduction in Plant Downtime</v>
      </c>
      <c r="D253" s="262" t="s">
        <v>241</v>
      </c>
      <c r="E253" s="262" t="s">
        <v>324</v>
      </c>
      <c r="F253" s="262"/>
      <c r="G253" s="262"/>
      <c r="H253" s="7"/>
      <c r="I253" s="262" t="s">
        <v>76</v>
      </c>
      <c r="J253" s="247" t="str">
        <f>INDEX('Policy Characteristics'!E:E,MATCH(PolicyLevers!$C253,'Policy Characteristics'!$D:$D,0))</f>
        <v>Reduce Plant Downtime</v>
      </c>
      <c r="K253" s="247" t="str">
        <f>INDEX('Policy Characteristics'!F:F,MATCH(PolicyLevers!$C253,'Policy Characteristics'!$D:$D,0))</f>
        <v>elec reduce plant downtime</v>
      </c>
      <c r="L253" s="248">
        <f>INDEX('Policy Characteristics'!G:G,MATCH(PolicyLevers!$C253,'Policy Characteristics'!$D:$D,0))</f>
        <v>0</v>
      </c>
      <c r="M253" s="248">
        <f>INDEX('Policy Characteristics'!H:H,MATCH(PolicyLevers!$C253,'Policy Characteristics'!$D:$D,0))</f>
        <v>0</v>
      </c>
      <c r="N253" s="248">
        <f>INDEX('Policy Characteristics'!I:I,MATCH(PolicyLevers!$C253,'Policy Characteristics'!$D:$D,0))</f>
        <v>0</v>
      </c>
      <c r="O253" s="262">
        <f>INDEX('Policy Characteristics'!J:J,MATCH(PolicyLevers!$C253,'Policy Characteristics'!$D:$D,0))</f>
        <v>0</v>
      </c>
      <c r="P253" s="262" t="str">
        <f>INDEX('Policy Characteristics'!K:K,MATCH(PolicyLevers!$C253,'Policy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3" s="262">
        <f>INDEX('Policy Characteristics'!L:L,MATCH(PolicyLevers!$C253,'Policy Characteristics'!$D:$D,0))</f>
        <v>0</v>
      </c>
      <c r="R253" s="269">
        <f>INDEX('Policy Characteristics'!M:M,MATCH(PolicyLevers!$C253,'Policy Characteristics'!$D:$D,0))</f>
        <v>0</v>
      </c>
      <c r="S253" s="262">
        <f>INDEX('Policy Characteristics'!N:N,MATCH(PolicyLevers!$C253,'Policy Characteristics'!$D:$D,0))</f>
        <v>0</v>
      </c>
      <c r="T253" s="262">
        <f>INDEX('Policy Characteristics'!O:O,MATCH(PolicyLevers!$C253,'Policy Characteristics'!$D:$D,0))</f>
        <v>0</v>
      </c>
      <c r="U253" s="248"/>
      <c r="V253" s="248"/>
      <c r="W253" s="248"/>
      <c r="X253" s="248"/>
      <c r="Y253" s="248"/>
      <c r="Z253" s="248"/>
    </row>
    <row r="254" spans="1:26" ht="15.75" customHeight="1" x14ac:dyDescent="0.35">
      <c r="A254" s="247" t="str">
        <f>INDEX('Policy Characteristics'!B:B,MATCH(PolicyLevers!$C254,'Policy Characteristics'!$D:$D,0))</f>
        <v>Electricity Supply</v>
      </c>
      <c r="B254" s="247" t="str">
        <f>INDEX('Policy Characteristics'!C:C,MATCH(PolicyLevers!$C254,'Policy Characteristics'!$D:$D,0))</f>
        <v>Reduce Plant Downtime</v>
      </c>
      <c r="C254" s="274" t="str">
        <f t="shared" ref="C254" si="171">C$234</f>
        <v>Percentage Reduction in Plant Downtime</v>
      </c>
      <c r="D254" s="262" t="s">
        <v>241</v>
      </c>
      <c r="E254" s="262" t="s">
        <v>325</v>
      </c>
      <c r="F254" s="262"/>
      <c r="G254" s="262"/>
      <c r="H254" s="7"/>
      <c r="I254" s="262" t="s">
        <v>76</v>
      </c>
      <c r="J254" s="247" t="str">
        <f>INDEX('Policy Characteristics'!E:E,MATCH(PolicyLevers!$C254,'Policy Characteristics'!$D:$D,0))</f>
        <v>Reduce Plant Downtime</v>
      </c>
      <c r="K254" s="247" t="str">
        <f>INDEX('Policy Characteristics'!F:F,MATCH(PolicyLevers!$C254,'Policy Characteristics'!$D:$D,0))</f>
        <v>elec reduce plant downtime</v>
      </c>
      <c r="L254" s="248">
        <f>INDEX('Policy Characteristics'!G:G,MATCH(PolicyLevers!$C254,'Policy Characteristics'!$D:$D,0))</f>
        <v>0</v>
      </c>
      <c r="M254" s="248">
        <f>INDEX('Policy Characteristics'!H:H,MATCH(PolicyLevers!$C254,'Policy Characteristics'!$D:$D,0))</f>
        <v>0</v>
      </c>
      <c r="N254" s="248">
        <f>INDEX('Policy Characteristics'!I:I,MATCH(PolicyLevers!$C254,'Policy Characteristics'!$D:$D,0))</f>
        <v>0</v>
      </c>
      <c r="O254" s="262">
        <f>INDEX('Policy Characteristics'!J:J,MATCH(PolicyLevers!$C254,'Policy Characteristics'!$D:$D,0))</f>
        <v>0</v>
      </c>
      <c r="P254" s="262" t="str">
        <f>INDEX('Policy Characteristics'!K:K,MATCH(PolicyLevers!$C254,'Policy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4" s="262">
        <f>INDEX('Policy Characteristics'!L:L,MATCH(PolicyLevers!$C254,'Policy Characteristics'!$D:$D,0))</f>
        <v>0</v>
      </c>
      <c r="R254" s="269">
        <f>INDEX('Policy Characteristics'!M:M,MATCH(PolicyLevers!$C254,'Policy Characteristics'!$D:$D,0))</f>
        <v>0</v>
      </c>
      <c r="S254" s="262">
        <f>INDEX('Policy Characteristics'!N:N,MATCH(PolicyLevers!$C254,'Policy Characteristics'!$D:$D,0))</f>
        <v>0</v>
      </c>
      <c r="T254" s="262">
        <f>INDEX('Policy Characteristics'!O:O,MATCH(PolicyLevers!$C254,'Policy Characteristics'!$D:$D,0))</f>
        <v>0</v>
      </c>
      <c r="U254" s="248"/>
      <c r="V254" s="248"/>
      <c r="W254" s="248"/>
      <c r="X254" s="248"/>
      <c r="Y254" s="248"/>
      <c r="Z254" s="248"/>
    </row>
    <row r="255" spans="1:26" ht="15.75" customHeight="1" x14ac:dyDescent="0.35">
      <c r="A255" s="247" t="str">
        <f>INDEX('Policy Characteristics'!B:B,MATCH(PolicyLevers!$C255,'Policy Characteristics'!$D:$D,0))</f>
        <v>Electricity Supply</v>
      </c>
      <c r="B255" s="247" t="str">
        <f>INDEX('Policy Characteristics'!C:C,MATCH(PolicyLevers!$C255,'Policy Characteristics'!$D:$D,0))</f>
        <v>Reduce Plant Downtime</v>
      </c>
      <c r="C255" s="274" t="str">
        <f t="shared" ref="C255" si="172">C$234</f>
        <v>Percentage Reduction in Plant Downtime</v>
      </c>
      <c r="D255" s="262" t="s">
        <v>243</v>
      </c>
      <c r="E255" s="262" t="s">
        <v>322</v>
      </c>
      <c r="F255" s="262"/>
      <c r="G255" s="262"/>
      <c r="H255" s="7"/>
      <c r="I255" s="262" t="s">
        <v>76</v>
      </c>
      <c r="J255" s="247" t="str">
        <f>INDEX('Policy Characteristics'!E:E,MATCH(PolicyLevers!$C255,'Policy Characteristics'!$D:$D,0))</f>
        <v>Reduce Plant Downtime</v>
      </c>
      <c r="K255" s="247" t="str">
        <f>INDEX('Policy Characteristics'!F:F,MATCH(PolicyLevers!$C255,'Policy Characteristics'!$D:$D,0))</f>
        <v>elec reduce plant downtime</v>
      </c>
      <c r="L255" s="248">
        <f>INDEX('Policy Characteristics'!G:G,MATCH(PolicyLevers!$C255,'Policy Characteristics'!$D:$D,0))</f>
        <v>0</v>
      </c>
      <c r="M255" s="248">
        <f>INDEX('Policy Characteristics'!H:H,MATCH(PolicyLevers!$C255,'Policy Characteristics'!$D:$D,0))</f>
        <v>0</v>
      </c>
      <c r="N255" s="248">
        <f>INDEX('Policy Characteristics'!I:I,MATCH(PolicyLevers!$C255,'Policy Characteristics'!$D:$D,0))</f>
        <v>0</v>
      </c>
      <c r="O255" s="262">
        <f>INDEX('Policy Characteristics'!J:J,MATCH(PolicyLevers!$C255,'Policy Characteristics'!$D:$D,0))</f>
        <v>0</v>
      </c>
      <c r="P255" s="262" t="str">
        <f>INDEX('Policy Characteristics'!K:K,MATCH(PolicyLevers!$C255,'Policy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5" s="262">
        <f>INDEX('Policy Characteristics'!L:L,MATCH(PolicyLevers!$C255,'Policy Characteristics'!$D:$D,0))</f>
        <v>0</v>
      </c>
      <c r="R255" s="269">
        <f>INDEX('Policy Characteristics'!M:M,MATCH(PolicyLevers!$C255,'Policy Characteristics'!$D:$D,0))</f>
        <v>0</v>
      </c>
      <c r="S255" s="262">
        <f>INDEX('Policy Characteristics'!N:N,MATCH(PolicyLevers!$C255,'Policy Characteristics'!$D:$D,0))</f>
        <v>0</v>
      </c>
      <c r="T255" s="262">
        <f>INDEX('Policy Characteristics'!O:O,MATCH(PolicyLevers!$C255,'Policy Characteristics'!$D:$D,0))</f>
        <v>0</v>
      </c>
      <c r="U255" s="248"/>
      <c r="V255" s="248"/>
      <c r="W255" s="248"/>
      <c r="X255" s="248"/>
      <c r="Y255" s="248"/>
      <c r="Z255" s="248"/>
    </row>
    <row r="256" spans="1:26" ht="15.75" customHeight="1" x14ac:dyDescent="0.35">
      <c r="A256" s="247" t="str">
        <f>INDEX('Policy Characteristics'!B:B,MATCH(PolicyLevers!$C256,'Policy Characteristics'!$D:$D,0))</f>
        <v>Electricity Supply</v>
      </c>
      <c r="B256" s="247" t="str">
        <f>INDEX('Policy Characteristics'!C:C,MATCH(PolicyLevers!$C256,'Policy Characteristics'!$D:$D,0))</f>
        <v>Reduce Plant Downtime</v>
      </c>
      <c r="C256" s="274" t="str">
        <f t="shared" ref="C256" si="173">C$234</f>
        <v>Percentage Reduction in Plant Downtime</v>
      </c>
      <c r="D256" s="262" t="s">
        <v>243</v>
      </c>
      <c r="E256" s="262" t="s">
        <v>324</v>
      </c>
      <c r="F256" s="262"/>
      <c r="G256" s="262"/>
      <c r="H256" s="7"/>
      <c r="I256" s="262" t="s">
        <v>76</v>
      </c>
      <c r="J256" s="247" t="str">
        <f>INDEX('Policy Characteristics'!E:E,MATCH(PolicyLevers!$C256,'Policy Characteristics'!$D:$D,0))</f>
        <v>Reduce Plant Downtime</v>
      </c>
      <c r="K256" s="247" t="str">
        <f>INDEX('Policy Characteristics'!F:F,MATCH(PolicyLevers!$C256,'Policy Characteristics'!$D:$D,0))</f>
        <v>elec reduce plant downtime</v>
      </c>
      <c r="L256" s="248">
        <f>INDEX('Policy Characteristics'!G:G,MATCH(PolicyLevers!$C256,'Policy Characteristics'!$D:$D,0))</f>
        <v>0</v>
      </c>
      <c r="M256" s="248">
        <f>INDEX('Policy Characteristics'!H:H,MATCH(PolicyLevers!$C256,'Policy Characteristics'!$D:$D,0))</f>
        <v>0</v>
      </c>
      <c r="N256" s="248">
        <f>INDEX('Policy Characteristics'!I:I,MATCH(PolicyLevers!$C256,'Policy Characteristics'!$D:$D,0))</f>
        <v>0</v>
      </c>
      <c r="O256" s="262">
        <f>INDEX('Policy Characteristics'!J:J,MATCH(PolicyLevers!$C256,'Policy Characteristics'!$D:$D,0))</f>
        <v>0</v>
      </c>
      <c r="P256" s="262" t="str">
        <f>INDEX('Policy Characteristics'!K:K,MATCH(PolicyLevers!$C256,'Policy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6" s="262">
        <f>INDEX('Policy Characteristics'!L:L,MATCH(PolicyLevers!$C256,'Policy Characteristics'!$D:$D,0))</f>
        <v>0</v>
      </c>
      <c r="R256" s="269">
        <f>INDEX('Policy Characteristics'!M:M,MATCH(PolicyLevers!$C256,'Policy Characteristics'!$D:$D,0))</f>
        <v>0</v>
      </c>
      <c r="S256" s="262">
        <f>INDEX('Policy Characteristics'!N:N,MATCH(PolicyLevers!$C256,'Policy Characteristics'!$D:$D,0))</f>
        <v>0</v>
      </c>
      <c r="T256" s="262">
        <f>INDEX('Policy Characteristics'!O:O,MATCH(PolicyLevers!$C256,'Policy Characteristics'!$D:$D,0))</f>
        <v>0</v>
      </c>
      <c r="U256" s="248"/>
      <c r="V256" s="248"/>
      <c r="W256" s="248"/>
      <c r="X256" s="248"/>
      <c r="Y256" s="248"/>
      <c r="Z256" s="248"/>
    </row>
    <row r="257" spans="1:26" ht="15.75" customHeight="1" x14ac:dyDescent="0.35">
      <c r="A257" s="247" t="str">
        <f>INDEX('Policy Characteristics'!B:B,MATCH(PolicyLevers!$C257,'Policy Characteristics'!$D:$D,0))</f>
        <v>Electricity Supply</v>
      </c>
      <c r="B257" s="247" t="str">
        <f>INDEX('Policy Characteristics'!C:C,MATCH(PolicyLevers!$C257,'Policy Characteristics'!$D:$D,0))</f>
        <v>Reduce Plant Downtime</v>
      </c>
      <c r="C257" s="274" t="str">
        <f t="shared" ref="C257" si="174">C$234</f>
        <v>Percentage Reduction in Plant Downtime</v>
      </c>
      <c r="D257" s="262" t="s">
        <v>243</v>
      </c>
      <c r="E257" s="262" t="s">
        <v>325</v>
      </c>
      <c r="F257" s="262"/>
      <c r="G257" s="262"/>
      <c r="H257" s="7"/>
      <c r="I257" s="262" t="s">
        <v>76</v>
      </c>
      <c r="J257" s="247" t="str">
        <f>INDEX('Policy Characteristics'!E:E,MATCH(PolicyLevers!$C257,'Policy Characteristics'!$D:$D,0))</f>
        <v>Reduce Plant Downtime</v>
      </c>
      <c r="K257" s="247" t="str">
        <f>INDEX('Policy Characteristics'!F:F,MATCH(PolicyLevers!$C257,'Policy Characteristics'!$D:$D,0))</f>
        <v>elec reduce plant downtime</v>
      </c>
      <c r="L257" s="248">
        <f>INDEX('Policy Characteristics'!G:G,MATCH(PolicyLevers!$C257,'Policy Characteristics'!$D:$D,0))</f>
        <v>0</v>
      </c>
      <c r="M257" s="248">
        <f>INDEX('Policy Characteristics'!H:H,MATCH(PolicyLevers!$C257,'Policy Characteristics'!$D:$D,0))</f>
        <v>0</v>
      </c>
      <c r="N257" s="248">
        <f>INDEX('Policy Characteristics'!I:I,MATCH(PolicyLevers!$C257,'Policy Characteristics'!$D:$D,0))</f>
        <v>0</v>
      </c>
      <c r="O257" s="262">
        <f>INDEX('Policy Characteristics'!J:J,MATCH(PolicyLevers!$C257,'Policy Characteristics'!$D:$D,0))</f>
        <v>0</v>
      </c>
      <c r="P257" s="262" t="str">
        <f>INDEX('Policy Characteristics'!K:K,MATCH(PolicyLevers!$C257,'Policy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7" s="262">
        <f>INDEX('Policy Characteristics'!L:L,MATCH(PolicyLevers!$C257,'Policy Characteristics'!$D:$D,0))</f>
        <v>0</v>
      </c>
      <c r="R257" s="269">
        <f>INDEX('Policy Characteristics'!M:M,MATCH(PolicyLevers!$C257,'Policy Characteristics'!$D:$D,0))</f>
        <v>0</v>
      </c>
      <c r="S257" s="262">
        <f>INDEX('Policy Characteristics'!N:N,MATCH(PolicyLevers!$C257,'Policy Characteristics'!$D:$D,0))</f>
        <v>0</v>
      </c>
      <c r="T257" s="262">
        <f>INDEX('Policy Characteristics'!O:O,MATCH(PolicyLevers!$C257,'Policy Characteristics'!$D:$D,0))</f>
        <v>0</v>
      </c>
      <c r="U257" s="248"/>
      <c r="V257" s="248"/>
      <c r="W257" s="248"/>
      <c r="X257" s="248"/>
      <c r="Y257" s="248"/>
      <c r="Z257" s="248"/>
    </row>
    <row r="258" spans="1:26" ht="15.75" customHeight="1" x14ac:dyDescent="0.35">
      <c r="A258" s="247" t="str">
        <f>INDEX('Policy Characteristics'!B:B,MATCH(PolicyLevers!$C258,'Policy Characteristics'!$D:$D,0))</f>
        <v>Electricity Supply</v>
      </c>
      <c r="B258" s="247" t="str">
        <f>INDEX('Policy Characteristics'!C:C,MATCH(PolicyLevers!$C258,'Policy Characteristics'!$D:$D,0))</f>
        <v>Reduce Plant Downtime</v>
      </c>
      <c r="C258" s="274" t="str">
        <f t="shared" ref="C258" si="175">C$234</f>
        <v>Percentage Reduction in Plant Downtime</v>
      </c>
      <c r="D258" s="262" t="s">
        <v>247</v>
      </c>
      <c r="E258" s="262" t="s">
        <v>322</v>
      </c>
      <c r="F258" s="262"/>
      <c r="G258" s="262"/>
      <c r="H258" s="7"/>
      <c r="I258" s="262" t="s">
        <v>76</v>
      </c>
      <c r="J258" s="247" t="str">
        <f>INDEX('Policy Characteristics'!E:E,MATCH(PolicyLevers!$C258,'Policy Characteristics'!$D:$D,0))</f>
        <v>Reduce Plant Downtime</v>
      </c>
      <c r="K258" s="247" t="str">
        <f>INDEX('Policy Characteristics'!F:F,MATCH(PolicyLevers!$C258,'Policy Characteristics'!$D:$D,0))</f>
        <v>elec reduce plant downtime</v>
      </c>
      <c r="L258" s="248">
        <f>INDEX('Policy Characteristics'!G:G,MATCH(PolicyLevers!$C258,'Policy Characteristics'!$D:$D,0))</f>
        <v>0</v>
      </c>
      <c r="M258" s="248">
        <f>INDEX('Policy Characteristics'!H:H,MATCH(PolicyLevers!$C258,'Policy Characteristics'!$D:$D,0))</f>
        <v>0</v>
      </c>
      <c r="N258" s="248">
        <f>INDEX('Policy Characteristics'!I:I,MATCH(PolicyLevers!$C258,'Policy Characteristics'!$D:$D,0))</f>
        <v>0</v>
      </c>
      <c r="O258" s="262">
        <f>INDEX('Policy Characteristics'!J:J,MATCH(PolicyLevers!$C258,'Policy Characteristics'!$D:$D,0))</f>
        <v>0</v>
      </c>
      <c r="P258" s="262" t="str">
        <f>INDEX('Policy Characteristics'!K:K,MATCH(PolicyLevers!$C258,'Policy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8" s="262">
        <f>INDEX('Policy Characteristics'!L:L,MATCH(PolicyLevers!$C258,'Policy Characteristics'!$D:$D,0))</f>
        <v>0</v>
      </c>
      <c r="R258" s="269">
        <f>INDEX('Policy Characteristics'!M:M,MATCH(PolicyLevers!$C258,'Policy Characteristics'!$D:$D,0))</f>
        <v>0</v>
      </c>
      <c r="S258" s="262">
        <f>INDEX('Policy Characteristics'!N:N,MATCH(PolicyLevers!$C258,'Policy Characteristics'!$D:$D,0))</f>
        <v>0</v>
      </c>
      <c r="T258" s="262">
        <f>INDEX('Policy Characteristics'!O:O,MATCH(PolicyLevers!$C258,'Policy Characteristics'!$D:$D,0))</f>
        <v>0</v>
      </c>
      <c r="U258" s="248"/>
      <c r="V258" s="248"/>
      <c r="W258" s="248"/>
      <c r="X258" s="248"/>
      <c r="Y258" s="248"/>
      <c r="Z258" s="248"/>
    </row>
    <row r="259" spans="1:26" ht="15.75" customHeight="1" x14ac:dyDescent="0.35">
      <c r="A259" s="247" t="str">
        <f>INDEX('Policy Characteristics'!B:B,MATCH(PolicyLevers!$C259,'Policy Characteristics'!$D:$D,0))</f>
        <v>Electricity Supply</v>
      </c>
      <c r="B259" s="247" t="str">
        <f>INDEX('Policy Characteristics'!C:C,MATCH(PolicyLevers!$C259,'Policy Characteristics'!$D:$D,0))</f>
        <v>Reduce Plant Downtime</v>
      </c>
      <c r="C259" s="274" t="str">
        <f t="shared" ref="C259" si="176">C$234</f>
        <v>Percentage Reduction in Plant Downtime</v>
      </c>
      <c r="D259" s="262" t="s">
        <v>247</v>
      </c>
      <c r="E259" s="262" t="s">
        <v>324</v>
      </c>
      <c r="F259" s="262"/>
      <c r="G259" s="262"/>
      <c r="H259" s="7"/>
      <c r="I259" s="262" t="s">
        <v>76</v>
      </c>
      <c r="J259" s="247" t="str">
        <f>INDEX('Policy Characteristics'!E:E,MATCH(PolicyLevers!$C259,'Policy Characteristics'!$D:$D,0))</f>
        <v>Reduce Plant Downtime</v>
      </c>
      <c r="K259" s="247" t="str">
        <f>INDEX('Policy Characteristics'!F:F,MATCH(PolicyLevers!$C259,'Policy Characteristics'!$D:$D,0))</f>
        <v>elec reduce plant downtime</v>
      </c>
      <c r="L259" s="248">
        <f>INDEX('Policy Characteristics'!G:G,MATCH(PolicyLevers!$C259,'Policy Characteristics'!$D:$D,0))</f>
        <v>0</v>
      </c>
      <c r="M259" s="248">
        <f>INDEX('Policy Characteristics'!H:H,MATCH(PolicyLevers!$C259,'Policy Characteristics'!$D:$D,0))</f>
        <v>0</v>
      </c>
      <c r="N259" s="248">
        <f>INDEX('Policy Characteristics'!I:I,MATCH(PolicyLevers!$C259,'Policy Characteristics'!$D:$D,0))</f>
        <v>0</v>
      </c>
      <c r="O259" s="262">
        <f>INDEX('Policy Characteristics'!J:J,MATCH(PolicyLevers!$C259,'Policy Characteristics'!$D:$D,0))</f>
        <v>0</v>
      </c>
      <c r="P259" s="262" t="str">
        <f>INDEX('Policy Characteristics'!K:K,MATCH(PolicyLevers!$C259,'Policy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59" s="262">
        <f>INDEX('Policy Characteristics'!L:L,MATCH(PolicyLevers!$C259,'Policy Characteristics'!$D:$D,0))</f>
        <v>0</v>
      </c>
      <c r="R259" s="269">
        <f>INDEX('Policy Characteristics'!M:M,MATCH(PolicyLevers!$C259,'Policy Characteristics'!$D:$D,0))</f>
        <v>0</v>
      </c>
      <c r="S259" s="262">
        <f>INDEX('Policy Characteristics'!N:N,MATCH(PolicyLevers!$C259,'Policy Characteristics'!$D:$D,0))</f>
        <v>0</v>
      </c>
      <c r="T259" s="262">
        <f>INDEX('Policy Characteristics'!O:O,MATCH(PolicyLevers!$C259,'Policy Characteristics'!$D:$D,0))</f>
        <v>0</v>
      </c>
      <c r="U259" s="248"/>
      <c r="V259" s="248"/>
      <c r="W259" s="248"/>
      <c r="X259" s="248"/>
      <c r="Y259" s="248"/>
      <c r="Z259" s="248"/>
    </row>
    <row r="260" spans="1:26" ht="15.75" customHeight="1" x14ac:dyDescent="0.35">
      <c r="A260" s="247" t="str">
        <f>INDEX('Policy Characteristics'!B:B,MATCH(PolicyLevers!$C260,'Policy Characteristics'!$D:$D,0))</f>
        <v>Electricity Supply</v>
      </c>
      <c r="B260" s="247" t="str">
        <f>INDEX('Policy Characteristics'!C:C,MATCH(PolicyLevers!$C260,'Policy Characteristics'!$D:$D,0))</f>
        <v>Reduce Plant Downtime</v>
      </c>
      <c r="C260" s="274" t="str">
        <f t="shared" ref="C260" si="177">C$234</f>
        <v>Percentage Reduction in Plant Downtime</v>
      </c>
      <c r="D260" s="262" t="s">
        <v>247</v>
      </c>
      <c r="E260" s="262" t="s">
        <v>325</v>
      </c>
      <c r="F260" s="262"/>
      <c r="G260" s="262"/>
      <c r="H260" s="7"/>
      <c r="I260" s="262" t="s">
        <v>76</v>
      </c>
      <c r="J260" s="247" t="str">
        <f>INDEX('Policy Characteristics'!E:E,MATCH(PolicyLevers!$C260,'Policy Characteristics'!$D:$D,0))</f>
        <v>Reduce Plant Downtime</v>
      </c>
      <c r="K260" s="247" t="str">
        <f>INDEX('Policy Characteristics'!F:F,MATCH(PolicyLevers!$C260,'Policy Characteristics'!$D:$D,0))</f>
        <v>elec reduce plant downtime</v>
      </c>
      <c r="L260" s="248">
        <f>INDEX('Policy Characteristics'!G:G,MATCH(PolicyLevers!$C260,'Policy Characteristics'!$D:$D,0))</f>
        <v>0</v>
      </c>
      <c r="M260" s="248">
        <f>INDEX('Policy Characteristics'!H:H,MATCH(PolicyLevers!$C260,'Policy Characteristics'!$D:$D,0))</f>
        <v>0</v>
      </c>
      <c r="N260" s="248">
        <f>INDEX('Policy Characteristics'!I:I,MATCH(PolicyLevers!$C260,'Policy Characteristics'!$D:$D,0))</f>
        <v>0</v>
      </c>
      <c r="O260" s="262">
        <f>INDEX('Policy Characteristics'!J:J,MATCH(PolicyLevers!$C260,'Policy Characteristics'!$D:$D,0))</f>
        <v>0</v>
      </c>
      <c r="P260" s="262" t="str">
        <f>INDEX('Policy Characteristics'!K:K,MATCH(PolicyLevers!$C260,'Policy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0" s="262">
        <f>INDEX('Policy Characteristics'!L:L,MATCH(PolicyLevers!$C260,'Policy Characteristics'!$D:$D,0))</f>
        <v>0</v>
      </c>
      <c r="R260" s="269">
        <f>INDEX('Policy Characteristics'!M:M,MATCH(PolicyLevers!$C260,'Policy Characteristics'!$D:$D,0))</f>
        <v>0</v>
      </c>
      <c r="S260" s="262">
        <f>INDEX('Policy Characteristics'!N:N,MATCH(PolicyLevers!$C260,'Policy Characteristics'!$D:$D,0))</f>
        <v>0</v>
      </c>
      <c r="T260" s="262">
        <f>INDEX('Policy Characteristics'!O:O,MATCH(PolicyLevers!$C260,'Policy Characteristics'!$D:$D,0))</f>
        <v>0</v>
      </c>
      <c r="U260" s="248"/>
      <c r="V260" s="248"/>
      <c r="W260" s="248"/>
      <c r="X260" s="248"/>
      <c r="Y260" s="248"/>
      <c r="Z260" s="248"/>
    </row>
    <row r="261" spans="1:26" ht="15.75" customHeight="1" x14ac:dyDescent="0.35">
      <c r="A261" s="247" t="str">
        <f>INDEX('Policy Characteristics'!B:B,MATCH(PolicyLevers!$C261,'Policy Characteristics'!$D:$D,0))</f>
        <v>Electricity Supply</v>
      </c>
      <c r="B261" s="247" t="str">
        <f>INDEX('Policy Characteristics'!C:C,MATCH(PolicyLevers!$C261,'Policy Characteristics'!$D:$D,0))</f>
        <v>Reduce Plant Downtime</v>
      </c>
      <c r="C261" s="274" t="str">
        <f t="shared" ref="C261" si="178">C$234</f>
        <v>Percentage Reduction in Plant Downtime</v>
      </c>
      <c r="D261" s="262" t="s">
        <v>249</v>
      </c>
      <c r="E261" s="262" t="s">
        <v>322</v>
      </c>
      <c r="F261" s="262"/>
      <c r="G261" s="262"/>
      <c r="H261" s="7"/>
      <c r="I261" s="262" t="s">
        <v>76</v>
      </c>
      <c r="J261" s="247" t="str">
        <f>INDEX('Policy Characteristics'!E:E,MATCH(PolicyLevers!$C261,'Policy Characteristics'!$D:$D,0))</f>
        <v>Reduce Plant Downtime</v>
      </c>
      <c r="K261" s="247" t="str">
        <f>INDEX('Policy Characteristics'!F:F,MATCH(PolicyLevers!$C261,'Policy Characteristics'!$D:$D,0))</f>
        <v>elec reduce plant downtime</v>
      </c>
      <c r="L261" s="248">
        <f>INDEX('Policy Characteristics'!G:G,MATCH(PolicyLevers!$C261,'Policy Characteristics'!$D:$D,0))</f>
        <v>0</v>
      </c>
      <c r="M261" s="248">
        <f>INDEX('Policy Characteristics'!H:H,MATCH(PolicyLevers!$C261,'Policy Characteristics'!$D:$D,0))</f>
        <v>0</v>
      </c>
      <c r="N261" s="248">
        <f>INDEX('Policy Characteristics'!I:I,MATCH(PolicyLevers!$C261,'Policy Characteristics'!$D:$D,0))</f>
        <v>0</v>
      </c>
      <c r="O261" s="262">
        <f>INDEX('Policy Characteristics'!J:J,MATCH(PolicyLevers!$C261,'Policy Characteristics'!$D:$D,0))</f>
        <v>0</v>
      </c>
      <c r="P261" s="262" t="str">
        <f>INDEX('Policy Characteristics'!K:K,MATCH(PolicyLevers!$C261,'Policy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1" s="262">
        <f>INDEX('Policy Characteristics'!L:L,MATCH(PolicyLevers!$C261,'Policy Characteristics'!$D:$D,0))</f>
        <v>0</v>
      </c>
      <c r="R261" s="269">
        <f>INDEX('Policy Characteristics'!M:M,MATCH(PolicyLevers!$C261,'Policy Characteristics'!$D:$D,0))</f>
        <v>0</v>
      </c>
      <c r="S261" s="262">
        <f>INDEX('Policy Characteristics'!N:N,MATCH(PolicyLevers!$C261,'Policy Characteristics'!$D:$D,0))</f>
        <v>0</v>
      </c>
      <c r="T261" s="262">
        <f>INDEX('Policy Characteristics'!O:O,MATCH(PolicyLevers!$C261,'Policy Characteristics'!$D:$D,0))</f>
        <v>0</v>
      </c>
      <c r="U261" s="248"/>
      <c r="V261" s="248"/>
      <c r="W261" s="248"/>
      <c r="X261" s="248"/>
      <c r="Y261" s="248"/>
      <c r="Z261" s="248"/>
    </row>
    <row r="262" spans="1:26" ht="15.75" customHeight="1" x14ac:dyDescent="0.35">
      <c r="A262" s="247" t="str">
        <f>INDEX('Policy Characteristics'!B:B,MATCH(PolicyLevers!$C262,'Policy Characteristics'!$D:$D,0))</f>
        <v>Electricity Supply</v>
      </c>
      <c r="B262" s="247" t="str">
        <f>INDEX('Policy Characteristics'!C:C,MATCH(PolicyLevers!$C262,'Policy Characteristics'!$D:$D,0))</f>
        <v>Reduce Plant Downtime</v>
      </c>
      <c r="C262" s="274" t="str">
        <f t="shared" ref="C262" si="179">C$234</f>
        <v>Percentage Reduction in Plant Downtime</v>
      </c>
      <c r="D262" s="262" t="s">
        <v>249</v>
      </c>
      <c r="E262" s="262" t="s">
        <v>324</v>
      </c>
      <c r="F262" s="262"/>
      <c r="G262" s="262"/>
      <c r="H262" s="7"/>
      <c r="I262" s="262" t="s">
        <v>76</v>
      </c>
      <c r="J262" s="247" t="str">
        <f>INDEX('Policy Characteristics'!E:E,MATCH(PolicyLevers!$C262,'Policy Characteristics'!$D:$D,0))</f>
        <v>Reduce Plant Downtime</v>
      </c>
      <c r="K262" s="247" t="str">
        <f>INDEX('Policy Characteristics'!F:F,MATCH(PolicyLevers!$C262,'Policy Characteristics'!$D:$D,0))</f>
        <v>elec reduce plant downtime</v>
      </c>
      <c r="L262" s="248">
        <f>INDEX('Policy Characteristics'!G:G,MATCH(PolicyLevers!$C262,'Policy Characteristics'!$D:$D,0))</f>
        <v>0</v>
      </c>
      <c r="M262" s="248">
        <f>INDEX('Policy Characteristics'!H:H,MATCH(PolicyLevers!$C262,'Policy Characteristics'!$D:$D,0))</f>
        <v>0</v>
      </c>
      <c r="N262" s="248">
        <f>INDEX('Policy Characteristics'!I:I,MATCH(PolicyLevers!$C262,'Policy Characteristics'!$D:$D,0))</f>
        <v>0</v>
      </c>
      <c r="O262" s="262">
        <f>INDEX('Policy Characteristics'!J:J,MATCH(PolicyLevers!$C262,'Policy Characteristics'!$D:$D,0))</f>
        <v>0</v>
      </c>
      <c r="P262" s="262" t="str">
        <f>INDEX('Policy Characteristics'!K:K,MATCH(PolicyLevers!$C262,'Policy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2" s="262">
        <f>INDEX('Policy Characteristics'!L:L,MATCH(PolicyLevers!$C262,'Policy Characteristics'!$D:$D,0))</f>
        <v>0</v>
      </c>
      <c r="R262" s="269">
        <f>INDEX('Policy Characteristics'!M:M,MATCH(PolicyLevers!$C262,'Policy Characteristics'!$D:$D,0))</f>
        <v>0</v>
      </c>
      <c r="S262" s="262">
        <f>INDEX('Policy Characteristics'!N:N,MATCH(PolicyLevers!$C262,'Policy Characteristics'!$D:$D,0))</f>
        <v>0</v>
      </c>
      <c r="T262" s="262">
        <f>INDEX('Policy Characteristics'!O:O,MATCH(PolicyLevers!$C262,'Policy Characteristics'!$D:$D,0))</f>
        <v>0</v>
      </c>
      <c r="U262" s="248"/>
      <c r="V262" s="248"/>
      <c r="W262" s="248"/>
      <c r="X262" s="248"/>
      <c r="Y262" s="248"/>
      <c r="Z262" s="248"/>
    </row>
    <row r="263" spans="1:26" ht="15.75" customHeight="1" x14ac:dyDescent="0.35">
      <c r="A263" s="247" t="str">
        <f>INDEX('Policy Characteristics'!B:B,MATCH(PolicyLevers!$C263,'Policy Characteristics'!$D:$D,0))</f>
        <v>Electricity Supply</v>
      </c>
      <c r="B263" s="247" t="str">
        <f>INDEX('Policy Characteristics'!C:C,MATCH(PolicyLevers!$C263,'Policy Characteristics'!$D:$D,0))</f>
        <v>Reduce Plant Downtime</v>
      </c>
      <c r="C263" s="274" t="str">
        <f t="shared" ref="C263" si="180">C$234</f>
        <v>Percentage Reduction in Plant Downtime</v>
      </c>
      <c r="D263" s="262" t="s">
        <v>249</v>
      </c>
      <c r="E263" s="262" t="s">
        <v>325</v>
      </c>
      <c r="F263" s="262"/>
      <c r="G263" s="262"/>
      <c r="H263" s="7"/>
      <c r="I263" s="262" t="s">
        <v>76</v>
      </c>
      <c r="J263" s="247" t="str">
        <f>INDEX('Policy Characteristics'!E:E,MATCH(PolicyLevers!$C263,'Policy Characteristics'!$D:$D,0))</f>
        <v>Reduce Plant Downtime</v>
      </c>
      <c r="K263" s="247" t="str">
        <f>INDEX('Policy Characteristics'!F:F,MATCH(PolicyLevers!$C263,'Policy Characteristics'!$D:$D,0))</f>
        <v>elec reduce plant downtime</v>
      </c>
      <c r="L263" s="248">
        <f>INDEX('Policy Characteristics'!G:G,MATCH(PolicyLevers!$C263,'Policy Characteristics'!$D:$D,0))</f>
        <v>0</v>
      </c>
      <c r="M263" s="248">
        <f>INDEX('Policy Characteristics'!H:H,MATCH(PolicyLevers!$C263,'Policy Characteristics'!$D:$D,0))</f>
        <v>0</v>
      </c>
      <c r="N263" s="248">
        <f>INDEX('Policy Characteristics'!I:I,MATCH(PolicyLevers!$C263,'Policy Characteristics'!$D:$D,0))</f>
        <v>0</v>
      </c>
      <c r="O263" s="262">
        <f>INDEX('Policy Characteristics'!J:J,MATCH(PolicyLevers!$C263,'Policy Characteristics'!$D:$D,0))</f>
        <v>0</v>
      </c>
      <c r="P263" s="262" t="str">
        <f>INDEX('Policy Characteristics'!K:K,MATCH(PolicyLevers!$C263,'Policy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3" s="262">
        <f>INDEX('Policy Characteristics'!L:L,MATCH(PolicyLevers!$C263,'Policy Characteristics'!$D:$D,0))</f>
        <v>0</v>
      </c>
      <c r="R263" s="269">
        <f>INDEX('Policy Characteristics'!M:M,MATCH(PolicyLevers!$C263,'Policy Characteristics'!$D:$D,0))</f>
        <v>0</v>
      </c>
      <c r="S263" s="262">
        <f>INDEX('Policy Characteristics'!N:N,MATCH(PolicyLevers!$C263,'Policy Characteristics'!$D:$D,0))</f>
        <v>0</v>
      </c>
      <c r="T263" s="262">
        <f>INDEX('Policy Characteristics'!O:O,MATCH(PolicyLevers!$C263,'Policy Characteristics'!$D:$D,0))</f>
        <v>0</v>
      </c>
      <c r="U263" s="248"/>
      <c r="V263" s="248"/>
      <c r="W263" s="248"/>
      <c r="X263" s="248"/>
      <c r="Y263" s="248"/>
      <c r="Z263" s="248"/>
    </row>
    <row r="264" spans="1:26" ht="15.75" customHeight="1" x14ac:dyDescent="0.35">
      <c r="A264" s="247" t="str">
        <f>INDEX('Policy Characteristics'!B:B,MATCH(PolicyLevers!$C264,'Policy Characteristics'!$D:$D,0))</f>
        <v>Electricity Supply</v>
      </c>
      <c r="B264" s="247" t="str">
        <f>INDEX('Policy Characteristics'!C:C,MATCH(PolicyLevers!$C264,'Policy Characteristics'!$D:$D,0))</f>
        <v>Reduce Plant Downtime</v>
      </c>
      <c r="C264" s="274" t="str">
        <f t="shared" ref="C264" si="181">C$234</f>
        <v>Percentage Reduction in Plant Downtime</v>
      </c>
      <c r="D264" s="262" t="s">
        <v>251</v>
      </c>
      <c r="E264" s="262" t="s">
        <v>322</v>
      </c>
      <c r="F264" s="262"/>
      <c r="G264" s="262"/>
      <c r="H264" s="7"/>
      <c r="I264" s="262" t="s">
        <v>76</v>
      </c>
      <c r="J264" s="247" t="str">
        <f>INDEX('Policy Characteristics'!E:E,MATCH(PolicyLevers!$C264,'Policy Characteristics'!$D:$D,0))</f>
        <v>Reduce Plant Downtime</v>
      </c>
      <c r="K264" s="247" t="str">
        <f>INDEX('Policy Characteristics'!F:F,MATCH(PolicyLevers!$C264,'Policy Characteristics'!$D:$D,0))</f>
        <v>elec reduce plant downtime</v>
      </c>
      <c r="L264" s="261">
        <f>INDEX('Policy Characteristics'!G:G,MATCH(PolicyLevers!$C264,'Policy Characteristics'!$D:$D,0))</f>
        <v>0</v>
      </c>
      <c r="M264" s="261">
        <f>INDEX('Policy Characteristics'!H:H,MATCH(PolicyLevers!$C264,'Policy Characteristics'!$D:$D,0))</f>
        <v>0</v>
      </c>
      <c r="N264" s="261">
        <f>INDEX('Policy Characteristics'!I:I,MATCH(PolicyLevers!$C264,'Policy Characteristics'!$D:$D,0))</f>
        <v>0</v>
      </c>
      <c r="O264" s="276">
        <f>INDEX('Policy Characteristics'!J:J,MATCH(PolicyLevers!$C264,'Policy Characteristics'!$D:$D,0))</f>
        <v>0</v>
      </c>
      <c r="P264" s="262" t="str">
        <f>INDEX('Policy Characteristics'!K:K,MATCH(PolicyLevers!$C264,'Policy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4" s="262">
        <f>INDEX('Policy Characteristics'!L:L,MATCH(PolicyLevers!$C264,'Policy Characteristics'!$D:$D,0))</f>
        <v>0</v>
      </c>
      <c r="R264" s="269">
        <f>INDEX('Policy Characteristics'!M:M,MATCH(PolicyLevers!$C264,'Policy Characteristics'!$D:$D,0))</f>
        <v>0</v>
      </c>
      <c r="S264" s="262">
        <f>INDEX('Policy Characteristics'!N:N,MATCH(PolicyLevers!$C264,'Policy Characteristics'!$D:$D,0))</f>
        <v>0</v>
      </c>
      <c r="T264" s="262">
        <f>INDEX('Policy Characteristics'!O:O,MATCH(PolicyLevers!$C264,'Policy Characteristics'!$D:$D,0))</f>
        <v>0</v>
      </c>
      <c r="U264" s="248"/>
      <c r="V264" s="248"/>
      <c r="W264" s="248"/>
      <c r="X264" s="248"/>
      <c r="Y264" s="248"/>
      <c r="Z264" s="248"/>
    </row>
    <row r="265" spans="1:26" ht="15.75" customHeight="1" x14ac:dyDescent="0.35">
      <c r="A265" s="247" t="str">
        <f>INDEX('Policy Characteristics'!B:B,MATCH(PolicyLevers!$C265,'Policy Characteristics'!$D:$D,0))</f>
        <v>Electricity Supply</v>
      </c>
      <c r="B265" s="247" t="str">
        <f>INDEX('Policy Characteristics'!C:C,MATCH(PolicyLevers!$C265,'Policy Characteristics'!$D:$D,0))</f>
        <v>Reduce Plant Downtime</v>
      </c>
      <c r="C265" s="274" t="str">
        <f t="shared" ref="C265" si="182">C$234</f>
        <v>Percentage Reduction in Plant Downtime</v>
      </c>
      <c r="D265" s="262" t="s">
        <v>251</v>
      </c>
      <c r="E265" s="262" t="s">
        <v>324</v>
      </c>
      <c r="F265" s="262"/>
      <c r="G265" s="262"/>
      <c r="H265" s="7"/>
      <c r="I265" s="262" t="s">
        <v>76</v>
      </c>
      <c r="J265" s="247" t="str">
        <f>INDEX('Policy Characteristics'!E:E,MATCH(PolicyLevers!$C265,'Policy Characteristics'!$D:$D,0))</f>
        <v>Reduce Plant Downtime</v>
      </c>
      <c r="K265" s="247" t="str">
        <f>INDEX('Policy Characteristics'!F:F,MATCH(PolicyLevers!$C265,'Policy Characteristics'!$D:$D,0))</f>
        <v>elec reduce plant downtime</v>
      </c>
      <c r="L265" s="261">
        <f>INDEX('Policy Characteristics'!G:G,MATCH(PolicyLevers!$C265,'Policy Characteristics'!$D:$D,0))</f>
        <v>0</v>
      </c>
      <c r="M265" s="261">
        <f>INDEX('Policy Characteristics'!H:H,MATCH(PolicyLevers!$C265,'Policy Characteristics'!$D:$D,0))</f>
        <v>0</v>
      </c>
      <c r="N265" s="261">
        <f>INDEX('Policy Characteristics'!I:I,MATCH(PolicyLevers!$C265,'Policy Characteristics'!$D:$D,0))</f>
        <v>0</v>
      </c>
      <c r="O265" s="276">
        <f>INDEX('Policy Characteristics'!J:J,MATCH(PolicyLevers!$C265,'Policy Characteristics'!$D:$D,0))</f>
        <v>0</v>
      </c>
      <c r="P265" s="262" t="str">
        <f>INDEX('Policy Characteristics'!K:K,MATCH(PolicyLevers!$C265,'Policy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5" s="262">
        <f>INDEX('Policy Characteristics'!L:L,MATCH(PolicyLevers!$C265,'Policy Characteristics'!$D:$D,0))</f>
        <v>0</v>
      </c>
      <c r="R265" s="269">
        <f>INDEX('Policy Characteristics'!M:M,MATCH(PolicyLevers!$C265,'Policy Characteristics'!$D:$D,0))</f>
        <v>0</v>
      </c>
      <c r="S265" s="262">
        <f>INDEX('Policy Characteristics'!N:N,MATCH(PolicyLevers!$C265,'Policy Characteristics'!$D:$D,0))</f>
        <v>0</v>
      </c>
      <c r="T265" s="262">
        <f>INDEX('Policy Characteristics'!O:O,MATCH(PolicyLevers!$C265,'Policy Characteristics'!$D:$D,0))</f>
        <v>0</v>
      </c>
      <c r="U265" s="248"/>
      <c r="V265" s="248"/>
      <c r="W265" s="248"/>
      <c r="X265" s="248"/>
      <c r="Y265" s="248"/>
      <c r="Z265" s="248"/>
    </row>
    <row r="266" spans="1:26" ht="15.75" customHeight="1" x14ac:dyDescent="0.35">
      <c r="A266" s="247" t="str">
        <f>INDEX('Policy Characteristics'!B:B,MATCH(PolicyLevers!$C266,'Policy Characteristics'!$D:$D,0))</f>
        <v>Electricity Supply</v>
      </c>
      <c r="B266" s="247" t="str">
        <f>INDEX('Policy Characteristics'!C:C,MATCH(PolicyLevers!$C266,'Policy Characteristics'!$D:$D,0))</f>
        <v>Reduce Plant Downtime</v>
      </c>
      <c r="C266" s="274" t="str">
        <f t="shared" ref="C266" si="183">C$234</f>
        <v>Percentage Reduction in Plant Downtime</v>
      </c>
      <c r="D266" s="262" t="s">
        <v>251</v>
      </c>
      <c r="E266" s="262" t="s">
        <v>325</v>
      </c>
      <c r="F266" s="262"/>
      <c r="G266" s="262"/>
      <c r="H266" s="7"/>
      <c r="I266" s="262" t="s">
        <v>76</v>
      </c>
      <c r="J266" s="247" t="str">
        <f>INDEX('Policy Characteristics'!E:E,MATCH(PolicyLevers!$C266,'Policy Characteristics'!$D:$D,0))</f>
        <v>Reduce Plant Downtime</v>
      </c>
      <c r="K266" s="247" t="str">
        <f>INDEX('Policy Characteristics'!F:F,MATCH(PolicyLevers!$C266,'Policy Characteristics'!$D:$D,0))</f>
        <v>elec reduce plant downtime</v>
      </c>
      <c r="L266" s="261">
        <f>INDEX('Policy Characteristics'!G:G,MATCH(PolicyLevers!$C266,'Policy Characteristics'!$D:$D,0))</f>
        <v>0</v>
      </c>
      <c r="M266" s="261">
        <f>INDEX('Policy Characteristics'!H:H,MATCH(PolicyLevers!$C266,'Policy Characteristics'!$D:$D,0))</f>
        <v>0</v>
      </c>
      <c r="N266" s="261">
        <f>INDEX('Policy Characteristics'!I:I,MATCH(PolicyLevers!$C266,'Policy Characteristics'!$D:$D,0))</f>
        <v>0</v>
      </c>
      <c r="O266" s="276">
        <f>INDEX('Policy Characteristics'!J:J,MATCH(PolicyLevers!$C266,'Policy Characteristics'!$D:$D,0))</f>
        <v>0</v>
      </c>
      <c r="P266" s="262" t="str">
        <f>INDEX('Policy Characteristics'!K:K,MATCH(PolicyLevers!$C266,'Policy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6" s="262">
        <f>INDEX('Policy Characteristics'!L:L,MATCH(PolicyLevers!$C266,'Policy Characteristics'!$D:$D,0))</f>
        <v>0</v>
      </c>
      <c r="R266" s="269">
        <f>INDEX('Policy Characteristics'!M:M,MATCH(PolicyLevers!$C266,'Policy Characteristics'!$D:$D,0))</f>
        <v>0</v>
      </c>
      <c r="S266" s="262">
        <f>INDEX('Policy Characteristics'!N:N,MATCH(PolicyLevers!$C266,'Policy Characteristics'!$D:$D,0))</f>
        <v>0</v>
      </c>
      <c r="T266" s="262">
        <f>INDEX('Policy Characteristics'!O:O,MATCH(PolicyLevers!$C266,'Policy Characteristics'!$D:$D,0))</f>
        <v>0</v>
      </c>
      <c r="U266" s="248"/>
      <c r="V266" s="248"/>
      <c r="W266" s="248"/>
      <c r="X266" s="248"/>
      <c r="Y266" s="248"/>
      <c r="Z266" s="248"/>
    </row>
    <row r="267" spans="1:26" ht="15.75" customHeight="1" x14ac:dyDescent="0.35">
      <c r="A267" s="247" t="str">
        <f>INDEX('Policy Characteristics'!B:B,MATCH(PolicyLevers!$C267,'Policy Characteristics'!$D:$D,0))</f>
        <v>Electricity Supply</v>
      </c>
      <c r="B267" s="247" t="str">
        <f>INDEX('Policy Characteristics'!C:C,MATCH(PolicyLevers!$C267,'Policy Characteristics'!$D:$D,0))</f>
        <v>Reduce Plant Downtime</v>
      </c>
      <c r="C267" s="274" t="str">
        <f t="shared" ref="C267" si="184">C$234</f>
        <v>Percentage Reduction in Plant Downtime</v>
      </c>
      <c r="D267" s="262" t="s">
        <v>253</v>
      </c>
      <c r="E267" s="262" t="s">
        <v>322</v>
      </c>
      <c r="F267" s="262"/>
      <c r="G267" s="262"/>
      <c r="H267" s="7"/>
      <c r="I267" s="262" t="s">
        <v>76</v>
      </c>
      <c r="J267" s="247" t="str">
        <f>INDEX('Policy Characteristics'!E:E,MATCH(PolicyLevers!$C267,'Policy Characteristics'!$D:$D,0))</f>
        <v>Reduce Plant Downtime</v>
      </c>
      <c r="K267" s="247" t="str">
        <f>INDEX('Policy Characteristics'!F:F,MATCH(PolicyLevers!$C267,'Policy Characteristics'!$D:$D,0))</f>
        <v>elec reduce plant downtime</v>
      </c>
      <c r="L267" s="261">
        <f>INDEX('Policy Characteristics'!G:G,MATCH(PolicyLevers!$C267,'Policy Characteristics'!$D:$D,0))</f>
        <v>0</v>
      </c>
      <c r="M267" s="261">
        <f>INDEX('Policy Characteristics'!H:H,MATCH(PolicyLevers!$C267,'Policy Characteristics'!$D:$D,0))</f>
        <v>0</v>
      </c>
      <c r="N267" s="261">
        <f>INDEX('Policy Characteristics'!I:I,MATCH(PolicyLevers!$C267,'Policy Characteristics'!$D:$D,0))</f>
        <v>0</v>
      </c>
      <c r="O267" s="276">
        <f>INDEX('Policy Characteristics'!J:J,MATCH(PolicyLevers!$C267,'Policy Characteristics'!$D:$D,0))</f>
        <v>0</v>
      </c>
      <c r="P267" s="262" t="str">
        <f>INDEX('Policy Characteristics'!K:K,MATCH(PolicyLevers!$C267,'Policy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7" s="262">
        <f>INDEX('Policy Characteristics'!L:L,MATCH(PolicyLevers!$C267,'Policy Characteristics'!$D:$D,0))</f>
        <v>0</v>
      </c>
      <c r="R267" s="269">
        <f>INDEX('Policy Characteristics'!M:M,MATCH(PolicyLevers!$C267,'Policy Characteristics'!$D:$D,0))</f>
        <v>0</v>
      </c>
      <c r="S267" s="262">
        <f>INDEX('Policy Characteristics'!N:N,MATCH(PolicyLevers!$C267,'Policy Characteristics'!$D:$D,0))</f>
        <v>0</v>
      </c>
      <c r="T267" s="262">
        <f>INDEX('Policy Characteristics'!O:O,MATCH(PolicyLevers!$C267,'Policy Characteristics'!$D:$D,0))</f>
        <v>0</v>
      </c>
      <c r="U267" s="248"/>
      <c r="V267" s="248"/>
      <c r="W267" s="248"/>
      <c r="X267" s="248"/>
      <c r="Y267" s="248"/>
      <c r="Z267" s="248"/>
    </row>
    <row r="268" spans="1:26" ht="15.75" customHeight="1" x14ac:dyDescent="0.35">
      <c r="A268" s="247" t="str">
        <f>INDEX('Policy Characteristics'!B:B,MATCH(PolicyLevers!$C268,'Policy Characteristics'!$D:$D,0))</f>
        <v>Electricity Supply</v>
      </c>
      <c r="B268" s="247" t="str">
        <f>INDEX('Policy Characteristics'!C:C,MATCH(PolicyLevers!$C268,'Policy Characteristics'!$D:$D,0))</f>
        <v>Reduce Plant Downtime</v>
      </c>
      <c r="C268" s="274" t="str">
        <f t="shared" ref="C268:C269" si="185">C$234</f>
        <v>Percentage Reduction in Plant Downtime</v>
      </c>
      <c r="D268" s="262" t="s">
        <v>253</v>
      </c>
      <c r="E268" s="262" t="s">
        <v>324</v>
      </c>
      <c r="F268" s="262"/>
      <c r="G268" s="262"/>
      <c r="H268" s="7"/>
      <c r="I268" s="262" t="s">
        <v>76</v>
      </c>
      <c r="J268" s="247" t="str">
        <f>INDEX('Policy Characteristics'!E:E,MATCH(PolicyLevers!$C268,'Policy Characteristics'!$D:$D,0))</f>
        <v>Reduce Plant Downtime</v>
      </c>
      <c r="K268" s="247" t="str">
        <f>INDEX('Policy Characteristics'!F:F,MATCH(PolicyLevers!$C268,'Policy Characteristics'!$D:$D,0))</f>
        <v>elec reduce plant downtime</v>
      </c>
      <c r="L268" s="261">
        <f>INDEX('Policy Characteristics'!G:G,MATCH(PolicyLevers!$C268,'Policy Characteristics'!$D:$D,0))</f>
        <v>0</v>
      </c>
      <c r="M268" s="261">
        <f>INDEX('Policy Characteristics'!H:H,MATCH(PolicyLevers!$C268,'Policy Characteristics'!$D:$D,0))</f>
        <v>0</v>
      </c>
      <c r="N268" s="261">
        <f>INDEX('Policy Characteristics'!I:I,MATCH(PolicyLevers!$C268,'Policy Characteristics'!$D:$D,0))</f>
        <v>0</v>
      </c>
      <c r="O268" s="276">
        <f>INDEX('Policy Characteristics'!J:J,MATCH(PolicyLevers!$C268,'Policy Characteristics'!$D:$D,0))</f>
        <v>0</v>
      </c>
      <c r="P268" s="262" t="str">
        <f>INDEX('Policy Characteristics'!K:K,MATCH(PolicyLevers!$C268,'Policy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8" s="262">
        <f>INDEX('Policy Characteristics'!L:L,MATCH(PolicyLevers!$C268,'Policy Characteristics'!$D:$D,0))</f>
        <v>0</v>
      </c>
      <c r="R268" s="269">
        <f>INDEX('Policy Characteristics'!M:M,MATCH(PolicyLevers!$C268,'Policy Characteristics'!$D:$D,0))</f>
        <v>0</v>
      </c>
      <c r="S268" s="262">
        <f>INDEX('Policy Characteristics'!N:N,MATCH(PolicyLevers!$C268,'Policy Characteristics'!$D:$D,0))</f>
        <v>0</v>
      </c>
      <c r="T268" s="262">
        <f>INDEX('Policy Characteristics'!O:O,MATCH(PolicyLevers!$C268,'Policy Characteristics'!$D:$D,0))</f>
        <v>0</v>
      </c>
      <c r="U268" s="248"/>
      <c r="V268" s="248"/>
      <c r="W268" s="248"/>
      <c r="X268" s="248"/>
      <c r="Y268" s="248"/>
      <c r="Z268" s="248"/>
    </row>
    <row r="269" spans="1:26" ht="15.75" customHeight="1" x14ac:dyDescent="0.35">
      <c r="A269" s="247" t="str">
        <f>INDEX('Policy Characteristics'!B:B,MATCH(PolicyLevers!$C269,'Policy Characteristics'!$D:$D,0))</f>
        <v>Electricity Supply</v>
      </c>
      <c r="B269" s="247" t="str">
        <f>INDEX('Policy Characteristics'!C:C,MATCH(PolicyLevers!$C269,'Policy Characteristics'!$D:$D,0))</f>
        <v>Reduce Plant Downtime</v>
      </c>
      <c r="C269" s="254" t="str">
        <f t="shared" si="185"/>
        <v>Percentage Reduction in Plant Downtime</v>
      </c>
      <c r="D269" s="257" t="s">
        <v>253</v>
      </c>
      <c r="E269" s="257" t="s">
        <v>325</v>
      </c>
      <c r="F269" s="257" t="s">
        <v>327</v>
      </c>
      <c r="G269" s="257" t="s">
        <v>254</v>
      </c>
      <c r="H269" s="254">
        <v>182</v>
      </c>
      <c r="I269" s="255" t="s">
        <v>63</v>
      </c>
      <c r="J269" s="247" t="str">
        <f>INDEX('Policy Characteristics'!E:E,MATCH(PolicyLevers!$C269,'Policy Characteristics'!$D:$D,0))</f>
        <v>Reduce Plant Downtime</v>
      </c>
      <c r="K269" s="247" t="str">
        <f>INDEX('Policy Characteristics'!F:F,MATCH(PolicyLevers!$C269,'Policy Characteristics'!$D:$D,0))</f>
        <v>elec reduce plant downtime</v>
      </c>
      <c r="L269" s="256">
        <f>INDEX('Policy Characteristics'!G:G,MATCH(PolicyLevers!$C269,'Policy Characteristics'!$D:$D,0))</f>
        <v>0</v>
      </c>
      <c r="M269" s="256">
        <f>INDEX('Policy Characteristics'!H:H,MATCH(PolicyLevers!$C269,'Policy Characteristics'!$D:$D,0))</f>
        <v>0</v>
      </c>
      <c r="N269" s="256">
        <f>INDEX('Policy Characteristics'!I:I,MATCH(PolicyLevers!$C269,'Policy Characteristics'!$D:$D,0))</f>
        <v>0</v>
      </c>
      <c r="O269" s="257">
        <f>INDEX('Policy Characteristics'!J:J,MATCH(PolicyLevers!$C269,'Policy Characteristics'!$D:$D,0))</f>
        <v>0</v>
      </c>
      <c r="P269" s="257" t="str">
        <f>INDEX('Policy Characteristics'!K:K,MATCH(PolicyLevers!$C269,'Policy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69" s="257">
        <f>INDEX('Policy Characteristics'!L:L,MATCH(PolicyLevers!$C269,'Policy Characteristics'!$D:$D,0))</f>
        <v>0</v>
      </c>
      <c r="R269" s="265">
        <f>INDEX('Policy Characteristics'!M:M,MATCH(PolicyLevers!$C269,'Policy Characteristics'!$D:$D,0))</f>
        <v>0</v>
      </c>
      <c r="S269" s="257">
        <f>INDEX('Policy Characteristics'!N:N,MATCH(PolicyLevers!$C269,'Policy Characteristics'!$D:$D,0))</f>
        <v>0</v>
      </c>
      <c r="T269" s="257">
        <f>INDEX('Policy Characteristics'!O:O,MATCH(PolicyLevers!$C269,'Policy Characteristics'!$D:$D,0))</f>
        <v>0</v>
      </c>
      <c r="U269" s="248"/>
      <c r="V269" s="248"/>
      <c r="W269" s="248"/>
      <c r="X269" s="248"/>
      <c r="Y269" s="248"/>
      <c r="Z269" s="248"/>
    </row>
    <row r="270" spans="1:26" ht="15.75" customHeight="1" x14ac:dyDescent="0.35">
      <c r="A270" s="247" t="str">
        <f>INDEX('Policy Characteristics'!B:B,MATCH(PolicyLevers!$C270,'Policy Characteristics'!$D:$D,0))</f>
        <v>Electricity Supply</v>
      </c>
      <c r="B270" s="247" t="str">
        <f>INDEX('Policy Characteristics'!C:C,MATCH(PolicyLevers!$C270,'Policy Characteristics'!$D:$D,0))</f>
        <v>Reduce Plant Downtime</v>
      </c>
      <c r="C270" s="274" t="str">
        <f t="shared" ref="C270" si="186">C$234</f>
        <v>Percentage Reduction in Plant Downtime</v>
      </c>
      <c r="D270" s="262" t="s">
        <v>255</v>
      </c>
      <c r="E270" s="262" t="s">
        <v>322</v>
      </c>
      <c r="F270" s="248"/>
      <c r="G270" s="262"/>
      <c r="H270" s="7"/>
      <c r="I270" s="262" t="s">
        <v>76</v>
      </c>
      <c r="J270" s="247" t="str">
        <f>INDEX('Policy Characteristics'!E:E,MATCH(PolicyLevers!$C270,'Policy Characteristics'!$D:$D,0))</f>
        <v>Reduce Plant Downtime</v>
      </c>
      <c r="K270" s="247" t="str">
        <f>INDEX('Policy Characteristics'!F:F,MATCH(PolicyLevers!$C270,'Policy Characteristics'!$D:$D,0))</f>
        <v>elec reduce plant downtime</v>
      </c>
      <c r="L270" s="275">
        <f>INDEX('Policy Characteristics'!G:G,MATCH(PolicyLevers!$C270,'Policy Characteristics'!$D:$D,0))</f>
        <v>0</v>
      </c>
      <c r="M270" s="275">
        <f>INDEX('Policy Characteristics'!H:H,MATCH(PolicyLevers!$C270,'Policy Characteristics'!$D:$D,0))</f>
        <v>0</v>
      </c>
      <c r="N270" s="275">
        <f>INDEX('Policy Characteristics'!I:I,MATCH(PolicyLevers!$C270,'Policy Characteristics'!$D:$D,0))</f>
        <v>0</v>
      </c>
      <c r="O270" s="262">
        <f>INDEX('Policy Characteristics'!J:J,MATCH(PolicyLevers!$C270,'Policy Characteristics'!$D:$D,0))</f>
        <v>0</v>
      </c>
      <c r="P270" s="262" t="str">
        <f>INDEX('Policy Characteristics'!K:K,MATCH(PolicyLevers!$C270,'Policy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0" s="262">
        <f>INDEX('Policy Characteristics'!L:L,MATCH(PolicyLevers!$C270,'Policy Characteristics'!$D:$D,0))</f>
        <v>0</v>
      </c>
      <c r="R270" s="269">
        <f>INDEX('Policy Characteristics'!M:M,MATCH(PolicyLevers!$C270,'Policy Characteristics'!$D:$D,0))</f>
        <v>0</v>
      </c>
      <c r="S270" s="262">
        <f>INDEX('Policy Characteristics'!N:N,MATCH(PolicyLevers!$C270,'Policy Characteristics'!$D:$D,0))</f>
        <v>0</v>
      </c>
      <c r="T270" s="262">
        <f>INDEX('Policy Characteristics'!O:O,MATCH(PolicyLevers!$C270,'Policy Characteristics'!$D:$D,0))</f>
        <v>0</v>
      </c>
      <c r="U270" s="248"/>
      <c r="V270" s="248"/>
      <c r="W270" s="248"/>
      <c r="X270" s="248"/>
      <c r="Y270" s="248"/>
      <c r="Z270" s="248"/>
    </row>
    <row r="271" spans="1:26" ht="15.75" customHeight="1" x14ac:dyDescent="0.35">
      <c r="A271" s="247" t="str">
        <f>INDEX('Policy Characteristics'!B:B,MATCH(PolicyLevers!$C271,'Policy Characteristics'!$D:$D,0))</f>
        <v>Electricity Supply</v>
      </c>
      <c r="B271" s="247" t="str">
        <f>INDEX('Policy Characteristics'!C:C,MATCH(PolicyLevers!$C271,'Policy Characteristics'!$D:$D,0))</f>
        <v>Reduce Plant Downtime</v>
      </c>
      <c r="C271" s="274" t="str">
        <f t="shared" ref="C271" si="187">C$234</f>
        <v>Percentage Reduction in Plant Downtime</v>
      </c>
      <c r="D271" s="262" t="s">
        <v>255</v>
      </c>
      <c r="E271" s="262" t="s">
        <v>324</v>
      </c>
      <c r="F271" s="248"/>
      <c r="G271" s="248"/>
      <c r="H271" s="7"/>
      <c r="I271" s="262" t="s">
        <v>76</v>
      </c>
      <c r="J271" s="247" t="str">
        <f>INDEX('Policy Characteristics'!E:E,MATCH(PolicyLevers!$C271,'Policy Characteristics'!$D:$D,0))</f>
        <v>Reduce Plant Downtime</v>
      </c>
      <c r="K271" s="247" t="str">
        <f>INDEX('Policy Characteristics'!F:F,MATCH(PolicyLevers!$C271,'Policy Characteristics'!$D:$D,0))</f>
        <v>elec reduce plant downtime</v>
      </c>
      <c r="L271" s="275">
        <f>INDEX('Policy Characteristics'!G:G,MATCH(PolicyLevers!$C271,'Policy Characteristics'!$D:$D,0))</f>
        <v>0</v>
      </c>
      <c r="M271" s="275">
        <f>INDEX('Policy Characteristics'!H:H,MATCH(PolicyLevers!$C271,'Policy Characteristics'!$D:$D,0))</f>
        <v>0</v>
      </c>
      <c r="N271" s="275">
        <f>INDEX('Policy Characteristics'!I:I,MATCH(PolicyLevers!$C271,'Policy Characteristics'!$D:$D,0))</f>
        <v>0</v>
      </c>
      <c r="O271" s="262">
        <f>INDEX('Policy Characteristics'!J:J,MATCH(PolicyLevers!$C271,'Policy Characteristics'!$D:$D,0))</f>
        <v>0</v>
      </c>
      <c r="P271" s="262" t="str">
        <f>INDEX('Policy Characteristics'!K:K,MATCH(PolicyLevers!$C271,'Policy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1" s="262">
        <f>INDEX('Policy Characteristics'!L:L,MATCH(PolicyLevers!$C271,'Policy Characteristics'!$D:$D,0))</f>
        <v>0</v>
      </c>
      <c r="R271" s="269">
        <f>INDEX('Policy Characteristics'!M:M,MATCH(PolicyLevers!$C271,'Policy Characteristics'!$D:$D,0))</f>
        <v>0</v>
      </c>
      <c r="S271" s="262">
        <f>INDEX('Policy Characteristics'!N:N,MATCH(PolicyLevers!$C271,'Policy Characteristics'!$D:$D,0))</f>
        <v>0</v>
      </c>
      <c r="T271" s="262">
        <f>INDEX('Policy Characteristics'!O:O,MATCH(PolicyLevers!$C271,'Policy Characteristics'!$D:$D,0))</f>
        <v>0</v>
      </c>
      <c r="U271" s="248"/>
      <c r="V271" s="248"/>
      <c r="W271" s="248"/>
      <c r="X271" s="248"/>
      <c r="Y271" s="248"/>
      <c r="Z271" s="248"/>
    </row>
    <row r="272" spans="1:26" ht="15.75" customHeight="1" x14ac:dyDescent="0.35">
      <c r="A272" s="247" t="str">
        <f>INDEX('Policy Characteristics'!B:B,MATCH(PolicyLevers!$C272,'Policy Characteristics'!$D:$D,0))</f>
        <v>Electricity Supply</v>
      </c>
      <c r="B272" s="247" t="str">
        <f>INDEX('Policy Characteristics'!C:C,MATCH(PolicyLevers!$C272,'Policy Characteristics'!$D:$D,0))</f>
        <v>Reduce Plant Downtime</v>
      </c>
      <c r="C272" s="274" t="str">
        <f t="shared" ref="C272" si="188">C$234</f>
        <v>Percentage Reduction in Plant Downtime</v>
      </c>
      <c r="D272" s="262" t="s">
        <v>255</v>
      </c>
      <c r="E272" s="262" t="s">
        <v>325</v>
      </c>
      <c r="F272" s="248"/>
      <c r="G272" s="248"/>
      <c r="H272" s="7"/>
      <c r="I272" s="262" t="s">
        <v>76</v>
      </c>
      <c r="J272" s="247" t="str">
        <f>INDEX('Policy Characteristics'!E:E,MATCH(PolicyLevers!$C272,'Policy Characteristics'!$D:$D,0))</f>
        <v>Reduce Plant Downtime</v>
      </c>
      <c r="K272" s="247" t="str">
        <f>INDEX('Policy Characteristics'!F:F,MATCH(PolicyLevers!$C272,'Policy Characteristics'!$D:$D,0))</f>
        <v>elec reduce plant downtime</v>
      </c>
      <c r="L272" s="275">
        <f>INDEX('Policy Characteristics'!G:G,MATCH(PolicyLevers!$C272,'Policy Characteristics'!$D:$D,0))</f>
        <v>0</v>
      </c>
      <c r="M272" s="275">
        <f>INDEX('Policy Characteristics'!H:H,MATCH(PolicyLevers!$C272,'Policy Characteristics'!$D:$D,0))</f>
        <v>0</v>
      </c>
      <c r="N272" s="275">
        <f>INDEX('Policy Characteristics'!I:I,MATCH(PolicyLevers!$C272,'Policy Characteristics'!$D:$D,0))</f>
        <v>0</v>
      </c>
      <c r="O272" s="262">
        <f>INDEX('Policy Characteristics'!J:J,MATCH(PolicyLevers!$C272,'Policy Characteristics'!$D:$D,0))</f>
        <v>0</v>
      </c>
      <c r="P272" s="262" t="str">
        <f>INDEX('Policy Characteristics'!K:K,MATCH(PolicyLevers!$C272,'Policy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2" s="262">
        <f>INDEX('Policy Characteristics'!L:L,MATCH(PolicyLevers!$C272,'Policy Characteristics'!$D:$D,0))</f>
        <v>0</v>
      </c>
      <c r="R272" s="269">
        <f>INDEX('Policy Characteristics'!M:M,MATCH(PolicyLevers!$C272,'Policy Characteristics'!$D:$D,0))</f>
        <v>0</v>
      </c>
      <c r="S272" s="262">
        <f>INDEX('Policy Characteristics'!N:N,MATCH(PolicyLevers!$C272,'Policy Characteristics'!$D:$D,0))</f>
        <v>0</v>
      </c>
      <c r="T272" s="262">
        <f>INDEX('Policy Characteristics'!O:O,MATCH(PolicyLevers!$C272,'Policy Characteristics'!$D:$D,0))</f>
        <v>0</v>
      </c>
      <c r="U272" s="248"/>
      <c r="V272" s="248"/>
      <c r="W272" s="248"/>
      <c r="X272" s="248"/>
      <c r="Y272" s="248"/>
      <c r="Z272" s="248"/>
    </row>
    <row r="273" spans="1:26" ht="15.75" customHeight="1" x14ac:dyDescent="0.35">
      <c r="A273" s="247" t="str">
        <f>INDEX('Policy Characteristics'!B:B,MATCH(PolicyLevers!$C273,'Policy Characteristics'!$D:$D,0))</f>
        <v>Electricity Supply</v>
      </c>
      <c r="B273" s="247" t="str">
        <f>INDEX('Policy Characteristics'!C:C,MATCH(PolicyLevers!$C273,'Policy Characteristics'!$D:$D,0))</f>
        <v>Reduce Plant Downtime</v>
      </c>
      <c r="C273" s="274" t="str">
        <f t="shared" ref="C273" si="189">C$234</f>
        <v>Percentage Reduction in Plant Downtime</v>
      </c>
      <c r="D273" s="262" t="s">
        <v>257</v>
      </c>
      <c r="E273" s="262" t="s">
        <v>322</v>
      </c>
      <c r="F273" s="248"/>
      <c r="G273" s="262"/>
      <c r="H273" s="7"/>
      <c r="I273" s="262" t="s">
        <v>76</v>
      </c>
      <c r="J273" s="247" t="str">
        <f>INDEX('Policy Characteristics'!E:E,MATCH(PolicyLevers!$C273,'Policy Characteristics'!$D:$D,0))</f>
        <v>Reduce Plant Downtime</v>
      </c>
      <c r="K273" s="247" t="str">
        <f>INDEX('Policy Characteristics'!F:F,MATCH(PolicyLevers!$C273,'Policy Characteristics'!$D:$D,0))</f>
        <v>elec reduce plant downtime</v>
      </c>
      <c r="L273" s="275">
        <f>INDEX('Policy Characteristics'!G:G,MATCH(PolicyLevers!$C273,'Policy Characteristics'!$D:$D,0))</f>
        <v>0</v>
      </c>
      <c r="M273" s="275">
        <f>INDEX('Policy Characteristics'!H:H,MATCH(PolicyLevers!$C273,'Policy Characteristics'!$D:$D,0))</f>
        <v>0</v>
      </c>
      <c r="N273" s="275">
        <f>INDEX('Policy Characteristics'!I:I,MATCH(PolicyLevers!$C273,'Policy Characteristics'!$D:$D,0))</f>
        <v>0</v>
      </c>
      <c r="O273" s="262">
        <f>INDEX('Policy Characteristics'!J:J,MATCH(PolicyLevers!$C273,'Policy Characteristics'!$D:$D,0))</f>
        <v>0</v>
      </c>
      <c r="P273" s="262" t="str">
        <f>INDEX('Policy Characteristics'!K:K,MATCH(PolicyLevers!$C273,'Policy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3" s="262">
        <f>INDEX('Policy Characteristics'!L:L,MATCH(PolicyLevers!$C273,'Policy Characteristics'!$D:$D,0))</f>
        <v>0</v>
      </c>
      <c r="R273" s="269">
        <f>INDEX('Policy Characteristics'!M:M,MATCH(PolicyLevers!$C273,'Policy Characteristics'!$D:$D,0))</f>
        <v>0</v>
      </c>
      <c r="S273" s="262">
        <f>INDEX('Policy Characteristics'!N:N,MATCH(PolicyLevers!$C273,'Policy Characteristics'!$D:$D,0))</f>
        <v>0</v>
      </c>
      <c r="T273" s="262">
        <f>INDEX('Policy Characteristics'!O:O,MATCH(PolicyLevers!$C273,'Policy Characteristics'!$D:$D,0))</f>
        <v>0</v>
      </c>
      <c r="U273" s="248"/>
      <c r="V273" s="248"/>
      <c r="W273" s="248"/>
      <c r="X273" s="248"/>
      <c r="Y273" s="248"/>
      <c r="Z273" s="248"/>
    </row>
    <row r="274" spans="1:26" ht="15.75" customHeight="1" x14ac:dyDescent="0.35">
      <c r="A274" s="247" t="str">
        <f>INDEX('Policy Characteristics'!B:B,MATCH(PolicyLevers!$C274,'Policy Characteristics'!$D:$D,0))</f>
        <v>Electricity Supply</v>
      </c>
      <c r="B274" s="247" t="str">
        <f>INDEX('Policy Characteristics'!C:C,MATCH(PolicyLevers!$C274,'Policy Characteristics'!$D:$D,0))</f>
        <v>Reduce Plant Downtime</v>
      </c>
      <c r="C274" s="274" t="str">
        <f t="shared" ref="C274" si="190">C$234</f>
        <v>Percentage Reduction in Plant Downtime</v>
      </c>
      <c r="D274" s="262" t="s">
        <v>257</v>
      </c>
      <c r="E274" s="262" t="s">
        <v>324</v>
      </c>
      <c r="F274" s="248"/>
      <c r="G274" s="248"/>
      <c r="H274" s="7"/>
      <c r="I274" s="262" t="s">
        <v>76</v>
      </c>
      <c r="J274" s="247" t="str">
        <f>INDEX('Policy Characteristics'!E:E,MATCH(PolicyLevers!$C274,'Policy Characteristics'!$D:$D,0))</f>
        <v>Reduce Plant Downtime</v>
      </c>
      <c r="K274" s="247" t="str">
        <f>INDEX('Policy Characteristics'!F:F,MATCH(PolicyLevers!$C274,'Policy Characteristics'!$D:$D,0))</f>
        <v>elec reduce plant downtime</v>
      </c>
      <c r="L274" s="275">
        <f>INDEX('Policy Characteristics'!G:G,MATCH(PolicyLevers!$C274,'Policy Characteristics'!$D:$D,0))</f>
        <v>0</v>
      </c>
      <c r="M274" s="275">
        <f>INDEX('Policy Characteristics'!H:H,MATCH(PolicyLevers!$C274,'Policy Characteristics'!$D:$D,0))</f>
        <v>0</v>
      </c>
      <c r="N274" s="275">
        <f>INDEX('Policy Characteristics'!I:I,MATCH(PolicyLevers!$C274,'Policy Characteristics'!$D:$D,0))</f>
        <v>0</v>
      </c>
      <c r="O274" s="262">
        <f>INDEX('Policy Characteristics'!J:J,MATCH(PolicyLevers!$C274,'Policy Characteristics'!$D:$D,0))</f>
        <v>0</v>
      </c>
      <c r="P274" s="262" t="str">
        <f>INDEX('Policy Characteristics'!K:K,MATCH(PolicyLevers!$C274,'Policy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4" s="262">
        <f>INDEX('Policy Characteristics'!L:L,MATCH(PolicyLevers!$C274,'Policy Characteristics'!$D:$D,0))</f>
        <v>0</v>
      </c>
      <c r="R274" s="269">
        <f>INDEX('Policy Characteristics'!M:M,MATCH(PolicyLevers!$C274,'Policy Characteristics'!$D:$D,0))</f>
        <v>0</v>
      </c>
      <c r="S274" s="262">
        <f>INDEX('Policy Characteristics'!N:N,MATCH(PolicyLevers!$C274,'Policy Characteristics'!$D:$D,0))</f>
        <v>0</v>
      </c>
      <c r="T274" s="262">
        <f>INDEX('Policy Characteristics'!O:O,MATCH(PolicyLevers!$C274,'Policy Characteristics'!$D:$D,0))</f>
        <v>0</v>
      </c>
      <c r="U274" s="248"/>
      <c r="V274" s="248"/>
      <c r="W274" s="248"/>
      <c r="X274" s="248"/>
      <c r="Y274" s="248"/>
      <c r="Z274" s="248"/>
    </row>
    <row r="275" spans="1:26" ht="15.75" customHeight="1" x14ac:dyDescent="0.35">
      <c r="A275" s="247" t="str">
        <f>INDEX('Policy Characteristics'!B:B,MATCH(PolicyLevers!$C275,'Policy Characteristics'!$D:$D,0))</f>
        <v>Electricity Supply</v>
      </c>
      <c r="B275" s="247" t="str">
        <f>INDEX('Policy Characteristics'!C:C,MATCH(PolicyLevers!$C275,'Policy Characteristics'!$D:$D,0))</f>
        <v>Reduce Plant Downtime</v>
      </c>
      <c r="C275" s="274" t="str">
        <f t="shared" ref="C275" si="191">C$234</f>
        <v>Percentage Reduction in Plant Downtime</v>
      </c>
      <c r="D275" s="262" t="s">
        <v>257</v>
      </c>
      <c r="E275" s="262" t="s">
        <v>325</v>
      </c>
      <c r="F275" s="248"/>
      <c r="G275" s="262"/>
      <c r="H275" s="7"/>
      <c r="I275" s="262" t="s">
        <v>76</v>
      </c>
      <c r="J275" s="247" t="str">
        <f>INDEX('Policy Characteristics'!E:E,MATCH(PolicyLevers!$C275,'Policy Characteristics'!$D:$D,0))</f>
        <v>Reduce Plant Downtime</v>
      </c>
      <c r="K275" s="247" t="str">
        <f>INDEX('Policy Characteristics'!F:F,MATCH(PolicyLevers!$C275,'Policy Characteristics'!$D:$D,0))</f>
        <v>elec reduce plant downtime</v>
      </c>
      <c r="L275" s="275">
        <f>INDEX('Policy Characteristics'!G:G,MATCH(PolicyLevers!$C275,'Policy Characteristics'!$D:$D,0))</f>
        <v>0</v>
      </c>
      <c r="M275" s="275">
        <f>INDEX('Policy Characteristics'!H:H,MATCH(PolicyLevers!$C275,'Policy Characteristics'!$D:$D,0))</f>
        <v>0</v>
      </c>
      <c r="N275" s="275">
        <f>INDEX('Policy Characteristics'!I:I,MATCH(PolicyLevers!$C275,'Policy Characteristics'!$D:$D,0))</f>
        <v>0</v>
      </c>
      <c r="O275" s="262">
        <f>INDEX('Policy Characteristics'!J:J,MATCH(PolicyLevers!$C275,'Policy Characteristics'!$D:$D,0))</f>
        <v>0</v>
      </c>
      <c r="P275" s="262" t="str">
        <f>INDEX('Policy Characteristics'!K:K,MATCH(PolicyLevers!$C275,'Policy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5" s="262">
        <f>INDEX('Policy Characteristics'!L:L,MATCH(PolicyLevers!$C275,'Policy Characteristics'!$D:$D,0))</f>
        <v>0</v>
      </c>
      <c r="R275" s="269">
        <f>INDEX('Policy Characteristics'!M:M,MATCH(PolicyLevers!$C275,'Policy Characteristics'!$D:$D,0))</f>
        <v>0</v>
      </c>
      <c r="S275" s="262">
        <f>INDEX('Policy Characteristics'!N:N,MATCH(PolicyLevers!$C275,'Policy Characteristics'!$D:$D,0))</f>
        <v>0</v>
      </c>
      <c r="T275" s="262">
        <f>INDEX('Policy Characteristics'!O:O,MATCH(PolicyLevers!$C275,'Policy Characteristics'!$D:$D,0))</f>
        <v>0</v>
      </c>
      <c r="U275" s="248"/>
      <c r="V275" s="248"/>
      <c r="W275" s="248"/>
      <c r="X275" s="248"/>
      <c r="Y275" s="248"/>
      <c r="Z275" s="248"/>
    </row>
    <row r="276" spans="1:26" ht="15.75" customHeight="1" x14ac:dyDescent="0.35">
      <c r="A276" s="247" t="str">
        <f>INDEX('Policy Characteristics'!B:B,MATCH(PolicyLevers!$C276,'Policy Characteristics'!$D:$D,0))</f>
        <v>Electricity Supply</v>
      </c>
      <c r="B276" s="247" t="str">
        <f>INDEX('Policy Characteristics'!C:C,MATCH(PolicyLevers!$C276,'Policy Characteristics'!$D:$D,0))</f>
        <v>Reduce Plant Downtime</v>
      </c>
      <c r="C276" s="274" t="str">
        <f t="shared" ref="C276" si="192">C$234</f>
        <v>Percentage Reduction in Plant Downtime</v>
      </c>
      <c r="D276" s="262" t="s">
        <v>259</v>
      </c>
      <c r="E276" s="262" t="s">
        <v>322</v>
      </c>
      <c r="F276" s="248"/>
      <c r="G276" s="262"/>
      <c r="H276" s="7"/>
      <c r="I276" s="262" t="s">
        <v>76</v>
      </c>
      <c r="J276" s="247" t="str">
        <f>INDEX('Policy Characteristics'!E:E,MATCH(PolicyLevers!$C276,'Policy Characteristics'!$D:$D,0))</f>
        <v>Reduce Plant Downtime</v>
      </c>
      <c r="K276" s="247" t="str">
        <f>INDEX('Policy Characteristics'!F:F,MATCH(PolicyLevers!$C276,'Policy Characteristics'!$D:$D,0))</f>
        <v>elec reduce plant downtime</v>
      </c>
      <c r="L276" s="275">
        <f>INDEX('Policy Characteristics'!G:G,MATCH(PolicyLevers!$C276,'Policy Characteristics'!$D:$D,0))</f>
        <v>0</v>
      </c>
      <c r="M276" s="275">
        <f>INDEX('Policy Characteristics'!H:H,MATCH(PolicyLevers!$C276,'Policy Characteristics'!$D:$D,0))</f>
        <v>0</v>
      </c>
      <c r="N276" s="275">
        <f>INDEX('Policy Characteristics'!I:I,MATCH(PolicyLevers!$C276,'Policy Characteristics'!$D:$D,0))</f>
        <v>0</v>
      </c>
      <c r="O276" s="262">
        <f>INDEX('Policy Characteristics'!J:J,MATCH(PolicyLevers!$C276,'Policy Characteristics'!$D:$D,0))</f>
        <v>0</v>
      </c>
      <c r="P276" s="262" t="str">
        <f>INDEX('Policy Characteristics'!K:K,MATCH(PolicyLevers!$C276,'Policy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6" s="262">
        <f>INDEX('Policy Characteristics'!L:L,MATCH(PolicyLevers!$C276,'Policy Characteristics'!$D:$D,0))</f>
        <v>0</v>
      </c>
      <c r="R276" s="269">
        <f>INDEX('Policy Characteristics'!M:M,MATCH(PolicyLevers!$C276,'Policy Characteristics'!$D:$D,0))</f>
        <v>0</v>
      </c>
      <c r="S276" s="262">
        <f>INDEX('Policy Characteristics'!N:N,MATCH(PolicyLevers!$C276,'Policy Characteristics'!$D:$D,0))</f>
        <v>0</v>
      </c>
      <c r="T276" s="262">
        <f>INDEX('Policy Characteristics'!O:O,MATCH(PolicyLevers!$C276,'Policy Characteristics'!$D:$D,0))</f>
        <v>0</v>
      </c>
      <c r="U276" s="248"/>
      <c r="V276" s="248"/>
      <c r="W276" s="248"/>
      <c r="X276" s="248"/>
      <c r="Y276" s="248"/>
      <c r="Z276" s="248"/>
    </row>
    <row r="277" spans="1:26" ht="15.75" customHeight="1" x14ac:dyDescent="0.35">
      <c r="A277" s="247" t="str">
        <f>INDEX('Policy Characteristics'!B:B,MATCH(PolicyLevers!$C277,'Policy Characteristics'!$D:$D,0))</f>
        <v>Electricity Supply</v>
      </c>
      <c r="B277" s="247" t="str">
        <f>INDEX('Policy Characteristics'!C:C,MATCH(PolicyLevers!$C277,'Policy Characteristics'!$D:$D,0))</f>
        <v>Reduce Plant Downtime</v>
      </c>
      <c r="C277" s="274" t="str">
        <f t="shared" ref="C277" si="193">C$234</f>
        <v>Percentage Reduction in Plant Downtime</v>
      </c>
      <c r="D277" s="262" t="s">
        <v>259</v>
      </c>
      <c r="E277" s="262" t="s">
        <v>324</v>
      </c>
      <c r="F277" s="262"/>
      <c r="G277" s="262"/>
      <c r="H277" s="7"/>
      <c r="I277" s="262" t="s">
        <v>76</v>
      </c>
      <c r="J277" s="247" t="str">
        <f>INDEX('Policy Characteristics'!E:E,MATCH(PolicyLevers!$C277,'Policy Characteristics'!$D:$D,0))</f>
        <v>Reduce Plant Downtime</v>
      </c>
      <c r="K277" s="247" t="str">
        <f>INDEX('Policy Characteristics'!F:F,MATCH(PolicyLevers!$C277,'Policy Characteristics'!$D:$D,0))</f>
        <v>elec reduce plant downtime</v>
      </c>
      <c r="L277" s="275">
        <f>INDEX('Policy Characteristics'!G:G,MATCH(PolicyLevers!$C277,'Policy Characteristics'!$D:$D,0))</f>
        <v>0</v>
      </c>
      <c r="M277" s="275">
        <f>INDEX('Policy Characteristics'!H:H,MATCH(PolicyLevers!$C277,'Policy Characteristics'!$D:$D,0))</f>
        <v>0</v>
      </c>
      <c r="N277" s="275">
        <f>INDEX('Policy Characteristics'!I:I,MATCH(PolicyLevers!$C277,'Policy Characteristics'!$D:$D,0))</f>
        <v>0</v>
      </c>
      <c r="O277" s="262">
        <f>INDEX('Policy Characteristics'!J:J,MATCH(PolicyLevers!$C277,'Policy Characteristics'!$D:$D,0))</f>
        <v>0</v>
      </c>
      <c r="P277" s="262" t="str">
        <f>INDEX('Policy Characteristics'!K:K,MATCH(PolicyLevers!$C277,'Policy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7" s="262">
        <f>INDEX('Policy Characteristics'!L:L,MATCH(PolicyLevers!$C277,'Policy Characteristics'!$D:$D,0))</f>
        <v>0</v>
      </c>
      <c r="R277" s="269">
        <f>INDEX('Policy Characteristics'!M:M,MATCH(PolicyLevers!$C277,'Policy Characteristics'!$D:$D,0))</f>
        <v>0</v>
      </c>
      <c r="S277" s="262">
        <f>INDEX('Policy Characteristics'!N:N,MATCH(PolicyLevers!$C277,'Policy Characteristics'!$D:$D,0))</f>
        <v>0</v>
      </c>
      <c r="T277" s="262">
        <f>INDEX('Policy Characteristics'!O:O,MATCH(PolicyLevers!$C277,'Policy Characteristics'!$D:$D,0))</f>
        <v>0</v>
      </c>
      <c r="U277" s="248"/>
      <c r="V277" s="248"/>
      <c r="W277" s="248"/>
      <c r="X277" s="248"/>
      <c r="Y277" s="248"/>
      <c r="Z277" s="248"/>
    </row>
    <row r="278" spans="1:26" ht="15.75" customHeight="1" x14ac:dyDescent="0.35">
      <c r="A278" s="247" t="str">
        <f>INDEX('Policy Characteristics'!B:B,MATCH(PolicyLevers!$C278,'Policy Characteristics'!$D:$D,0))</f>
        <v>Electricity Supply</v>
      </c>
      <c r="B278" s="247" t="str">
        <f>INDEX('Policy Characteristics'!C:C,MATCH(PolicyLevers!$C278,'Policy Characteristics'!$D:$D,0))</f>
        <v>Reduce Plant Downtime</v>
      </c>
      <c r="C278" s="274" t="str">
        <f t="shared" ref="C278" si="194">C$234</f>
        <v>Percentage Reduction in Plant Downtime</v>
      </c>
      <c r="D278" s="262" t="s">
        <v>259</v>
      </c>
      <c r="E278" s="262" t="s">
        <v>325</v>
      </c>
      <c r="F278" s="262"/>
      <c r="G278" s="262"/>
      <c r="H278" s="7"/>
      <c r="I278" s="262" t="s">
        <v>76</v>
      </c>
      <c r="J278" s="247" t="str">
        <f>INDEX('Policy Characteristics'!E:E,MATCH(PolicyLevers!$C278,'Policy Characteristics'!$D:$D,0))</f>
        <v>Reduce Plant Downtime</v>
      </c>
      <c r="K278" s="247" t="str">
        <f>INDEX('Policy Characteristics'!F:F,MATCH(PolicyLevers!$C278,'Policy Characteristics'!$D:$D,0))</f>
        <v>elec reduce plant downtime</v>
      </c>
      <c r="L278" s="275">
        <f>INDEX('Policy Characteristics'!G:G,MATCH(PolicyLevers!$C278,'Policy Characteristics'!$D:$D,0))</f>
        <v>0</v>
      </c>
      <c r="M278" s="275">
        <f>INDEX('Policy Characteristics'!H:H,MATCH(PolicyLevers!$C278,'Policy Characteristics'!$D:$D,0))</f>
        <v>0</v>
      </c>
      <c r="N278" s="275">
        <f>INDEX('Policy Characteristics'!I:I,MATCH(PolicyLevers!$C278,'Policy Characteristics'!$D:$D,0))</f>
        <v>0</v>
      </c>
      <c r="O278" s="262">
        <f>INDEX('Policy Characteristics'!J:J,MATCH(PolicyLevers!$C278,'Policy Characteristics'!$D:$D,0))</f>
        <v>0</v>
      </c>
      <c r="P278" s="262" t="str">
        <f>INDEX('Policy Characteristics'!K:K,MATCH(PolicyLevers!$C278,'Policy Characteristics'!$D:$D,0))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c r="Q278" s="262">
        <f>INDEX('Policy Characteristics'!L:L,MATCH(PolicyLevers!$C278,'Policy Characteristics'!$D:$D,0))</f>
        <v>0</v>
      </c>
      <c r="R278" s="269">
        <f>INDEX('Policy Characteristics'!M:M,MATCH(PolicyLevers!$C278,'Policy Characteristics'!$D:$D,0))</f>
        <v>0</v>
      </c>
      <c r="S278" s="262">
        <f>INDEX('Policy Characteristics'!N:N,MATCH(PolicyLevers!$C278,'Policy Characteristics'!$D:$D,0))</f>
        <v>0</v>
      </c>
      <c r="T278" s="262">
        <f>INDEX('Policy Characteristics'!O:O,MATCH(PolicyLevers!$C278,'Policy Characteristics'!$D:$D,0))</f>
        <v>0</v>
      </c>
      <c r="U278" s="248"/>
      <c r="V278" s="248"/>
      <c r="W278" s="248"/>
      <c r="X278" s="248"/>
      <c r="Y278" s="248"/>
      <c r="Z278" s="248"/>
    </row>
    <row r="279" spans="1:26" ht="15.75" customHeight="1" x14ac:dyDescent="0.35">
      <c r="A279" s="247" t="str">
        <f>INDEX('Policy Characteristics'!B:B,MATCH(PolicyLevers!$C279,'Policy Characteristics'!$D:$D,0))</f>
        <v>Electricity Supply</v>
      </c>
      <c r="B279" s="247" t="str">
        <f>INDEX('Policy Characteristics'!C:C,MATCH(PolicyLevers!$C279,'Policy Characteristics'!$D:$D,0))</f>
        <v>Reduce Soft Costs</v>
      </c>
      <c r="C279" s="7" t="s">
        <v>329</v>
      </c>
      <c r="D279" s="262" t="s">
        <v>237</v>
      </c>
      <c r="E279" s="262"/>
      <c r="F279" s="262" t="s">
        <v>238</v>
      </c>
      <c r="G279" s="262"/>
      <c r="H279" s="7">
        <v>194</v>
      </c>
      <c r="I279" s="260" t="s">
        <v>63</v>
      </c>
      <c r="J279" s="247" t="str">
        <f>INDEX('Policy Characteristics'!E:E,MATCH(PolicyLevers!$C279,'Policy Characteristics'!$D:$D,0))</f>
        <v>Reduce Soft Costs</v>
      </c>
      <c r="K279" s="247" t="str">
        <f>INDEX('Policy Characteristics'!F:F,MATCH(PolicyLevers!$C279,'Policy Characteristics'!$D:$D,0))</f>
        <v>elec reduce soft costs</v>
      </c>
      <c r="L279" s="275">
        <f>INDEX('Policy Characteristics'!G:G,MATCH(PolicyLevers!$C279,'Policy Characteristics'!$D:$D,0))</f>
        <v>0</v>
      </c>
      <c r="M279" s="275">
        <f>INDEX('Policy Characteristics'!H:H,MATCH(PolicyLevers!$C279,'Policy Characteristics'!$D:$D,0))</f>
        <v>0.9</v>
      </c>
      <c r="N279" s="275">
        <f>INDEX('Policy Characteristics'!I:I,MATCH(PolicyLevers!$C279,'Policy Characteristics'!$D:$D,0))</f>
        <v>0.01</v>
      </c>
      <c r="O279" s="262" t="str">
        <f>INDEX('Policy Characteristics'!J:J,MATCH(PolicyLevers!$C279,'Policy Characteristics'!$D:$D,0))</f>
        <v>% reduction in soft costs</v>
      </c>
      <c r="P279" s="262" t="str">
        <f>INDEX('Policy Characteristics'!K:K,MATCH(PolicyLevers!$C279,'Policy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79" s="262" t="str">
        <f>INDEX('Policy Characteristics'!L:L,MATCH(PolicyLevers!$C279,'Policy Characteristics'!$D:$D,0))</f>
        <v>endogenous-learning.html#red-soft-costs</v>
      </c>
      <c r="R279" s="269" t="str">
        <f>INDEX('Policy Characteristics'!M:M,MATCH(PolicyLevers!$C279,'Policy Characteristics'!$D:$D,0))</f>
        <v>reduce-soft-costs.html</v>
      </c>
      <c r="S279" s="262">
        <f>INDEX('Policy Characteristics'!N:N,MATCH(PolicyLevers!$C279,'Policy Characteristics'!$D:$D,0))</f>
        <v>0</v>
      </c>
      <c r="T279" s="262">
        <f>INDEX('Policy Characteristics'!O:O,MATCH(PolicyLevers!$C279,'Policy Characteristics'!$D:$D,0))</f>
        <v>0</v>
      </c>
      <c r="U279" s="248"/>
      <c r="V279" s="248"/>
      <c r="W279" s="248"/>
      <c r="X279" s="248"/>
      <c r="Y279" s="248"/>
      <c r="Z279" s="248"/>
    </row>
    <row r="280" spans="1:26" ht="15.75" customHeight="1" x14ac:dyDescent="0.35">
      <c r="A280" s="247" t="str">
        <f>INDEX('Policy Characteristics'!B:B,MATCH(PolicyLevers!$C280,'Policy Characteristics'!$D:$D,0))</f>
        <v>Electricity Supply</v>
      </c>
      <c r="B280" s="247" t="str">
        <f>INDEX('Policy Characteristics'!C:C,MATCH(PolicyLevers!$C280,'Policy Characteristics'!$D:$D,0))</f>
        <v>Reduce Soft Costs</v>
      </c>
      <c r="C280" s="274" t="str">
        <f t="shared" ref="C280:C281" si="195">C$279</f>
        <v>Percent Reduction in Soft Costs of Capacity Construction</v>
      </c>
      <c r="D280" s="262" t="s">
        <v>239</v>
      </c>
      <c r="E280" s="262"/>
      <c r="F280" s="262" t="s">
        <v>240</v>
      </c>
      <c r="G280" s="262"/>
      <c r="H280" s="7">
        <v>195</v>
      </c>
      <c r="I280" s="260" t="s">
        <v>63</v>
      </c>
      <c r="J280" s="247" t="str">
        <f>INDEX('Policy Characteristics'!E:E,MATCH(PolicyLevers!$C280,'Policy Characteristics'!$D:$D,0))</f>
        <v>Reduce Soft Costs</v>
      </c>
      <c r="K280" s="247" t="str">
        <f>INDEX('Policy Characteristics'!F:F,MATCH(PolicyLevers!$C280,'Policy Characteristics'!$D:$D,0))</f>
        <v>elec reduce soft costs</v>
      </c>
      <c r="L280" s="288">
        <f>INDEX('Policy Characteristics'!G:G,MATCH(PolicyLevers!$C280,'Policy Characteristics'!$D:$D,0))</f>
        <v>0</v>
      </c>
      <c r="M280" s="288">
        <f>INDEX('Policy Characteristics'!H:H,MATCH(PolicyLevers!$C280,'Policy Characteristics'!$D:$D,0))</f>
        <v>0.9</v>
      </c>
      <c r="N280" s="288">
        <f>INDEX('Policy Characteristics'!I:I,MATCH(PolicyLevers!$C280,'Policy Characteristics'!$D:$D,0))</f>
        <v>0.01</v>
      </c>
      <c r="O280" s="287" t="str">
        <f>INDEX('Policy Characteristics'!J:J,MATCH(PolicyLevers!$C280,'Policy Characteristics'!$D:$D,0))</f>
        <v>% reduction in soft costs</v>
      </c>
      <c r="P280" s="262" t="str">
        <f>INDEX('Policy Characteristics'!K:K,MATCH(PolicyLevers!$C280,'Policy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80" s="287" t="str">
        <f>INDEX('Policy Characteristics'!L:L,MATCH(PolicyLevers!$C280,'Policy Characteristics'!$D:$D,0))</f>
        <v>endogenous-learning.html#red-soft-costs</v>
      </c>
      <c r="R280" s="289" t="str">
        <f>INDEX('Policy Characteristics'!M:M,MATCH(PolicyLevers!$C280,'Policy Characteristics'!$D:$D,0))</f>
        <v>reduce-soft-costs.html</v>
      </c>
      <c r="S280" s="262">
        <f>INDEX('Policy Characteristics'!N:N,MATCH(PolicyLevers!$C280,'Policy Characteristics'!$D:$D,0))</f>
        <v>0</v>
      </c>
      <c r="T280" s="262">
        <f>INDEX('Policy Characteristics'!O:O,MATCH(PolicyLevers!$C280,'Policy Characteristics'!$D:$D,0))</f>
        <v>0</v>
      </c>
      <c r="U280" s="248"/>
      <c r="V280" s="248"/>
      <c r="W280" s="248"/>
      <c r="X280" s="248"/>
      <c r="Y280" s="248"/>
      <c r="Z280" s="248"/>
    </row>
    <row r="281" spans="1:26" ht="15.75" customHeight="1" x14ac:dyDescent="0.35">
      <c r="A281" s="247" t="str">
        <f>INDEX('Policy Characteristics'!B:B,MATCH(PolicyLevers!$C281,'Policy Characteristics'!$D:$D,0))</f>
        <v>Electricity Supply</v>
      </c>
      <c r="B281" s="247" t="str">
        <f>INDEX('Policy Characteristics'!C:C,MATCH(PolicyLevers!$C281,'Policy Characteristics'!$D:$D,0))</f>
        <v>Reduce Soft Costs</v>
      </c>
      <c r="C281" s="274" t="str">
        <f t="shared" si="195"/>
        <v>Percent Reduction in Soft Costs of Capacity Construction</v>
      </c>
      <c r="D281" s="262" t="s">
        <v>253</v>
      </c>
      <c r="E281" s="262"/>
      <c r="F281" s="262" t="s">
        <v>254</v>
      </c>
      <c r="G281" s="262"/>
      <c r="H281" s="7">
        <v>196</v>
      </c>
      <c r="I281" s="260" t="s">
        <v>63</v>
      </c>
      <c r="J281" s="247" t="str">
        <f>INDEX('Policy Characteristics'!E:E,MATCH(PolicyLevers!$C281,'Policy Characteristics'!$D:$D,0))</f>
        <v>Reduce Soft Costs</v>
      </c>
      <c r="K281" s="247" t="str">
        <f>INDEX('Policy Characteristics'!F:F,MATCH(PolicyLevers!$C281,'Policy Characteristics'!$D:$D,0))</f>
        <v>elec reduce soft costs</v>
      </c>
      <c r="L281" s="288">
        <f>INDEX('Policy Characteristics'!G:G,MATCH(PolicyLevers!$C281,'Policy Characteristics'!$D:$D,0))</f>
        <v>0</v>
      </c>
      <c r="M281" s="288">
        <f>INDEX('Policy Characteristics'!H:H,MATCH(PolicyLevers!$C281,'Policy Characteristics'!$D:$D,0))</f>
        <v>0.9</v>
      </c>
      <c r="N281" s="288">
        <f>INDEX('Policy Characteristics'!I:I,MATCH(PolicyLevers!$C281,'Policy Characteristics'!$D:$D,0))</f>
        <v>0.01</v>
      </c>
      <c r="O281" s="287" t="str">
        <f>INDEX('Policy Characteristics'!J:J,MATCH(PolicyLevers!$C281,'Policy Characteristics'!$D:$D,0))</f>
        <v>% reduction in soft costs</v>
      </c>
      <c r="P281" s="262" t="str">
        <f>INDEX('Policy Characteristics'!K:K,MATCH(PolicyLevers!$C281,'Policy Characteristics'!$D:$D,0))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Q281" s="287" t="str">
        <f>INDEX('Policy Characteristics'!L:L,MATCH(PolicyLevers!$C281,'Policy Characteristics'!$D:$D,0))</f>
        <v>endogenous-learning.html#red-soft-costs</v>
      </c>
      <c r="R281" s="289" t="str">
        <f>INDEX('Policy Characteristics'!M:M,MATCH(PolicyLevers!$C281,'Policy Characteristics'!$D:$D,0))</f>
        <v>reduce-soft-costs.html</v>
      </c>
      <c r="S281" s="262">
        <f>INDEX('Policy Characteristics'!N:N,MATCH(PolicyLevers!$C281,'Policy Characteristics'!$D:$D,0))</f>
        <v>0</v>
      </c>
      <c r="T281" s="262">
        <f>INDEX('Policy Characteristics'!O:O,MATCH(PolicyLevers!$C281,'Policy Characteristics'!$D:$D,0))</f>
        <v>0</v>
      </c>
      <c r="U281" s="248"/>
      <c r="V281" s="248"/>
      <c r="W281" s="248"/>
      <c r="X281" s="248"/>
      <c r="Y281" s="248"/>
      <c r="Z281" s="248"/>
    </row>
    <row r="282" spans="1:26" ht="15.75" customHeight="1" x14ac:dyDescent="0.35">
      <c r="A282" s="247" t="str">
        <f>INDEX('Policy Characteristics'!B:B,MATCH(PolicyLevers!$C282,'Policy Characteristics'!$D:$D,0))</f>
        <v>Electricity Supply</v>
      </c>
      <c r="B282" s="247" t="str">
        <f>INDEX('Policy Characteristics'!C:C,MATCH(PolicyLevers!$C282,'Policy Characteristics'!$D:$D,0))</f>
        <v>Reduce Transmission &amp; Distribution Losses</v>
      </c>
      <c r="C282" s="247" t="s">
        <v>335</v>
      </c>
      <c r="D282" s="257"/>
      <c r="E282" s="257"/>
      <c r="F282" s="257"/>
      <c r="G282" s="257"/>
      <c r="H282" s="254">
        <v>145</v>
      </c>
      <c r="I282" s="255" t="s">
        <v>63</v>
      </c>
      <c r="J282" s="247" t="str">
        <f>INDEX('Policy Characteristics'!E:E,MATCH(PolicyLevers!$C282,'Policy Characteristics'!$D:$D,0))</f>
        <v>Reduce T&amp;D Losses</v>
      </c>
      <c r="K282" s="247" t="str">
        <f>INDEX('Policy Characteristics'!F:F,MATCH(PolicyLevers!$C282,'Policy Characteristics'!$D:$D,0))</f>
        <v>elec avoid TND loss</v>
      </c>
      <c r="L282" s="256">
        <f>INDEX('Policy Characteristics'!G:G,MATCH(PolicyLevers!$C282,'Policy Characteristics'!$D:$D,0))</f>
        <v>0</v>
      </c>
      <c r="M282" s="256">
        <f>INDEX('Policy Characteristics'!H:H,MATCH(PolicyLevers!$C282,'Policy Characteristics'!$D:$D,0))</f>
        <v>0.4</v>
      </c>
      <c r="N282" s="256">
        <f>INDEX('Policy Characteristics'!I:I,MATCH(PolicyLevers!$C282,'Policy Characteristics'!$D:$D,0))</f>
        <v>0.01</v>
      </c>
      <c r="O282" s="257" t="str">
        <f>INDEX('Policy Characteristics'!J:J,MATCH(PolicyLevers!$C282,'Policy Characteristics'!$D:$D,0))</f>
        <v>% of losses avoided</v>
      </c>
      <c r="P282" s="257" t="str">
        <f>INDEX('Policy Characteristics'!K:K,MATCH(PolicyLevers!$C282,'Policy Characteristics'!$D:$D,0))</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Q282" s="257" t="str">
        <f>INDEX('Policy Characteristics'!L:L,MATCH(PolicyLevers!$C282,'Policy Characteristics'!$D:$D,0))</f>
        <v>electricity-sector-main.html#red-tnd-losses</v>
      </c>
      <c r="R282" s="265" t="str">
        <f>INDEX('Policy Characteristics'!M:M,MATCH(PolicyLevers!$C282,'Policy Characteristics'!$D:$D,0))</f>
        <v>reduce-tnd-losses.html</v>
      </c>
      <c r="S282" s="257" t="str">
        <f>INDEX('Policy Characteristics'!N:N,MATCH(PolicyLevers!$C282,'Policy Characteristics'!$D:$D,0))</f>
        <v>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v>
      </c>
      <c r="T282" s="257" t="str">
        <f>INDEX('Policy Characteristics'!O:O,MATCH(PolicyLevers!$C282,'Policy Characteristics'!$D:$D,0))</f>
        <v>MCTI. Modelagem setorial de opções de baixo carbono para o setor de termelétricas e termonucleares - Brasília: Ministério da Ciência, Tecnologia, Inovações e Comunicações, ONU Meio Ambiente, 2017.
EPE, 2020. Plano Decenal de Expansão de Energia 2029 / Ministério de Minas e Energia. Empresa de Pesquisa Energética. Brasília: MME/EPE, 2019 
ANNEL, 2020. RELATÓRIO – PERDAS DE ENERGIA NA DISTRIBUIÇÃO – 1/2020.</v>
      </c>
      <c r="U282" s="248"/>
      <c r="V282" s="248"/>
      <c r="W282" s="248"/>
      <c r="X282" s="248"/>
      <c r="Y282" s="248"/>
      <c r="Z282" s="248"/>
    </row>
    <row r="283" spans="1:26" ht="15.75" customHeight="1" x14ac:dyDescent="0.35">
      <c r="A283" s="247" t="str">
        <f>INDEX('Policy Characteristics'!B:B,MATCH(PolicyLevers!$C283,'Policy Characteristics'!$D:$D,0))</f>
        <v>Electricity Supply</v>
      </c>
      <c r="B283" s="247" t="str">
        <f>INDEX('Policy Characteristics'!C:C,MATCH(PolicyLevers!$C283,'Policy Characteristics'!$D:$D,0))</f>
        <v>Subsidy for Capacity Construction</v>
      </c>
      <c r="C283" s="248" t="s">
        <v>342</v>
      </c>
      <c r="D283" s="262" t="s">
        <v>226</v>
      </c>
      <c r="E283" s="262"/>
      <c r="F283" s="262" t="s">
        <v>227</v>
      </c>
      <c r="G283" s="262"/>
      <c r="H283" s="7"/>
      <c r="I283" s="262" t="s">
        <v>76</v>
      </c>
      <c r="J283" s="247" t="str">
        <f>INDEX('Policy Characteristics'!E:E,MATCH(PolicyLevers!$C283,'Policy Characteristics'!$D:$D,0))</f>
        <v>Subsidy for Capacity Construction</v>
      </c>
      <c r="K283" s="247" t="str">
        <f>INDEX('Policy Characteristics'!F:F,MATCH(PolicyLevers!$C283,'Policy Characteristics'!$D:$D,0))</f>
        <v>elec capacity construction subsidy</v>
      </c>
      <c r="L283" s="275">
        <f>INDEX('Policy Characteristics'!G:G,MATCH(PolicyLevers!$C283,'Policy Characteristics'!$D:$D,0))</f>
        <v>0</v>
      </c>
      <c r="M283" s="275">
        <f>INDEX('Policy Characteristics'!H:H,MATCH(PolicyLevers!$C283,'Policy Characteristics'!$D:$D,0))</f>
        <v>0.95</v>
      </c>
      <c r="N283" s="275">
        <f>INDEX('Policy Characteristics'!I:I,MATCH(PolicyLevers!$C283,'Policy Characteristics'!$D:$D,0))</f>
        <v>0.01</v>
      </c>
      <c r="O283" s="262" t="str">
        <f>INDEX('Policy Characteristics'!J:J,MATCH(PolicyLevers!$C283,'Policy Characteristics'!$D:$D,0))</f>
        <v>% of construction cost</v>
      </c>
      <c r="P283" s="262" t="str">
        <f>INDEX('Policy Characteristics'!K:K,MATCH(PolicyLevers!$C283,'Policy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3" s="262" t="str">
        <f>INDEX('Policy Characteristics'!L:L,MATCH(PolicyLevers!$C283,'Policy Characteristics'!$D:$D,0))</f>
        <v>electricity-sector-main.html#subsidies</v>
      </c>
      <c r="R283" s="269">
        <f>INDEX('Policy Characteristics'!M:M,MATCH(PolicyLevers!$C283,'Policy Characteristics'!$D:$D,0))</f>
        <v>0</v>
      </c>
      <c r="S283" s="262">
        <f>INDEX('Policy Characteristics'!N:N,MATCH(PolicyLevers!$C283,'Policy Characteristics'!$D:$D,0))</f>
        <v>0</v>
      </c>
      <c r="T283" s="262">
        <f>INDEX('Policy Characteristics'!O:O,MATCH(PolicyLevers!$C283,'Policy Characteristics'!$D:$D,0))</f>
        <v>0</v>
      </c>
      <c r="U283" s="248"/>
      <c r="V283" s="248"/>
      <c r="W283" s="248"/>
      <c r="X283" s="248"/>
      <c r="Y283" s="248"/>
      <c r="Z283" s="248"/>
    </row>
    <row r="284" spans="1:26" ht="15.75" customHeight="1" x14ac:dyDescent="0.35">
      <c r="A284" s="247" t="str">
        <f>INDEX('Policy Characteristics'!B:B,MATCH(PolicyLevers!$C284,'Policy Characteristics'!$D:$D,0))</f>
        <v>Electricity Supply</v>
      </c>
      <c r="B284" s="247" t="str">
        <f>INDEX('Policy Characteristics'!C:C,MATCH(PolicyLevers!$C284,'Policy Characteristics'!$D:$D,0))</f>
        <v>Subsidy for Capacity Construction</v>
      </c>
      <c r="C284" s="274" t="str">
        <f t="shared" ref="C284" si="196">C$283</f>
        <v>Perc Subsidy for Elec Capacity Construction</v>
      </c>
      <c r="D284" s="262" t="s">
        <v>346</v>
      </c>
      <c r="E284" s="276"/>
      <c r="F284" s="262" t="s">
        <v>347</v>
      </c>
      <c r="G284" s="262"/>
      <c r="H284" s="7"/>
      <c r="I284" s="262" t="s">
        <v>76</v>
      </c>
      <c r="J284" s="247" t="str">
        <f>INDEX('Policy Characteristics'!E:E,MATCH(PolicyLevers!$C284,'Policy Characteristics'!$D:$D,0))</f>
        <v>Subsidy for Capacity Construction</v>
      </c>
      <c r="K284" s="247" t="str">
        <f>INDEX('Policy Characteristics'!F:F,MATCH(PolicyLevers!$C284,'Policy Characteristics'!$D:$D,0))</f>
        <v>elec capacity construction subsidy</v>
      </c>
      <c r="L284" s="261">
        <f>INDEX('Policy Characteristics'!G:G,MATCH(PolicyLevers!$C284,'Policy Characteristics'!$D:$D,0))</f>
        <v>0</v>
      </c>
      <c r="M284" s="261">
        <f>INDEX('Policy Characteristics'!H:H,MATCH(PolicyLevers!$C284,'Policy Characteristics'!$D:$D,0))</f>
        <v>0.95</v>
      </c>
      <c r="N284" s="261">
        <f>INDEX('Policy Characteristics'!I:I,MATCH(PolicyLevers!$C284,'Policy Characteristics'!$D:$D,0))</f>
        <v>0.01</v>
      </c>
      <c r="O284" s="287" t="str">
        <f>INDEX('Policy Characteristics'!J:J,MATCH(PolicyLevers!$C284,'Policy Characteristics'!$D:$D,0))</f>
        <v>% of construction cost</v>
      </c>
      <c r="P284" s="262" t="str">
        <f>INDEX('Policy Characteristics'!K:K,MATCH(PolicyLevers!$C284,'Policy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4" s="287" t="str">
        <f>INDEX('Policy Characteristics'!L:L,MATCH(PolicyLevers!$C284,'Policy Characteristics'!$D:$D,0))</f>
        <v>electricity-sector-main.html#subsidies</v>
      </c>
      <c r="R284" s="269">
        <f>INDEX('Policy Characteristics'!M:M,MATCH(PolicyLevers!$C284,'Policy Characteristics'!$D:$D,0))</f>
        <v>0</v>
      </c>
      <c r="S284" s="262">
        <f>INDEX('Policy Characteristics'!N:N,MATCH(PolicyLevers!$C284,'Policy Characteristics'!$D:$D,0))</f>
        <v>0</v>
      </c>
      <c r="T284" s="262">
        <f>INDEX('Policy Characteristics'!O:O,MATCH(PolicyLevers!$C284,'Policy Characteristics'!$D:$D,0))</f>
        <v>0</v>
      </c>
      <c r="U284" s="248"/>
      <c r="V284" s="248"/>
      <c r="W284" s="248"/>
      <c r="X284" s="248"/>
      <c r="Y284" s="248"/>
      <c r="Z284" s="248"/>
    </row>
    <row r="285" spans="1:26" ht="81.5" customHeight="1" x14ac:dyDescent="0.35">
      <c r="A285" s="247" t="str">
        <f>INDEX('Policy Characteristics'!B:B,MATCH(PolicyLevers!$C285,'Policy Characteristics'!$D:$D,0))</f>
        <v>Electricity Supply</v>
      </c>
      <c r="B285" s="247" t="str">
        <f>INDEX('Policy Characteristics'!C:C,MATCH(PolicyLevers!$C285,'Policy Characteristics'!$D:$D,0))</f>
        <v>Subsidy for Capacity Construction</v>
      </c>
      <c r="C285" s="254" t="str">
        <f t="shared" ref="C285" si="197">C$283</f>
        <v>Perc Subsidy for Elec Capacity Construction</v>
      </c>
      <c r="D285" s="257" t="s">
        <v>233</v>
      </c>
      <c r="E285" s="257"/>
      <c r="F285" s="257" t="s">
        <v>234</v>
      </c>
      <c r="G285" s="257"/>
      <c r="H285" s="254">
        <v>517</v>
      </c>
      <c r="I285" s="257" t="s">
        <v>76</v>
      </c>
      <c r="J285" s="247" t="str">
        <f>INDEX('Policy Characteristics'!E:E,MATCH(PolicyLevers!$C285,'Policy Characteristics'!$D:$D,0))</f>
        <v>Subsidy for Capacity Construction</v>
      </c>
      <c r="K285" s="247" t="str">
        <f>INDEX('Policy Characteristics'!F:F,MATCH(PolicyLevers!$C285,'Policy Characteristics'!$D:$D,0))</f>
        <v>elec capacity construction subsidy</v>
      </c>
      <c r="L285" s="256">
        <f>INDEX('Policy Characteristics'!G:G,MATCH(PolicyLevers!$C285,'Policy Characteristics'!$D:$D,0))</f>
        <v>0</v>
      </c>
      <c r="M285" s="256">
        <f>INDEX('Policy Characteristics'!H:H,MATCH(PolicyLevers!$C285,'Policy Characteristics'!$D:$D,0))</f>
        <v>0.95</v>
      </c>
      <c r="N285" s="256">
        <f>INDEX('Policy Characteristics'!I:I,MATCH(PolicyLevers!$C285,'Policy Characteristics'!$D:$D,0))</f>
        <v>0.01</v>
      </c>
      <c r="O285" s="290" t="str">
        <f>INDEX('Policy Characteristics'!J:J,MATCH(PolicyLevers!$C285,'Policy Characteristics'!$D:$D,0))</f>
        <v>% of construction cost</v>
      </c>
      <c r="P285" s="319" t="str">
        <f>INDEX('Policy Characteristics'!K:K,MATCH(PolicyLevers!$C285,'Policy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5" s="290" t="str">
        <f>INDEX('Policy Characteristics'!L:L,MATCH(PolicyLevers!$C285,'Policy Characteristics'!$D:$D,0))</f>
        <v>electricity-sector-main.html#subsidies</v>
      </c>
      <c r="R285" s="265">
        <f>INDEX('Policy Characteristics'!M:M,MATCH(PolicyLevers!$C285,'Policy Characteristics'!$D:$D,0))</f>
        <v>0</v>
      </c>
      <c r="S285" s="278">
        <f>INDEX('Policy Characteristics'!N:N,MATCH(PolicyLevers!$C285,'Policy Characteristics'!$D:$D,0))</f>
        <v>0</v>
      </c>
      <c r="T285" s="257">
        <f>INDEX('Policy Characteristics'!O:O,MATCH(PolicyLevers!$C285,'Policy Characteristics'!$D:$D,0))</f>
        <v>0</v>
      </c>
      <c r="U285" s="248"/>
      <c r="V285" s="248"/>
      <c r="W285" s="248"/>
      <c r="X285" s="248"/>
      <c r="Y285" s="248"/>
      <c r="Z285" s="248"/>
    </row>
    <row r="286" spans="1:26" ht="15.75" customHeight="1" x14ac:dyDescent="0.35">
      <c r="A286" s="247" t="str">
        <f>INDEX('Policy Characteristics'!B:B,MATCH(PolicyLevers!$C286,'Policy Characteristics'!$D:$D,0))</f>
        <v>Electricity Supply</v>
      </c>
      <c r="B286" s="247" t="str">
        <f>INDEX('Policy Characteristics'!C:C,MATCH(PolicyLevers!$C286,'Policy Characteristics'!$D:$D,0))</f>
        <v>Subsidy for Capacity Construction</v>
      </c>
      <c r="C286" s="274" t="str">
        <f t="shared" ref="C286:C290" si="198">C$283</f>
        <v>Perc Subsidy for Elec Capacity Construction</v>
      </c>
      <c r="D286" s="262" t="s">
        <v>235</v>
      </c>
      <c r="E286" s="276"/>
      <c r="F286" s="262" t="s">
        <v>236</v>
      </c>
      <c r="G286" s="262"/>
      <c r="H286" s="7"/>
      <c r="I286" s="262" t="s">
        <v>76</v>
      </c>
      <c r="J286" s="247" t="str">
        <f>INDEX('Policy Characteristics'!E:E,MATCH(PolicyLevers!$C286,'Policy Characteristics'!$D:$D,0))</f>
        <v>Subsidy for Capacity Construction</v>
      </c>
      <c r="K286" s="247" t="str">
        <f>INDEX('Policy Characteristics'!F:F,MATCH(PolicyLevers!$C286,'Policy Characteristics'!$D:$D,0))</f>
        <v>elec capacity construction subsidy</v>
      </c>
      <c r="L286" s="261">
        <f>INDEX('Policy Characteristics'!G:G,MATCH(PolicyLevers!$C286,'Policy Characteristics'!$D:$D,0))</f>
        <v>0</v>
      </c>
      <c r="M286" s="261">
        <f>INDEX('Policy Characteristics'!H:H,MATCH(PolicyLevers!$C286,'Policy Characteristics'!$D:$D,0))</f>
        <v>0.95</v>
      </c>
      <c r="N286" s="261">
        <f>INDEX('Policy Characteristics'!I:I,MATCH(PolicyLevers!$C286,'Policy Characteristics'!$D:$D,0))</f>
        <v>0.01</v>
      </c>
      <c r="O286" s="287" t="str">
        <f>INDEX('Policy Characteristics'!J:J,MATCH(PolicyLevers!$C286,'Policy Characteristics'!$D:$D,0))</f>
        <v>% of construction cost</v>
      </c>
      <c r="P286" s="262" t="str">
        <f>INDEX('Policy Characteristics'!K:K,MATCH(PolicyLevers!$C286,'Policy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6" s="287" t="str">
        <f>INDEX('Policy Characteristics'!L:L,MATCH(PolicyLevers!$C286,'Policy Characteristics'!$D:$D,0))</f>
        <v>electricity-sector-main.html#subsidies</v>
      </c>
      <c r="R286" s="269">
        <f>INDEX('Policy Characteristics'!M:M,MATCH(PolicyLevers!$C286,'Policy Characteristics'!$D:$D,0))</f>
        <v>0</v>
      </c>
      <c r="S286" s="262">
        <f>INDEX('Policy Characteristics'!N:N,MATCH(PolicyLevers!$C286,'Policy Characteristics'!$D:$D,0))</f>
        <v>0</v>
      </c>
      <c r="T286" s="262">
        <f>INDEX('Policy Characteristics'!O:O,MATCH(PolicyLevers!$C286,'Policy Characteristics'!$D:$D,0))</f>
        <v>0</v>
      </c>
      <c r="U286" s="248"/>
      <c r="V286" s="248"/>
      <c r="W286" s="248"/>
      <c r="X286" s="248"/>
      <c r="Y286" s="248"/>
      <c r="Z286" s="248"/>
    </row>
    <row r="287" spans="1:26" ht="15.75" customHeight="1" x14ac:dyDescent="0.35">
      <c r="A287" s="247" t="str">
        <f>INDEX('Policy Characteristics'!B:B,MATCH(PolicyLevers!$C287,'Policy Characteristics'!$D:$D,0))</f>
        <v>Electricity Supply</v>
      </c>
      <c r="B287" s="247" t="str">
        <f>INDEX('Policy Characteristics'!C:C,MATCH(PolicyLevers!$C287,'Policy Characteristics'!$D:$D,0))</f>
        <v>Subsidy for Capacity Construction</v>
      </c>
      <c r="C287" s="254" t="str">
        <f t="shared" si="198"/>
        <v>Perc Subsidy for Elec Capacity Construction</v>
      </c>
      <c r="D287" s="257" t="s">
        <v>237</v>
      </c>
      <c r="E287" s="257"/>
      <c r="F287" s="257" t="s">
        <v>238</v>
      </c>
      <c r="G287" s="257"/>
      <c r="H287" s="254">
        <v>518</v>
      </c>
      <c r="I287" s="255" t="s">
        <v>63</v>
      </c>
      <c r="J287" s="247" t="str">
        <f>INDEX('Policy Characteristics'!E:E,MATCH(PolicyLevers!$C287,'Policy Characteristics'!$D:$D,0))</f>
        <v>Subsidy for Capacity Construction</v>
      </c>
      <c r="K287" s="247" t="str">
        <f>INDEX('Policy Characteristics'!F:F,MATCH(PolicyLevers!$C287,'Policy Characteristics'!$D:$D,0))</f>
        <v>elec capacity construction subsidy</v>
      </c>
      <c r="L287" s="256">
        <f>INDEX('Policy Characteristics'!G:G,MATCH(PolicyLevers!$C287,'Policy Characteristics'!$D:$D,0))</f>
        <v>0</v>
      </c>
      <c r="M287" s="256">
        <f>INDEX('Policy Characteristics'!H:H,MATCH(PolicyLevers!$C287,'Policy Characteristics'!$D:$D,0))</f>
        <v>0.95</v>
      </c>
      <c r="N287" s="256">
        <f>INDEX('Policy Characteristics'!I:I,MATCH(PolicyLevers!$C287,'Policy Characteristics'!$D:$D,0))</f>
        <v>0.01</v>
      </c>
      <c r="O287" s="290" t="str">
        <f>INDEX('Policy Characteristics'!J:J,MATCH(PolicyLevers!$C287,'Policy Characteristics'!$D:$D,0))</f>
        <v>% of construction cost</v>
      </c>
      <c r="P287" s="257" t="str">
        <f>INDEX('Policy Characteristics'!K:K,MATCH(PolicyLevers!$C287,'Policy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7" s="290" t="str">
        <f>INDEX('Policy Characteristics'!L:L,MATCH(PolicyLevers!$C287,'Policy Characteristics'!$D:$D,0))</f>
        <v>electricity-sector-main.html#subsidies</v>
      </c>
      <c r="R287" s="265">
        <f>INDEX('Policy Characteristics'!M:M,MATCH(PolicyLevers!$C287,'Policy Characteristics'!$D:$D,0))</f>
        <v>0</v>
      </c>
      <c r="S287" s="272">
        <f>INDEX('Policy Characteristics'!N:N,MATCH(PolicyLevers!$C287,'Policy Characteristics'!$D:$D,0))</f>
        <v>0</v>
      </c>
      <c r="T287" s="272">
        <f>INDEX('Policy Characteristics'!O:O,MATCH(PolicyLevers!$C287,'Policy Characteristics'!$D:$D,0))</f>
        <v>0</v>
      </c>
      <c r="U287" s="248"/>
      <c r="V287" s="248"/>
      <c r="W287" s="248"/>
      <c r="X287" s="248"/>
      <c r="Y287" s="248"/>
      <c r="Z287" s="248"/>
    </row>
    <row r="288" spans="1:26" ht="15.75" customHeight="1" x14ac:dyDescent="0.35">
      <c r="A288" s="247" t="str">
        <f>INDEX('Policy Characteristics'!B:B,MATCH(PolicyLevers!$C288,'Policy Characteristics'!$D:$D,0))</f>
        <v>Electricity Supply</v>
      </c>
      <c r="B288" s="247" t="str">
        <f>INDEX('Policy Characteristics'!C:C,MATCH(PolicyLevers!$C288,'Policy Characteristics'!$D:$D,0))</f>
        <v>Subsidy for Capacity Construction</v>
      </c>
      <c r="C288" s="254" t="str">
        <f t="shared" si="198"/>
        <v>Perc Subsidy for Elec Capacity Construction</v>
      </c>
      <c r="D288" s="257" t="s">
        <v>239</v>
      </c>
      <c r="E288" s="257"/>
      <c r="F288" s="257" t="s">
        <v>240</v>
      </c>
      <c r="G288" s="257"/>
      <c r="H288" s="254">
        <v>519</v>
      </c>
      <c r="I288" s="255" t="s">
        <v>63</v>
      </c>
      <c r="J288" s="247" t="str">
        <f>INDEX('Policy Characteristics'!E:E,MATCH(PolicyLevers!$C288,'Policy Characteristics'!$D:$D,0))</f>
        <v>Subsidy for Capacity Construction</v>
      </c>
      <c r="K288" s="247" t="str">
        <f>INDEX('Policy Characteristics'!F:F,MATCH(PolicyLevers!$C288,'Policy Characteristics'!$D:$D,0))</f>
        <v>elec capacity construction subsidy</v>
      </c>
      <c r="L288" s="256">
        <f>INDEX('Policy Characteristics'!G:G,MATCH(PolicyLevers!$C288,'Policy Characteristics'!$D:$D,0))</f>
        <v>0</v>
      </c>
      <c r="M288" s="256">
        <f>INDEX('Policy Characteristics'!H:H,MATCH(PolicyLevers!$C288,'Policy Characteristics'!$D:$D,0))</f>
        <v>0.95</v>
      </c>
      <c r="N288" s="256">
        <f>INDEX('Policy Characteristics'!I:I,MATCH(PolicyLevers!$C288,'Policy Characteristics'!$D:$D,0))</f>
        <v>0.01</v>
      </c>
      <c r="O288" s="290" t="str">
        <f>INDEX('Policy Characteristics'!J:J,MATCH(PolicyLevers!$C288,'Policy Characteristics'!$D:$D,0))</f>
        <v>% of construction cost</v>
      </c>
      <c r="P288" s="257" t="str">
        <f>INDEX('Policy Characteristics'!K:K,MATCH(PolicyLevers!$C288,'Policy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8" s="290" t="str">
        <f>INDEX('Policy Characteristics'!L:L,MATCH(PolicyLevers!$C288,'Policy Characteristics'!$D:$D,0))</f>
        <v>electricity-sector-main.html#subsidies</v>
      </c>
      <c r="R288" s="265">
        <f>INDEX('Policy Characteristics'!M:M,MATCH(PolicyLevers!$C288,'Policy Characteristics'!$D:$D,0))</f>
        <v>0</v>
      </c>
      <c r="S288" s="272">
        <f>INDEX('Policy Characteristics'!N:N,MATCH(PolicyLevers!$C288,'Policy Characteristics'!$D:$D,0))</f>
        <v>0</v>
      </c>
      <c r="T288" s="272">
        <f>INDEX('Policy Characteristics'!O:O,MATCH(PolicyLevers!$C288,'Policy Characteristics'!$D:$D,0))</f>
        <v>0</v>
      </c>
      <c r="U288" s="248"/>
      <c r="V288" s="248"/>
      <c r="W288" s="248"/>
      <c r="X288" s="248"/>
      <c r="Y288" s="248"/>
      <c r="Z288" s="248"/>
    </row>
    <row r="289" spans="1:26" ht="15.75" customHeight="1" x14ac:dyDescent="0.35">
      <c r="A289" s="247" t="str">
        <f>INDEX('Policy Characteristics'!B:B,MATCH(PolicyLevers!$C289,'Policy Characteristics'!$D:$D,0))</f>
        <v>Electricity Supply</v>
      </c>
      <c r="B289" s="247" t="str">
        <f>INDEX('Policy Characteristics'!C:C,MATCH(PolicyLevers!$C289,'Policy Characteristics'!$D:$D,0))</f>
        <v>Subsidy for Capacity Construction</v>
      </c>
      <c r="C289" s="274" t="str">
        <f t="shared" si="198"/>
        <v>Perc Subsidy for Elec Capacity Construction</v>
      </c>
      <c r="D289" s="262" t="s">
        <v>241</v>
      </c>
      <c r="E289" s="276"/>
      <c r="F289" s="262" t="s">
        <v>242</v>
      </c>
      <c r="G289" s="262"/>
      <c r="H289" s="7">
        <v>520</v>
      </c>
      <c r="I289" s="260" t="s">
        <v>63</v>
      </c>
      <c r="J289" s="247" t="str">
        <f>INDEX('Policy Characteristics'!E:E,MATCH(PolicyLevers!$C289,'Policy Characteristics'!$D:$D,0))</f>
        <v>Subsidy for Capacity Construction</v>
      </c>
      <c r="K289" s="247" t="str">
        <f>INDEX('Policy Characteristics'!F:F,MATCH(PolicyLevers!$C289,'Policy Characteristics'!$D:$D,0))</f>
        <v>elec capacity construction subsidy</v>
      </c>
      <c r="L289" s="261">
        <f>INDEX('Policy Characteristics'!G:G,MATCH(PolicyLevers!$C289,'Policy Characteristics'!$D:$D,0))</f>
        <v>0</v>
      </c>
      <c r="M289" s="261">
        <f>INDEX('Policy Characteristics'!H:H,MATCH(PolicyLevers!$C289,'Policy Characteristics'!$D:$D,0))</f>
        <v>0.95</v>
      </c>
      <c r="N289" s="261">
        <f>INDEX('Policy Characteristics'!I:I,MATCH(PolicyLevers!$C289,'Policy Characteristics'!$D:$D,0))</f>
        <v>0.01</v>
      </c>
      <c r="O289" s="287" t="str">
        <f>INDEX('Policy Characteristics'!J:J,MATCH(PolicyLevers!$C289,'Policy Characteristics'!$D:$D,0))</f>
        <v>% of construction cost</v>
      </c>
      <c r="P289" s="262" t="str">
        <f>INDEX('Policy Characteristics'!K:K,MATCH(PolicyLevers!$C289,'Policy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89" s="287" t="str">
        <f>INDEX('Policy Characteristics'!L:L,MATCH(PolicyLevers!$C289,'Policy Characteristics'!$D:$D,0))</f>
        <v>electricity-sector-main.html#subsidies</v>
      </c>
      <c r="R289" s="269">
        <f>INDEX('Policy Characteristics'!M:M,MATCH(PolicyLevers!$C289,'Policy Characteristics'!$D:$D,0))</f>
        <v>0</v>
      </c>
      <c r="S289" s="291">
        <f>INDEX('Policy Characteristics'!N:N,MATCH(PolicyLevers!$C289,'Policy Characteristics'!$D:$D,0))</f>
        <v>0</v>
      </c>
      <c r="T289" s="291">
        <f>INDEX('Policy Characteristics'!O:O,MATCH(PolicyLevers!$C289,'Policy Characteristics'!$D:$D,0))</f>
        <v>0</v>
      </c>
      <c r="U289" s="248"/>
      <c r="V289" s="248"/>
      <c r="W289" s="248"/>
      <c r="X289" s="248"/>
      <c r="Y289" s="248"/>
      <c r="Z289" s="248"/>
    </row>
    <row r="290" spans="1:26" ht="15.75" customHeight="1" x14ac:dyDescent="0.35">
      <c r="A290" s="247" t="str">
        <f>INDEX('Policy Characteristics'!B:B,MATCH(PolicyLevers!$C290,'Policy Characteristics'!$D:$D,0))</f>
        <v>Electricity Supply</v>
      </c>
      <c r="B290" s="247" t="str">
        <f>INDEX('Policy Characteristics'!C:C,MATCH(PolicyLevers!$C290,'Policy Characteristics'!$D:$D,0))</f>
        <v>Subsidy for Capacity Construction</v>
      </c>
      <c r="C290" s="254" t="str">
        <f t="shared" si="198"/>
        <v>Perc Subsidy for Elec Capacity Construction</v>
      </c>
      <c r="D290" s="257" t="s">
        <v>243</v>
      </c>
      <c r="E290" s="257"/>
      <c r="F290" s="257" t="s">
        <v>244</v>
      </c>
      <c r="G290" s="257"/>
      <c r="H290" s="254">
        <v>521</v>
      </c>
      <c r="I290" s="255" t="s">
        <v>63</v>
      </c>
      <c r="J290" s="247" t="str">
        <f>INDEX('Policy Characteristics'!E:E,MATCH(PolicyLevers!$C290,'Policy Characteristics'!$D:$D,0))</f>
        <v>Subsidy for Capacity Construction</v>
      </c>
      <c r="K290" s="247" t="str">
        <f>INDEX('Policy Characteristics'!F:F,MATCH(PolicyLevers!$C290,'Policy Characteristics'!$D:$D,0))</f>
        <v>elec capacity construction subsidy</v>
      </c>
      <c r="L290" s="256">
        <f>INDEX('Policy Characteristics'!G:G,MATCH(PolicyLevers!$C290,'Policy Characteristics'!$D:$D,0))</f>
        <v>0</v>
      </c>
      <c r="M290" s="256">
        <f>INDEX('Policy Characteristics'!H:H,MATCH(PolicyLevers!$C290,'Policy Characteristics'!$D:$D,0))</f>
        <v>0.95</v>
      </c>
      <c r="N290" s="256">
        <f>INDEX('Policy Characteristics'!I:I,MATCH(PolicyLevers!$C290,'Policy Characteristics'!$D:$D,0))</f>
        <v>0.01</v>
      </c>
      <c r="O290" s="290" t="str">
        <f>INDEX('Policy Characteristics'!J:J,MATCH(PolicyLevers!$C290,'Policy Characteristics'!$D:$D,0))</f>
        <v>% of construction cost</v>
      </c>
      <c r="P290" s="257" t="str">
        <f>INDEX('Policy Characteristics'!K:K,MATCH(PolicyLevers!$C290,'Policy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0" s="290" t="str">
        <f>INDEX('Policy Characteristics'!L:L,MATCH(PolicyLevers!$C290,'Policy Characteristics'!$D:$D,0))</f>
        <v>electricity-sector-main.html#subsidies</v>
      </c>
      <c r="R290" s="265">
        <f>INDEX('Policy Characteristics'!M:M,MATCH(PolicyLevers!$C290,'Policy Characteristics'!$D:$D,0))</f>
        <v>0</v>
      </c>
      <c r="S290" s="292">
        <f>INDEX('Policy Characteristics'!N:N,MATCH(PolicyLevers!$C290,'Policy Characteristics'!$D:$D,0))</f>
        <v>0</v>
      </c>
      <c r="T290" s="292">
        <f>INDEX('Policy Characteristics'!O:O,MATCH(PolicyLevers!$C290,'Policy Characteristics'!$D:$D,0))</f>
        <v>0</v>
      </c>
      <c r="U290" s="248"/>
      <c r="V290" s="248"/>
      <c r="W290" s="248"/>
      <c r="X290" s="248"/>
      <c r="Y290" s="248"/>
      <c r="Z290" s="248"/>
    </row>
    <row r="291" spans="1:26" ht="15.75" customHeight="1" x14ac:dyDescent="0.35">
      <c r="A291" s="247" t="str">
        <f>INDEX('Policy Characteristics'!B:B,MATCH(PolicyLevers!$C291,'Policy Characteristics'!$D:$D,0))</f>
        <v>Electricity Supply</v>
      </c>
      <c r="B291" s="247" t="str">
        <f>INDEX('Policy Characteristics'!C:C,MATCH(PolicyLevers!$C291,'Policy Characteristics'!$D:$D,0))</f>
        <v>Subsidy for Capacity Construction</v>
      </c>
      <c r="C291" s="274" t="str">
        <f t="shared" ref="C291:C292" si="199">C$283</f>
        <v>Perc Subsidy for Elec Capacity Construction</v>
      </c>
      <c r="D291" s="262" t="s">
        <v>251</v>
      </c>
      <c r="E291" s="276"/>
      <c r="F291" s="262" t="s">
        <v>252</v>
      </c>
      <c r="G291" s="262"/>
      <c r="H291" s="7"/>
      <c r="I291" s="262" t="s">
        <v>76</v>
      </c>
      <c r="J291" s="247" t="str">
        <f>INDEX('Policy Characteristics'!E:E,MATCH(PolicyLevers!$C291,'Policy Characteristics'!$D:$D,0))</f>
        <v>Subsidy for Capacity Construction</v>
      </c>
      <c r="K291" s="247" t="str">
        <f>INDEX('Policy Characteristics'!F:F,MATCH(PolicyLevers!$C291,'Policy Characteristics'!$D:$D,0))</f>
        <v>elec capacity construction subsidy</v>
      </c>
      <c r="L291" s="261">
        <f>INDEX('Policy Characteristics'!G:G,MATCH(PolicyLevers!$C291,'Policy Characteristics'!$D:$D,0))</f>
        <v>0</v>
      </c>
      <c r="M291" s="261">
        <f>INDEX('Policy Characteristics'!H:H,MATCH(PolicyLevers!$C291,'Policy Characteristics'!$D:$D,0))</f>
        <v>0.95</v>
      </c>
      <c r="N291" s="261">
        <f>INDEX('Policy Characteristics'!I:I,MATCH(PolicyLevers!$C291,'Policy Characteristics'!$D:$D,0))</f>
        <v>0.01</v>
      </c>
      <c r="O291" s="287" t="str">
        <f>INDEX('Policy Characteristics'!J:J,MATCH(PolicyLevers!$C291,'Policy Characteristics'!$D:$D,0))</f>
        <v>% of construction cost</v>
      </c>
      <c r="P291" s="262" t="str">
        <f>INDEX('Policy Characteristics'!K:K,MATCH(PolicyLevers!$C291,'Policy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1" s="287" t="str">
        <f>INDEX('Policy Characteristics'!L:L,MATCH(PolicyLevers!$C291,'Policy Characteristics'!$D:$D,0))</f>
        <v>electricity-sector-main.html#subsidies</v>
      </c>
      <c r="R291" s="269">
        <f>INDEX('Policy Characteristics'!M:M,MATCH(PolicyLevers!$C291,'Policy Characteristics'!$D:$D,0))</f>
        <v>0</v>
      </c>
      <c r="S291" s="262">
        <f>INDEX('Policy Characteristics'!N:N,MATCH(PolicyLevers!$C291,'Policy Characteristics'!$D:$D,0))</f>
        <v>0</v>
      </c>
      <c r="T291" s="262">
        <f>INDEX('Policy Characteristics'!O:O,MATCH(PolicyLevers!$C291,'Policy Characteristics'!$D:$D,0))</f>
        <v>0</v>
      </c>
      <c r="U291" s="248"/>
      <c r="V291" s="248"/>
      <c r="W291" s="248"/>
      <c r="X291" s="248"/>
      <c r="Y291" s="248"/>
      <c r="Z291" s="248"/>
    </row>
    <row r="292" spans="1:26" ht="15.75" customHeight="1" x14ac:dyDescent="0.35">
      <c r="A292" s="247" t="str">
        <f>INDEX('Policy Characteristics'!B:B,MATCH(PolicyLevers!$C292,'Policy Characteristics'!$D:$D,0))</f>
        <v>Electricity Supply</v>
      </c>
      <c r="B292" s="247" t="str">
        <f>INDEX('Policy Characteristics'!C:C,MATCH(PolicyLevers!$C292,'Policy Characteristics'!$D:$D,0))</f>
        <v>Subsidy for Capacity Construction</v>
      </c>
      <c r="C292" s="254" t="str">
        <f t="shared" si="199"/>
        <v>Perc Subsidy for Elec Capacity Construction</v>
      </c>
      <c r="D292" s="257" t="s">
        <v>253</v>
      </c>
      <c r="E292" s="257"/>
      <c r="F292" s="257" t="s">
        <v>254</v>
      </c>
      <c r="G292" s="257"/>
      <c r="H292" s="254">
        <v>522</v>
      </c>
      <c r="I292" s="255" t="s">
        <v>63</v>
      </c>
      <c r="J292" s="247" t="str">
        <f>INDEX('Policy Characteristics'!E:E,MATCH(PolicyLevers!$C292,'Policy Characteristics'!$D:$D,0))</f>
        <v>Subsidy for Capacity Construction</v>
      </c>
      <c r="K292" s="247" t="str">
        <f>INDEX('Policy Characteristics'!F:F,MATCH(PolicyLevers!$C292,'Policy Characteristics'!$D:$D,0))</f>
        <v>elec capacity construction subsidy</v>
      </c>
      <c r="L292" s="256">
        <f>INDEX('Policy Characteristics'!G:G,MATCH(PolicyLevers!$C292,'Policy Characteristics'!$D:$D,0))</f>
        <v>0</v>
      </c>
      <c r="M292" s="256">
        <f>INDEX('Policy Characteristics'!H:H,MATCH(PolicyLevers!$C292,'Policy Characteristics'!$D:$D,0))</f>
        <v>0.95</v>
      </c>
      <c r="N292" s="256">
        <f>INDEX('Policy Characteristics'!I:I,MATCH(PolicyLevers!$C292,'Policy Characteristics'!$D:$D,0))</f>
        <v>0.01</v>
      </c>
      <c r="O292" s="290" t="str">
        <f>INDEX('Policy Characteristics'!J:J,MATCH(PolicyLevers!$C292,'Policy Characteristics'!$D:$D,0))</f>
        <v>% of construction cost</v>
      </c>
      <c r="P292" s="257" t="str">
        <f>INDEX('Policy Characteristics'!K:K,MATCH(PolicyLevers!$C292,'Policy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2" s="290" t="str">
        <f>INDEX('Policy Characteristics'!L:L,MATCH(PolicyLevers!$C292,'Policy Characteristics'!$D:$D,0))</f>
        <v>electricity-sector-main.html#subsidies</v>
      </c>
      <c r="R292" s="265">
        <f>INDEX('Policy Characteristics'!M:M,MATCH(PolicyLevers!$C292,'Policy Characteristics'!$D:$D,0))</f>
        <v>0</v>
      </c>
      <c r="S292" s="272">
        <f>INDEX('Policy Characteristics'!N:N,MATCH(PolicyLevers!$C292,'Policy Characteristics'!$D:$D,0))</f>
        <v>0</v>
      </c>
      <c r="T292" s="272">
        <f>INDEX('Policy Characteristics'!O:O,MATCH(PolicyLevers!$C292,'Policy Characteristics'!$D:$D,0))</f>
        <v>0</v>
      </c>
      <c r="U292" s="248"/>
      <c r="V292" s="248"/>
      <c r="W292" s="248"/>
      <c r="X292" s="248"/>
      <c r="Y292" s="248"/>
      <c r="Z292" s="248"/>
    </row>
    <row r="293" spans="1:26" ht="15.75" customHeight="1" x14ac:dyDescent="0.35">
      <c r="A293" s="247" t="str">
        <f>INDEX('Policy Characteristics'!B:B,MATCH(PolicyLevers!$C293,'Policy Characteristics'!$D:$D,0))</f>
        <v>Electricity Supply</v>
      </c>
      <c r="B293" s="247" t="str">
        <f>INDEX('Policy Characteristics'!C:C,MATCH(PolicyLevers!$C293,'Policy Characteristics'!$D:$D,0))</f>
        <v>Subsidy for Capacity Construction</v>
      </c>
      <c r="C293" s="274" t="str">
        <f t="shared" ref="C293" si="200">C$283</f>
        <v>Perc Subsidy for Elec Capacity Construction</v>
      </c>
      <c r="D293" s="262" t="s">
        <v>255</v>
      </c>
      <c r="E293" s="262"/>
      <c r="F293" s="262" t="s">
        <v>256</v>
      </c>
      <c r="G293" s="262"/>
      <c r="H293" s="7"/>
      <c r="I293" s="260" t="s">
        <v>76</v>
      </c>
      <c r="J293" s="247" t="str">
        <f>INDEX('Policy Characteristics'!E:E,MATCH(PolicyLevers!$C293,'Policy Characteristics'!$D:$D,0))</f>
        <v>Subsidy for Capacity Construction</v>
      </c>
      <c r="K293" s="247" t="str">
        <f>INDEX('Policy Characteristics'!F:F,MATCH(PolicyLevers!$C293,'Policy Characteristics'!$D:$D,0))</f>
        <v>elec capacity construction subsidy</v>
      </c>
      <c r="L293" s="261">
        <f>INDEX('Policy Characteristics'!G:G,MATCH(PolicyLevers!$C293,'Policy Characteristics'!$D:$D,0))</f>
        <v>0</v>
      </c>
      <c r="M293" s="261">
        <f>INDEX('Policy Characteristics'!H:H,MATCH(PolicyLevers!$C293,'Policy Characteristics'!$D:$D,0))</f>
        <v>0.95</v>
      </c>
      <c r="N293" s="261">
        <f>INDEX('Policy Characteristics'!I:I,MATCH(PolicyLevers!$C293,'Policy Characteristics'!$D:$D,0))</f>
        <v>0.01</v>
      </c>
      <c r="O293" s="287" t="str">
        <f>INDEX('Policy Characteristics'!J:J,MATCH(PolicyLevers!$C293,'Policy Characteristics'!$D:$D,0))</f>
        <v>% of construction cost</v>
      </c>
      <c r="P293" s="262" t="str">
        <f>INDEX('Policy Characteristics'!K:K,MATCH(PolicyLevers!$C293,'Policy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3" s="287" t="str">
        <f>INDEX('Policy Characteristics'!L:L,MATCH(PolicyLevers!$C293,'Policy Characteristics'!$D:$D,0))</f>
        <v>electricity-sector-main.html#subsidies</v>
      </c>
      <c r="R293" s="269">
        <f>INDEX('Policy Characteristics'!M:M,MATCH(PolicyLevers!$C293,'Policy Characteristics'!$D:$D,0))</f>
        <v>0</v>
      </c>
      <c r="S293" s="262">
        <f>INDEX('Policy Characteristics'!N:N,MATCH(PolicyLevers!$C293,'Policy Characteristics'!$D:$D,0))</f>
        <v>0</v>
      </c>
      <c r="T293" s="262">
        <f>INDEX('Policy Characteristics'!O:O,MATCH(PolicyLevers!$C293,'Policy Characteristics'!$D:$D,0))</f>
        <v>0</v>
      </c>
      <c r="U293" s="248"/>
      <c r="V293" s="248"/>
      <c r="W293" s="248"/>
      <c r="X293" s="248"/>
      <c r="Y293" s="248"/>
      <c r="Z293" s="248"/>
    </row>
    <row r="294" spans="1:26" ht="15.75" customHeight="1" x14ac:dyDescent="0.35">
      <c r="A294" s="247" t="str">
        <f>INDEX('Policy Characteristics'!B:B,MATCH(PolicyLevers!$C294,'Policy Characteristics'!$D:$D,0))</f>
        <v>Electricity Supply</v>
      </c>
      <c r="B294" s="247" t="str">
        <f>INDEX('Policy Characteristics'!C:C,MATCH(PolicyLevers!$C294,'Policy Characteristics'!$D:$D,0))</f>
        <v>Subsidy for Capacity Construction</v>
      </c>
      <c r="C294" s="274" t="str">
        <f t="shared" ref="C294" si="201">C$283</f>
        <v>Perc Subsidy for Elec Capacity Construction</v>
      </c>
      <c r="D294" s="262" t="s">
        <v>257</v>
      </c>
      <c r="E294" s="262"/>
      <c r="F294" s="262" t="s">
        <v>258</v>
      </c>
      <c r="G294" s="262"/>
      <c r="H294" s="7"/>
      <c r="I294" s="260" t="s">
        <v>76</v>
      </c>
      <c r="J294" s="247" t="str">
        <f>INDEX('Policy Characteristics'!E:E,MATCH(PolicyLevers!$C294,'Policy Characteristics'!$D:$D,0))</f>
        <v>Subsidy for Capacity Construction</v>
      </c>
      <c r="K294" s="247" t="str">
        <f>INDEX('Policy Characteristics'!F:F,MATCH(PolicyLevers!$C294,'Policy Characteristics'!$D:$D,0))</f>
        <v>elec capacity construction subsidy</v>
      </c>
      <c r="L294" s="261">
        <f>INDEX('Policy Characteristics'!G:G,MATCH(PolicyLevers!$C294,'Policy Characteristics'!$D:$D,0))</f>
        <v>0</v>
      </c>
      <c r="M294" s="261">
        <f>INDEX('Policy Characteristics'!H:H,MATCH(PolicyLevers!$C294,'Policy Characteristics'!$D:$D,0))</f>
        <v>0.95</v>
      </c>
      <c r="N294" s="261">
        <f>INDEX('Policy Characteristics'!I:I,MATCH(PolicyLevers!$C294,'Policy Characteristics'!$D:$D,0))</f>
        <v>0.01</v>
      </c>
      <c r="O294" s="287" t="str">
        <f>INDEX('Policy Characteristics'!J:J,MATCH(PolicyLevers!$C294,'Policy Characteristics'!$D:$D,0))</f>
        <v>% of construction cost</v>
      </c>
      <c r="P294" s="262" t="str">
        <f>INDEX('Policy Characteristics'!K:K,MATCH(PolicyLevers!$C294,'Policy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4" s="287" t="str">
        <f>INDEX('Policy Characteristics'!L:L,MATCH(PolicyLevers!$C294,'Policy Characteristics'!$D:$D,0))</f>
        <v>electricity-sector-main.html#subsidies</v>
      </c>
      <c r="R294" s="269">
        <f>INDEX('Policy Characteristics'!M:M,MATCH(PolicyLevers!$C294,'Policy Characteristics'!$D:$D,0))</f>
        <v>0</v>
      </c>
      <c r="S294" s="262">
        <f>INDEX('Policy Characteristics'!N:N,MATCH(PolicyLevers!$C294,'Policy Characteristics'!$D:$D,0))</f>
        <v>0</v>
      </c>
      <c r="T294" s="262">
        <f>INDEX('Policy Characteristics'!O:O,MATCH(PolicyLevers!$C294,'Policy Characteristics'!$D:$D,0))</f>
        <v>0</v>
      </c>
      <c r="U294" s="248"/>
      <c r="V294" s="248"/>
      <c r="W294" s="248"/>
      <c r="X294" s="248"/>
      <c r="Y294" s="248"/>
      <c r="Z294" s="248"/>
    </row>
    <row r="295" spans="1:26" ht="15.75" customHeight="1" x14ac:dyDescent="0.35">
      <c r="A295" s="247" t="str">
        <f>INDEX('Policy Characteristics'!B:B,MATCH(PolicyLevers!$C295,'Policy Characteristics'!$D:$D,0))</f>
        <v>Electricity Supply</v>
      </c>
      <c r="B295" s="247" t="str">
        <f>INDEX('Policy Characteristics'!C:C,MATCH(PolicyLevers!$C295,'Policy Characteristics'!$D:$D,0))</f>
        <v>Subsidy for Capacity Construction</v>
      </c>
      <c r="C295" s="274" t="str">
        <f t="shared" ref="C295" si="202">C$283</f>
        <v>Perc Subsidy for Elec Capacity Construction</v>
      </c>
      <c r="D295" s="262" t="s">
        <v>259</v>
      </c>
      <c r="E295" s="262"/>
      <c r="F295" s="262" t="s">
        <v>260</v>
      </c>
      <c r="G295" s="262"/>
      <c r="H295" s="7"/>
      <c r="I295" s="260" t="s">
        <v>76</v>
      </c>
      <c r="J295" s="247" t="str">
        <f>INDEX('Policy Characteristics'!E:E,MATCH(PolicyLevers!$C295,'Policy Characteristics'!$D:$D,0))</f>
        <v>Subsidy for Capacity Construction</v>
      </c>
      <c r="K295" s="247" t="str">
        <f>INDEX('Policy Characteristics'!F:F,MATCH(PolicyLevers!$C295,'Policy Characteristics'!$D:$D,0))</f>
        <v>elec capacity construction subsidy</v>
      </c>
      <c r="L295" s="261">
        <f>INDEX('Policy Characteristics'!G:G,MATCH(PolicyLevers!$C295,'Policy Characteristics'!$D:$D,0))</f>
        <v>0</v>
      </c>
      <c r="M295" s="261">
        <f>INDEX('Policy Characteristics'!H:H,MATCH(PolicyLevers!$C295,'Policy Characteristics'!$D:$D,0))</f>
        <v>0.95</v>
      </c>
      <c r="N295" s="261">
        <f>INDEX('Policy Characteristics'!I:I,MATCH(PolicyLevers!$C295,'Policy Characteristics'!$D:$D,0))</f>
        <v>0.01</v>
      </c>
      <c r="O295" s="287" t="str">
        <f>INDEX('Policy Characteristics'!J:J,MATCH(PolicyLevers!$C295,'Policy Characteristics'!$D:$D,0))</f>
        <v>% of construction cost</v>
      </c>
      <c r="P295" s="262" t="str">
        <f>INDEX('Policy Characteristics'!K:K,MATCH(PolicyLevers!$C295,'Policy Characteristics'!$D:$D,0))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Q295" s="287" t="str">
        <f>INDEX('Policy Characteristics'!L:L,MATCH(PolicyLevers!$C295,'Policy Characteristics'!$D:$D,0))</f>
        <v>electricity-sector-main.html#subsidies</v>
      </c>
      <c r="R295" s="269">
        <f>INDEX('Policy Characteristics'!M:M,MATCH(PolicyLevers!$C295,'Policy Characteristics'!$D:$D,0))</f>
        <v>0</v>
      </c>
      <c r="S295" s="262">
        <f>INDEX('Policy Characteristics'!N:N,MATCH(PolicyLevers!$C295,'Policy Characteristics'!$D:$D,0))</f>
        <v>0</v>
      </c>
      <c r="T295" s="262">
        <f>INDEX('Policy Characteristics'!O:O,MATCH(PolicyLevers!$C295,'Policy Characteristics'!$D:$D,0))</f>
        <v>0</v>
      </c>
      <c r="U295" s="248"/>
      <c r="V295" s="248"/>
      <c r="W295" s="248"/>
      <c r="X295" s="248"/>
      <c r="Y295" s="248"/>
      <c r="Z295" s="248"/>
    </row>
    <row r="296" spans="1:26" ht="15.75" customHeight="1" x14ac:dyDescent="0.35">
      <c r="A296" s="247" t="str">
        <f>INDEX('Policy Characteristics'!B:B,MATCH(PolicyLevers!$C296,'Policy Characteristics'!$D:$D,0))</f>
        <v>Electricity Supply</v>
      </c>
      <c r="B296" s="247" t="str">
        <f>INDEX('Policy Characteristics'!C:C,MATCH(PolicyLevers!$C296,'Policy Characteristics'!$D:$D,0))</f>
        <v>Subsidy for Electricity Production</v>
      </c>
      <c r="C296" s="248" t="s">
        <v>349</v>
      </c>
      <c r="D296" s="262" t="s">
        <v>226</v>
      </c>
      <c r="E296" s="262"/>
      <c r="F296" s="262" t="s">
        <v>227</v>
      </c>
      <c r="G296" s="262"/>
      <c r="H296" s="7" t="s">
        <v>222</v>
      </c>
      <c r="I296" s="262" t="s">
        <v>76</v>
      </c>
      <c r="J296" s="247" t="str">
        <f>INDEX('Policy Characteristics'!E:E,MATCH(PolicyLevers!$C296,'Policy Characteristics'!$D:$D,0))</f>
        <v>Subsidy for Electricity Production</v>
      </c>
      <c r="K296" s="247" t="str">
        <f>INDEX('Policy Characteristics'!F:F,MATCH(PolicyLevers!$C296,'Policy Characteristics'!$D:$D,0))</f>
        <v>elec generation subsidy</v>
      </c>
      <c r="L296" s="248">
        <f>INDEX('Policy Characteristics'!G:G,MATCH(PolicyLevers!$C296,'Policy Characteristics'!$D:$D,0))</f>
        <v>0</v>
      </c>
      <c r="M296" s="248">
        <f>INDEX('Policy Characteristics'!H:H,MATCH(PolicyLevers!$C296,'Policy Characteristics'!$D:$D,0))</f>
        <v>0</v>
      </c>
      <c r="N296" s="248">
        <f>INDEX('Policy Characteristics'!I:I,MATCH(PolicyLevers!$C296,'Policy Characteristics'!$D:$D,0))</f>
        <v>0</v>
      </c>
      <c r="O296" s="262">
        <f>INDEX('Policy Characteristics'!J:J,MATCH(PolicyLevers!$C296,'Policy Characteristics'!$D:$D,0))</f>
        <v>0</v>
      </c>
      <c r="P296" s="262" t="str">
        <f>INDEX('Policy Characteristics'!K:K,MATCH(PolicyLevers!$C296,'Policy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6" s="276">
        <f>INDEX('Policy Characteristics'!L:L,MATCH(PolicyLevers!$C296,'Policy Characteristics'!$D:$D,0))</f>
        <v>0</v>
      </c>
      <c r="R296" s="269">
        <f>INDEX('Policy Characteristics'!M:M,MATCH(PolicyLevers!$C296,'Policy Characteristics'!$D:$D,0))</f>
        <v>0</v>
      </c>
      <c r="S296" s="262">
        <f>INDEX('Policy Characteristics'!N:N,MATCH(PolicyLevers!$C296,'Policy Characteristics'!$D:$D,0))</f>
        <v>0</v>
      </c>
      <c r="T296" s="276">
        <f>INDEX('Policy Characteristics'!O:O,MATCH(PolicyLevers!$C296,'Policy Characteristics'!$D:$D,0))</f>
        <v>0</v>
      </c>
      <c r="U296" s="12"/>
      <c r="V296" s="12"/>
      <c r="W296" s="12"/>
      <c r="X296" s="12"/>
      <c r="Y296" s="12"/>
      <c r="Z296" s="12"/>
    </row>
    <row r="297" spans="1:26" ht="15.75" customHeight="1" x14ac:dyDescent="0.35">
      <c r="A297" s="247" t="str">
        <f>INDEX('Policy Characteristics'!B:B,MATCH(PolicyLevers!$C297,'Policy Characteristics'!$D:$D,0))</f>
        <v>Electricity Supply</v>
      </c>
      <c r="B297" s="247" t="str">
        <f>INDEX('Policy Characteristics'!C:C,MATCH(PolicyLevers!$C297,'Policy Characteristics'!$D:$D,0))</f>
        <v>Subsidy for Electricity Production</v>
      </c>
      <c r="C297" s="12" t="str">
        <f t="shared" ref="C297" si="203">C$296</f>
        <v>Subsidy for Elec Production by Fuel</v>
      </c>
      <c r="D297" s="262" t="s">
        <v>346</v>
      </c>
      <c r="E297" s="276"/>
      <c r="F297" s="262" t="s">
        <v>347</v>
      </c>
      <c r="G297" s="276"/>
      <c r="H297" s="7" t="s">
        <v>222</v>
      </c>
      <c r="I297" s="262" t="s">
        <v>76</v>
      </c>
      <c r="J297" s="247" t="str">
        <f>INDEX('Policy Characteristics'!E:E,MATCH(PolicyLevers!$C297,'Policy Characteristics'!$D:$D,0))</f>
        <v>Subsidy for Electricity Production</v>
      </c>
      <c r="K297" s="247" t="str">
        <f>INDEX('Policy Characteristics'!F:F,MATCH(PolicyLevers!$C297,'Policy Characteristics'!$D:$D,0))</f>
        <v>elec generation subsidy</v>
      </c>
      <c r="L297" s="12">
        <f>INDEX('Policy Characteristics'!G:G,MATCH(PolicyLevers!$C297,'Policy Characteristics'!$D:$D,0))</f>
        <v>0</v>
      </c>
      <c r="M297" s="12">
        <f>INDEX('Policy Characteristics'!H:H,MATCH(PolicyLevers!$C297,'Policy Characteristics'!$D:$D,0))</f>
        <v>0</v>
      </c>
      <c r="N297" s="12">
        <f>INDEX('Policy Characteristics'!I:I,MATCH(PolicyLevers!$C297,'Policy Characteristics'!$D:$D,0))</f>
        <v>0</v>
      </c>
      <c r="O297" s="276">
        <f>INDEX('Policy Characteristics'!J:J,MATCH(PolicyLevers!$C297,'Policy Characteristics'!$D:$D,0))</f>
        <v>0</v>
      </c>
      <c r="P297" s="262" t="str">
        <f>INDEX('Policy Characteristics'!K:K,MATCH(PolicyLevers!$C297,'Policy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7" s="276">
        <f>INDEX('Policy Characteristics'!L:L,MATCH(PolicyLevers!$C297,'Policy Characteristics'!$D:$D,0))</f>
        <v>0</v>
      </c>
      <c r="R297" s="269">
        <f>INDEX('Policy Characteristics'!M:M,MATCH(PolicyLevers!$C297,'Policy Characteristics'!$D:$D,0))</f>
        <v>0</v>
      </c>
      <c r="S297" s="262">
        <f>INDEX('Policy Characteristics'!N:N,MATCH(PolicyLevers!$C297,'Policy Characteristics'!$D:$D,0))</f>
        <v>0</v>
      </c>
      <c r="T297" s="276">
        <f>INDEX('Policy Characteristics'!O:O,MATCH(PolicyLevers!$C297,'Policy Characteristics'!$D:$D,0))</f>
        <v>0</v>
      </c>
      <c r="U297" s="12"/>
      <c r="V297" s="12"/>
      <c r="W297" s="12"/>
      <c r="X297" s="12"/>
      <c r="Y297" s="12"/>
      <c r="Z297" s="12"/>
    </row>
    <row r="298" spans="1:26" ht="15.75" customHeight="1" x14ac:dyDescent="0.35">
      <c r="A298" s="247" t="str">
        <f>INDEX('Policy Characteristics'!B:B,MATCH(PolicyLevers!$C298,'Policy Characteristics'!$D:$D,0))</f>
        <v>Electricity Supply</v>
      </c>
      <c r="B298" s="247" t="str">
        <f>INDEX('Policy Characteristics'!C:C,MATCH(PolicyLevers!$C298,'Policy Characteristics'!$D:$D,0))</f>
        <v>Subsidy for Electricity Production</v>
      </c>
      <c r="C298" s="247" t="str">
        <f t="shared" ref="C298" si="204">C$296</f>
        <v>Subsidy for Elec Production by Fuel</v>
      </c>
      <c r="D298" s="257" t="s">
        <v>233</v>
      </c>
      <c r="E298" s="257"/>
      <c r="F298" s="257" t="s">
        <v>234</v>
      </c>
      <c r="G298" s="257"/>
      <c r="H298" s="254">
        <v>37</v>
      </c>
      <c r="I298" s="257" t="s">
        <v>351</v>
      </c>
      <c r="J298" s="247" t="str">
        <f>INDEX('Policy Characteristics'!E:E,MATCH(PolicyLevers!$C298,'Policy Characteristics'!$D:$D,0))</f>
        <v>Subsidy for Electricity Production</v>
      </c>
      <c r="K298" s="247" t="str">
        <f>INDEX('Policy Characteristics'!F:F,MATCH(PolicyLevers!$C298,'Policy Characteristics'!$D:$D,0))</f>
        <v>elec generation subsidy</v>
      </c>
      <c r="L298" s="247">
        <f>INDEX('Policy Characteristics'!G:G,MATCH(PolicyLevers!$C298,'Policy Characteristics'!$D:$D,0))</f>
        <v>0</v>
      </c>
      <c r="M298" s="247">
        <f>INDEX('Policy Characteristics'!H:H,MATCH(PolicyLevers!$C298,'Policy Characteristics'!$D:$D,0))</f>
        <v>0</v>
      </c>
      <c r="N298" s="247">
        <f>INDEX('Policy Characteristics'!I:I,MATCH(PolicyLevers!$C298,'Policy Characteristics'!$D:$D,0))</f>
        <v>0</v>
      </c>
      <c r="O298" s="285">
        <f>INDEX('Policy Characteristics'!J:J,MATCH(PolicyLevers!$C298,'Policy Characteristics'!$D:$D,0))</f>
        <v>0</v>
      </c>
      <c r="P298" s="257" t="str">
        <f>INDEX('Policy Characteristics'!K:K,MATCH(PolicyLevers!$C298,'Policy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8" s="257">
        <f>INDEX('Policy Characteristics'!L:L,MATCH(PolicyLevers!$C298,'Policy Characteristics'!$D:$D,0))</f>
        <v>0</v>
      </c>
      <c r="R298" s="265">
        <f>INDEX('Policy Characteristics'!M:M,MATCH(PolicyLevers!$C298,'Policy Characteristics'!$D:$D,0))</f>
        <v>0</v>
      </c>
      <c r="S298" s="257">
        <f>INDEX('Policy Characteristics'!N:N,MATCH(PolicyLevers!$C298,'Policy Characteristics'!$D:$D,0))</f>
        <v>0</v>
      </c>
      <c r="T298" s="257">
        <f>INDEX('Policy Characteristics'!O:O,MATCH(PolicyLevers!$C298,'Policy Characteristics'!$D:$D,0))</f>
        <v>0</v>
      </c>
      <c r="U298" s="12"/>
      <c r="V298" s="12"/>
      <c r="W298" s="12"/>
      <c r="X298" s="12"/>
      <c r="Y298" s="12"/>
      <c r="Z298" s="12"/>
    </row>
    <row r="299" spans="1:26" ht="15.75" customHeight="1" x14ac:dyDescent="0.35">
      <c r="A299" s="247" t="str">
        <f>INDEX('Policy Characteristics'!B:B,MATCH(PolicyLevers!$C299,'Policy Characteristics'!$D:$D,0))</f>
        <v>Electricity Supply</v>
      </c>
      <c r="B299" s="247" t="str">
        <f>INDEX('Policy Characteristics'!C:C,MATCH(PolicyLevers!$C299,'Policy Characteristics'!$D:$D,0))</f>
        <v>Subsidy for Electricity Production</v>
      </c>
      <c r="C299" s="12" t="str">
        <f t="shared" ref="C299:C303" si="205">C$296</f>
        <v>Subsidy for Elec Production by Fuel</v>
      </c>
      <c r="D299" s="262" t="s">
        <v>235</v>
      </c>
      <c r="E299" s="276"/>
      <c r="F299" s="262" t="s">
        <v>236</v>
      </c>
      <c r="G299" s="276"/>
      <c r="H299" s="7"/>
      <c r="I299" s="262" t="s">
        <v>76</v>
      </c>
      <c r="J299" s="247" t="str">
        <f>INDEX('Policy Characteristics'!E:E,MATCH(PolicyLevers!$C299,'Policy Characteristics'!$D:$D,0))</f>
        <v>Subsidy for Electricity Production</v>
      </c>
      <c r="K299" s="247" t="str">
        <f>INDEX('Policy Characteristics'!F:F,MATCH(PolicyLevers!$C299,'Policy Characteristics'!$D:$D,0))</f>
        <v>elec generation subsidy</v>
      </c>
      <c r="L299" s="12">
        <f>INDEX('Policy Characteristics'!G:G,MATCH(PolicyLevers!$C299,'Policy Characteristics'!$D:$D,0))</f>
        <v>0</v>
      </c>
      <c r="M299" s="12">
        <f>INDEX('Policy Characteristics'!H:H,MATCH(PolicyLevers!$C299,'Policy Characteristics'!$D:$D,0))</f>
        <v>0</v>
      </c>
      <c r="N299" s="12">
        <f>INDEX('Policy Characteristics'!I:I,MATCH(PolicyLevers!$C299,'Policy Characteristics'!$D:$D,0))</f>
        <v>0</v>
      </c>
      <c r="O299" s="276">
        <f>INDEX('Policy Characteristics'!J:J,MATCH(PolicyLevers!$C299,'Policy Characteristics'!$D:$D,0))</f>
        <v>0</v>
      </c>
      <c r="P299" s="262" t="str">
        <f>INDEX('Policy Characteristics'!K:K,MATCH(PolicyLevers!$C299,'Policy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299" s="276">
        <f>INDEX('Policy Characteristics'!L:L,MATCH(PolicyLevers!$C299,'Policy Characteristics'!$D:$D,0))</f>
        <v>0</v>
      </c>
      <c r="R299" s="269">
        <f>INDEX('Policy Characteristics'!M:M,MATCH(PolicyLevers!$C299,'Policy Characteristics'!$D:$D,0))</f>
        <v>0</v>
      </c>
      <c r="S299" s="276">
        <f>INDEX('Policy Characteristics'!N:N,MATCH(PolicyLevers!$C299,'Policy Characteristics'!$D:$D,0))</f>
        <v>0</v>
      </c>
      <c r="T299" s="276">
        <f>INDEX('Policy Characteristics'!O:O,MATCH(PolicyLevers!$C299,'Policy Characteristics'!$D:$D,0))</f>
        <v>0</v>
      </c>
      <c r="U299" s="12"/>
      <c r="V299" s="12"/>
      <c r="W299" s="12"/>
      <c r="X299" s="12"/>
      <c r="Y299" s="12"/>
      <c r="Z299" s="12"/>
    </row>
    <row r="300" spans="1:26" ht="15.75" customHeight="1" x14ac:dyDescent="0.35">
      <c r="A300" s="247" t="str">
        <f>INDEX('Policy Characteristics'!B:B,MATCH(PolicyLevers!$C300,'Policy Characteristics'!$D:$D,0))</f>
        <v>Electricity Supply</v>
      </c>
      <c r="B300" s="247" t="str">
        <f>INDEX('Policy Characteristics'!C:C,MATCH(PolicyLevers!$C300,'Policy Characteristics'!$D:$D,0))</f>
        <v>Subsidy for Electricity Production</v>
      </c>
      <c r="C300" s="247" t="str">
        <f t="shared" si="205"/>
        <v>Subsidy for Elec Production by Fuel</v>
      </c>
      <c r="D300" s="257" t="s">
        <v>237</v>
      </c>
      <c r="E300" s="257"/>
      <c r="F300" s="257" t="s">
        <v>238</v>
      </c>
      <c r="G300" s="257"/>
      <c r="H300" s="254">
        <v>39</v>
      </c>
      <c r="I300" s="255" t="s">
        <v>63</v>
      </c>
      <c r="J300" s="247" t="str">
        <f>INDEX('Policy Characteristics'!E:E,MATCH(PolicyLevers!$C300,'Policy Characteristics'!$D:$D,0))</f>
        <v>Subsidy for Electricity Production</v>
      </c>
      <c r="K300" s="247" t="str">
        <f>INDEX('Policy Characteristics'!F:F,MATCH(PolicyLevers!$C300,'Policy Characteristics'!$D:$D,0))</f>
        <v>elec generation subsidy</v>
      </c>
      <c r="L300" s="247">
        <f>INDEX('Policy Characteristics'!G:G,MATCH(PolicyLevers!$C300,'Policy Characteristics'!$D:$D,0))</f>
        <v>0</v>
      </c>
      <c r="M300" s="247">
        <f>INDEX('Policy Characteristics'!H:H,MATCH(PolicyLevers!$C300,'Policy Characteristics'!$D:$D,0))</f>
        <v>0</v>
      </c>
      <c r="N300" s="247">
        <f>INDEX('Policy Characteristics'!I:I,MATCH(PolicyLevers!$C300,'Policy Characteristics'!$D:$D,0))</f>
        <v>0</v>
      </c>
      <c r="O300" s="257">
        <f>INDEX('Policy Characteristics'!J:J,MATCH(PolicyLevers!$C300,'Policy Characteristics'!$D:$D,0))</f>
        <v>0</v>
      </c>
      <c r="P300" s="257" t="str">
        <f>INDEX('Policy Characteristics'!K:K,MATCH(PolicyLevers!$C300,'Policy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0" s="257">
        <f>INDEX('Policy Characteristics'!L:L,MATCH(PolicyLevers!$C300,'Policy Characteristics'!$D:$D,0))</f>
        <v>0</v>
      </c>
      <c r="R300" s="265">
        <f>INDEX('Policy Characteristics'!M:M,MATCH(PolicyLevers!$C300,'Policy Characteristics'!$D:$D,0))</f>
        <v>0</v>
      </c>
      <c r="S300" s="257">
        <f>INDEX('Policy Characteristics'!N:N,MATCH(PolicyLevers!$C300,'Policy Characteristics'!$D:$D,0))</f>
        <v>0</v>
      </c>
      <c r="T300" s="257">
        <f>INDEX('Policy Characteristics'!O:O,MATCH(PolicyLevers!$C300,'Policy Characteristics'!$D:$D,0))</f>
        <v>0</v>
      </c>
      <c r="U300" s="248"/>
      <c r="V300" s="248"/>
      <c r="W300" s="248"/>
      <c r="X300" s="248"/>
      <c r="Y300" s="248"/>
      <c r="Z300" s="248"/>
    </row>
    <row r="301" spans="1:26" ht="15.75" customHeight="1" x14ac:dyDescent="0.35">
      <c r="A301" s="247" t="str">
        <f>INDEX('Policy Characteristics'!B:B,MATCH(PolicyLevers!$C301,'Policy Characteristics'!$D:$D,0))</f>
        <v>Electricity Supply</v>
      </c>
      <c r="B301" s="247" t="str">
        <f>INDEX('Policy Characteristics'!C:C,MATCH(PolicyLevers!$C301,'Policy Characteristics'!$D:$D,0))</f>
        <v>Subsidy for Electricity Production</v>
      </c>
      <c r="C301" s="247" t="str">
        <f t="shared" si="205"/>
        <v>Subsidy for Elec Production by Fuel</v>
      </c>
      <c r="D301" s="257" t="s">
        <v>239</v>
      </c>
      <c r="E301" s="257"/>
      <c r="F301" s="257" t="s">
        <v>240</v>
      </c>
      <c r="G301" s="257"/>
      <c r="H301" s="254">
        <v>40</v>
      </c>
      <c r="I301" s="255" t="s">
        <v>63</v>
      </c>
      <c r="J301" s="247" t="str">
        <f>INDEX('Policy Characteristics'!E:E,MATCH(PolicyLevers!$C301,'Policy Characteristics'!$D:$D,0))</f>
        <v>Subsidy for Electricity Production</v>
      </c>
      <c r="K301" s="247" t="str">
        <f>INDEX('Policy Characteristics'!F:F,MATCH(PolicyLevers!$C301,'Policy Characteristics'!$D:$D,0))</f>
        <v>elec generation subsidy</v>
      </c>
      <c r="L301" s="247">
        <f>INDEX('Policy Characteristics'!G:G,MATCH(PolicyLevers!$C301,'Policy Characteristics'!$D:$D,0))</f>
        <v>0</v>
      </c>
      <c r="M301" s="247">
        <f>INDEX('Policy Characteristics'!H:H,MATCH(PolicyLevers!$C301,'Policy Characteristics'!$D:$D,0))</f>
        <v>0</v>
      </c>
      <c r="N301" s="247">
        <f>INDEX('Policy Characteristics'!I:I,MATCH(PolicyLevers!$C301,'Policy Characteristics'!$D:$D,0))</f>
        <v>0</v>
      </c>
      <c r="O301" s="257">
        <f>INDEX('Policy Characteristics'!J:J,MATCH(PolicyLevers!$C301,'Policy Characteristics'!$D:$D,0))</f>
        <v>0</v>
      </c>
      <c r="P301" s="257" t="str">
        <f>INDEX('Policy Characteristics'!K:K,MATCH(PolicyLevers!$C301,'Policy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1" s="257">
        <f>INDEX('Policy Characteristics'!L:L,MATCH(PolicyLevers!$C301,'Policy Characteristics'!$D:$D,0))</f>
        <v>0</v>
      </c>
      <c r="R301" s="265">
        <f>INDEX('Policy Characteristics'!M:M,MATCH(PolicyLevers!$C301,'Policy Characteristics'!$D:$D,0))</f>
        <v>0</v>
      </c>
      <c r="S301" s="257">
        <f>INDEX('Policy Characteristics'!N:N,MATCH(PolicyLevers!$C301,'Policy Characteristics'!$D:$D,0))</f>
        <v>0</v>
      </c>
      <c r="T301" s="257">
        <f>INDEX('Policy Characteristics'!O:O,MATCH(PolicyLevers!$C301,'Policy Characteristics'!$D:$D,0))</f>
        <v>0</v>
      </c>
      <c r="U301" s="248"/>
      <c r="V301" s="248"/>
      <c r="W301" s="248"/>
      <c r="X301" s="248"/>
      <c r="Y301" s="248"/>
      <c r="Z301" s="248"/>
    </row>
    <row r="302" spans="1:26" ht="15.75" customHeight="1" x14ac:dyDescent="0.35">
      <c r="A302" s="247" t="str">
        <f>INDEX('Policy Characteristics'!B:B,MATCH(PolicyLevers!$C302,'Policy Characteristics'!$D:$D,0))</f>
        <v>Electricity Supply</v>
      </c>
      <c r="B302" s="247" t="str">
        <f>INDEX('Policy Characteristics'!C:C,MATCH(PolicyLevers!$C302,'Policy Characteristics'!$D:$D,0))</f>
        <v>Subsidy for Electricity Production</v>
      </c>
      <c r="C302" s="247" t="str">
        <f t="shared" si="205"/>
        <v>Subsidy for Elec Production by Fuel</v>
      </c>
      <c r="D302" s="257" t="s">
        <v>241</v>
      </c>
      <c r="E302" s="257"/>
      <c r="F302" s="257" t="s">
        <v>242</v>
      </c>
      <c r="G302" s="257"/>
      <c r="H302" s="254">
        <v>41</v>
      </c>
      <c r="I302" s="255" t="s">
        <v>63</v>
      </c>
      <c r="J302" s="247" t="str">
        <f>INDEX('Policy Characteristics'!E:E,MATCH(PolicyLevers!$C302,'Policy Characteristics'!$D:$D,0))</f>
        <v>Subsidy for Electricity Production</v>
      </c>
      <c r="K302" s="247" t="str">
        <f>INDEX('Policy Characteristics'!F:F,MATCH(PolicyLevers!$C302,'Policy Characteristics'!$D:$D,0))</f>
        <v>elec generation subsidy</v>
      </c>
      <c r="L302" s="247">
        <f>INDEX('Policy Characteristics'!G:G,MATCH(PolicyLevers!$C302,'Policy Characteristics'!$D:$D,0))</f>
        <v>0</v>
      </c>
      <c r="M302" s="247">
        <f>INDEX('Policy Characteristics'!H:H,MATCH(PolicyLevers!$C302,'Policy Characteristics'!$D:$D,0))</f>
        <v>0</v>
      </c>
      <c r="N302" s="247">
        <f>INDEX('Policy Characteristics'!I:I,MATCH(PolicyLevers!$C302,'Policy Characteristics'!$D:$D,0))</f>
        <v>0</v>
      </c>
      <c r="O302" s="257">
        <f>INDEX('Policy Characteristics'!J:J,MATCH(PolicyLevers!$C302,'Policy Characteristics'!$D:$D,0))</f>
        <v>0</v>
      </c>
      <c r="P302" s="257" t="str">
        <f>INDEX('Policy Characteristics'!K:K,MATCH(PolicyLevers!$C302,'Policy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2" s="257">
        <f>INDEX('Policy Characteristics'!L:L,MATCH(PolicyLevers!$C302,'Policy Characteristics'!$D:$D,0))</f>
        <v>0</v>
      </c>
      <c r="R302" s="265">
        <f>INDEX('Policy Characteristics'!M:M,MATCH(PolicyLevers!$C302,'Policy Characteristics'!$D:$D,0))</f>
        <v>0</v>
      </c>
      <c r="S302" s="257">
        <f>INDEX('Policy Characteristics'!N:N,MATCH(PolicyLevers!$C302,'Policy Characteristics'!$D:$D,0))</f>
        <v>0</v>
      </c>
      <c r="T302" s="257">
        <f>INDEX('Policy Characteristics'!O:O,MATCH(PolicyLevers!$C302,'Policy Characteristics'!$D:$D,0))</f>
        <v>0</v>
      </c>
      <c r="U302" s="248"/>
      <c r="V302" s="248"/>
      <c r="W302" s="248"/>
      <c r="X302" s="248"/>
      <c r="Y302" s="248"/>
      <c r="Z302" s="248"/>
    </row>
    <row r="303" spans="1:26" ht="15.75" customHeight="1" x14ac:dyDescent="0.35">
      <c r="A303" s="247" t="str">
        <f>INDEX('Policy Characteristics'!B:B,MATCH(PolicyLevers!$C303,'Policy Characteristics'!$D:$D,0))</f>
        <v>Electricity Supply</v>
      </c>
      <c r="B303" s="247" t="str">
        <f>INDEX('Policy Characteristics'!C:C,MATCH(PolicyLevers!$C303,'Policy Characteristics'!$D:$D,0))</f>
        <v>Subsidy for Electricity Production</v>
      </c>
      <c r="C303" s="247" t="str">
        <f t="shared" si="205"/>
        <v>Subsidy for Elec Production by Fuel</v>
      </c>
      <c r="D303" s="257" t="s">
        <v>243</v>
      </c>
      <c r="E303" s="257"/>
      <c r="F303" s="257" t="s">
        <v>244</v>
      </c>
      <c r="G303" s="257"/>
      <c r="H303" s="254">
        <v>42</v>
      </c>
      <c r="I303" s="255" t="s">
        <v>63</v>
      </c>
      <c r="J303" s="247" t="str">
        <f>INDEX('Policy Characteristics'!E:E,MATCH(PolicyLevers!$C303,'Policy Characteristics'!$D:$D,0))</f>
        <v>Subsidy for Electricity Production</v>
      </c>
      <c r="K303" s="247" t="str">
        <f>INDEX('Policy Characteristics'!F:F,MATCH(PolicyLevers!$C303,'Policy Characteristics'!$D:$D,0))</f>
        <v>elec generation subsidy</v>
      </c>
      <c r="L303" s="247">
        <f>INDEX('Policy Characteristics'!G:G,MATCH(PolicyLevers!$C303,'Policy Characteristics'!$D:$D,0))</f>
        <v>0</v>
      </c>
      <c r="M303" s="247">
        <f>INDEX('Policy Characteristics'!H:H,MATCH(PolicyLevers!$C303,'Policy Characteristics'!$D:$D,0))</f>
        <v>0</v>
      </c>
      <c r="N303" s="247">
        <f>INDEX('Policy Characteristics'!I:I,MATCH(PolicyLevers!$C303,'Policy Characteristics'!$D:$D,0))</f>
        <v>0</v>
      </c>
      <c r="O303" s="257">
        <f>INDEX('Policy Characteristics'!J:J,MATCH(PolicyLevers!$C303,'Policy Characteristics'!$D:$D,0))</f>
        <v>0</v>
      </c>
      <c r="P303" s="257" t="str">
        <f>INDEX('Policy Characteristics'!K:K,MATCH(PolicyLevers!$C303,'Policy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3" s="257">
        <f>INDEX('Policy Characteristics'!L:L,MATCH(PolicyLevers!$C303,'Policy Characteristics'!$D:$D,0))</f>
        <v>0</v>
      </c>
      <c r="R303" s="265">
        <f>INDEX('Policy Characteristics'!M:M,MATCH(PolicyLevers!$C303,'Policy Characteristics'!$D:$D,0))</f>
        <v>0</v>
      </c>
      <c r="S303" s="257">
        <f>INDEX('Policy Characteristics'!N:N,MATCH(PolicyLevers!$C303,'Policy Characteristics'!$D:$D,0))</f>
        <v>0</v>
      </c>
      <c r="T303" s="257">
        <f>INDEX('Policy Characteristics'!O:O,MATCH(PolicyLevers!$C303,'Policy Characteristics'!$D:$D,0))</f>
        <v>0</v>
      </c>
      <c r="U303" s="248"/>
      <c r="V303" s="248"/>
      <c r="W303" s="248"/>
      <c r="X303" s="248"/>
      <c r="Y303" s="248"/>
      <c r="Z303" s="248"/>
    </row>
    <row r="304" spans="1:26" ht="15.75" customHeight="1" x14ac:dyDescent="0.35">
      <c r="A304" s="247" t="str">
        <f>INDEX('Policy Characteristics'!B:B,MATCH(PolicyLevers!$C304,'Policy Characteristics'!$D:$D,0))</f>
        <v>Electricity Supply</v>
      </c>
      <c r="B304" s="247" t="str">
        <f>INDEX('Policy Characteristics'!C:C,MATCH(PolicyLevers!$C304,'Policy Characteristics'!$D:$D,0))</f>
        <v>Subsidy for Electricity Production</v>
      </c>
      <c r="C304" s="12" t="str">
        <f t="shared" ref="C304:C305" si="206">C$296</f>
        <v>Subsidy for Elec Production by Fuel</v>
      </c>
      <c r="D304" s="262" t="s">
        <v>251</v>
      </c>
      <c r="E304" s="276"/>
      <c r="F304" s="262" t="s">
        <v>252</v>
      </c>
      <c r="G304" s="276"/>
      <c r="H304" s="7"/>
      <c r="I304" s="262" t="s">
        <v>76</v>
      </c>
      <c r="J304" s="247" t="str">
        <f>INDEX('Policy Characteristics'!E:E,MATCH(PolicyLevers!$C304,'Policy Characteristics'!$D:$D,0))</f>
        <v>Subsidy for Electricity Production</v>
      </c>
      <c r="K304" s="247" t="str">
        <f>INDEX('Policy Characteristics'!F:F,MATCH(PolicyLevers!$C304,'Policy Characteristics'!$D:$D,0))</f>
        <v>elec generation subsidy</v>
      </c>
      <c r="L304" s="261">
        <f>INDEX('Policy Characteristics'!G:G,MATCH(PolicyLevers!$C304,'Policy Characteristics'!$D:$D,0))</f>
        <v>0</v>
      </c>
      <c r="M304" s="261">
        <f>INDEX('Policy Characteristics'!H:H,MATCH(PolicyLevers!$C304,'Policy Characteristics'!$D:$D,0))</f>
        <v>0</v>
      </c>
      <c r="N304" s="261">
        <f>INDEX('Policy Characteristics'!I:I,MATCH(PolicyLevers!$C304,'Policy Characteristics'!$D:$D,0))</f>
        <v>0</v>
      </c>
      <c r="O304" s="276">
        <f>INDEX('Policy Characteristics'!J:J,MATCH(PolicyLevers!$C304,'Policy Characteristics'!$D:$D,0))</f>
        <v>0</v>
      </c>
      <c r="P304" s="262" t="str">
        <f>INDEX('Policy Characteristics'!K:K,MATCH(PolicyLevers!$C304,'Policy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4" s="262">
        <f>INDEX('Policy Characteristics'!L:L,MATCH(PolicyLevers!$C304,'Policy Characteristics'!$D:$D,0))</f>
        <v>0</v>
      </c>
      <c r="R304" s="269">
        <f>INDEX('Policy Characteristics'!M:M,MATCH(PolicyLevers!$C304,'Policy Characteristics'!$D:$D,0))</f>
        <v>0</v>
      </c>
      <c r="S304" s="276">
        <f>INDEX('Policy Characteristics'!N:N,MATCH(PolicyLevers!$C304,'Policy Characteristics'!$D:$D,0))</f>
        <v>0</v>
      </c>
      <c r="T304" s="262">
        <f>INDEX('Policy Characteristics'!O:O,MATCH(PolicyLevers!$C304,'Policy Characteristics'!$D:$D,0))</f>
        <v>0</v>
      </c>
      <c r="U304" s="248"/>
      <c r="V304" s="248"/>
      <c r="W304" s="248"/>
      <c r="X304" s="248"/>
      <c r="Y304" s="248"/>
      <c r="Z304" s="248"/>
    </row>
    <row r="305" spans="1:26" ht="15.75" customHeight="1" x14ac:dyDescent="0.35">
      <c r="A305" s="247" t="str">
        <f>INDEX('Policy Characteristics'!B:B,MATCH(PolicyLevers!$C305,'Policy Characteristics'!$D:$D,0))</f>
        <v>Electricity Supply</v>
      </c>
      <c r="B305" s="247" t="str">
        <f>INDEX('Policy Characteristics'!C:C,MATCH(PolicyLevers!$C305,'Policy Characteristics'!$D:$D,0))</f>
        <v>Subsidy for Electricity Production</v>
      </c>
      <c r="C305" s="247" t="str">
        <f t="shared" si="206"/>
        <v>Subsidy for Elec Production by Fuel</v>
      </c>
      <c r="D305" s="257" t="s">
        <v>253</v>
      </c>
      <c r="E305" s="257"/>
      <c r="F305" s="257" t="s">
        <v>254</v>
      </c>
      <c r="G305" s="257"/>
      <c r="H305" s="254">
        <v>184</v>
      </c>
      <c r="I305" s="255" t="s">
        <v>76</v>
      </c>
      <c r="J305" s="247" t="str">
        <f>INDEX('Policy Characteristics'!E:E,MATCH(PolicyLevers!$C305,'Policy Characteristics'!$D:$D,0))</f>
        <v>Subsidy for Electricity Production</v>
      </c>
      <c r="K305" s="247" t="str">
        <f>INDEX('Policy Characteristics'!F:F,MATCH(PolicyLevers!$C305,'Policy Characteristics'!$D:$D,0))</f>
        <v>elec generation subsidy</v>
      </c>
      <c r="L305" s="247">
        <f>INDEX('Policy Characteristics'!G:G,MATCH(PolicyLevers!$C305,'Policy Characteristics'!$D:$D,0))</f>
        <v>0</v>
      </c>
      <c r="M305" s="247">
        <f>INDEX('Policy Characteristics'!H:H,MATCH(PolicyLevers!$C305,'Policy Characteristics'!$D:$D,0))</f>
        <v>0</v>
      </c>
      <c r="N305" s="247">
        <f>INDEX('Policy Characteristics'!I:I,MATCH(PolicyLevers!$C305,'Policy Characteristics'!$D:$D,0))</f>
        <v>0</v>
      </c>
      <c r="O305" s="257">
        <f>INDEX('Policy Characteristics'!J:J,MATCH(PolicyLevers!$C305,'Policy Characteristics'!$D:$D,0))</f>
        <v>0</v>
      </c>
      <c r="P305" s="257" t="str">
        <f>INDEX('Policy Characteristics'!K:K,MATCH(PolicyLevers!$C305,'Policy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5" s="257">
        <f>INDEX('Policy Characteristics'!L:L,MATCH(PolicyLevers!$C305,'Policy Characteristics'!$D:$D,0))</f>
        <v>0</v>
      </c>
      <c r="R305" s="265">
        <f>INDEX('Policy Characteristics'!M:M,MATCH(PolicyLevers!$C305,'Policy Characteristics'!$D:$D,0))</f>
        <v>0</v>
      </c>
      <c r="S305" s="257">
        <f>INDEX('Policy Characteristics'!N:N,MATCH(PolicyLevers!$C305,'Policy Characteristics'!$D:$D,0))</f>
        <v>0</v>
      </c>
      <c r="T305" s="257">
        <f>INDEX('Policy Characteristics'!O:O,MATCH(PolicyLevers!$C305,'Policy Characteristics'!$D:$D,0))</f>
        <v>0</v>
      </c>
      <c r="U305" s="248"/>
      <c r="V305" s="248"/>
      <c r="W305" s="248"/>
      <c r="X305" s="248"/>
      <c r="Y305" s="248"/>
      <c r="Z305" s="248"/>
    </row>
    <row r="306" spans="1:26" ht="15.75" customHeight="1" x14ac:dyDescent="0.35">
      <c r="A306" s="247" t="str">
        <f>INDEX('Policy Characteristics'!B:B,MATCH(PolicyLevers!$C306,'Policy Characteristics'!$D:$D,0))</f>
        <v>Electricity Supply</v>
      </c>
      <c r="B306" s="247" t="str">
        <f>INDEX('Policy Characteristics'!C:C,MATCH(PolicyLevers!$C306,'Policy Characteristics'!$D:$D,0))</f>
        <v>Subsidy for Electricity Production</v>
      </c>
      <c r="C306" s="12" t="str">
        <f t="shared" ref="C306" si="207">C$296</f>
        <v>Subsidy for Elec Production by Fuel</v>
      </c>
      <c r="D306" s="262" t="s">
        <v>255</v>
      </c>
      <c r="E306" s="262"/>
      <c r="F306" s="262" t="s">
        <v>256</v>
      </c>
      <c r="G306" s="276"/>
      <c r="H306" s="7"/>
      <c r="I306" s="260" t="s">
        <v>76</v>
      </c>
      <c r="J306" s="247" t="str">
        <f>INDEX('Policy Characteristics'!E:E,MATCH(PolicyLevers!$C306,'Policy Characteristics'!$D:$D,0))</f>
        <v>Subsidy for Electricity Production</v>
      </c>
      <c r="K306" s="247" t="str">
        <f>INDEX('Policy Characteristics'!F:F,MATCH(PolicyLevers!$C306,'Policy Characteristics'!$D:$D,0))</f>
        <v>elec generation subsidy</v>
      </c>
      <c r="L306" s="12">
        <f>INDEX('Policy Characteristics'!G:G,MATCH(PolicyLevers!$C306,'Policy Characteristics'!$D:$D,0))</f>
        <v>0</v>
      </c>
      <c r="M306" s="12">
        <f>INDEX('Policy Characteristics'!H:H,MATCH(PolicyLevers!$C306,'Policy Characteristics'!$D:$D,0))</f>
        <v>0</v>
      </c>
      <c r="N306" s="12">
        <f>INDEX('Policy Characteristics'!I:I,MATCH(PolicyLevers!$C306,'Policy Characteristics'!$D:$D,0))</f>
        <v>0</v>
      </c>
      <c r="O306" s="276">
        <f>INDEX('Policy Characteristics'!J:J,MATCH(PolicyLevers!$C306,'Policy Characteristics'!$D:$D,0))</f>
        <v>0</v>
      </c>
      <c r="P306" s="262" t="str">
        <f>INDEX('Policy Characteristics'!K:K,MATCH(PolicyLevers!$C306,'Policy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6" s="262">
        <f>INDEX('Policy Characteristics'!L:L,MATCH(PolicyLevers!$C306,'Policy Characteristics'!$D:$D,0))</f>
        <v>0</v>
      </c>
      <c r="R306" s="269">
        <f>INDEX('Policy Characteristics'!M:M,MATCH(PolicyLevers!$C306,'Policy Characteristics'!$D:$D,0))</f>
        <v>0</v>
      </c>
      <c r="S306" s="276">
        <f>INDEX('Policy Characteristics'!N:N,MATCH(PolicyLevers!$C306,'Policy Characteristics'!$D:$D,0))</f>
        <v>0</v>
      </c>
      <c r="T306" s="262">
        <f>INDEX('Policy Characteristics'!O:O,MATCH(PolicyLevers!$C306,'Policy Characteristics'!$D:$D,0))</f>
        <v>0</v>
      </c>
      <c r="U306" s="248"/>
      <c r="V306" s="248"/>
      <c r="W306" s="248"/>
      <c r="X306" s="248"/>
      <c r="Y306" s="248"/>
      <c r="Z306" s="248"/>
    </row>
    <row r="307" spans="1:26" ht="15.75" customHeight="1" x14ac:dyDescent="0.35">
      <c r="A307" s="247" t="str">
        <f>INDEX('Policy Characteristics'!B:B,MATCH(PolicyLevers!$C307,'Policy Characteristics'!$D:$D,0))</f>
        <v>Electricity Supply</v>
      </c>
      <c r="B307" s="247" t="str">
        <f>INDEX('Policy Characteristics'!C:C,MATCH(PolicyLevers!$C307,'Policy Characteristics'!$D:$D,0))</f>
        <v>Subsidy for Electricity Production</v>
      </c>
      <c r="C307" s="12" t="str">
        <f t="shared" ref="C307" si="208">C$296</f>
        <v>Subsidy for Elec Production by Fuel</v>
      </c>
      <c r="D307" s="262" t="s">
        <v>257</v>
      </c>
      <c r="E307" s="262"/>
      <c r="F307" s="262" t="s">
        <v>258</v>
      </c>
      <c r="G307" s="276"/>
      <c r="H307" s="7"/>
      <c r="I307" s="260" t="s">
        <v>76</v>
      </c>
      <c r="J307" s="247" t="str">
        <f>INDEX('Policy Characteristics'!E:E,MATCH(PolicyLevers!$C307,'Policy Characteristics'!$D:$D,0))</f>
        <v>Subsidy for Electricity Production</v>
      </c>
      <c r="K307" s="247" t="str">
        <f>INDEX('Policy Characteristics'!F:F,MATCH(PolicyLevers!$C307,'Policy Characteristics'!$D:$D,0))</f>
        <v>elec generation subsidy</v>
      </c>
      <c r="L307" s="12">
        <f>INDEX('Policy Characteristics'!G:G,MATCH(PolicyLevers!$C307,'Policy Characteristics'!$D:$D,0))</f>
        <v>0</v>
      </c>
      <c r="M307" s="12">
        <f>INDEX('Policy Characteristics'!H:H,MATCH(PolicyLevers!$C307,'Policy Characteristics'!$D:$D,0))</f>
        <v>0</v>
      </c>
      <c r="N307" s="12">
        <f>INDEX('Policy Characteristics'!I:I,MATCH(PolicyLevers!$C307,'Policy Characteristics'!$D:$D,0))</f>
        <v>0</v>
      </c>
      <c r="O307" s="276">
        <f>INDEX('Policy Characteristics'!J:J,MATCH(PolicyLevers!$C307,'Policy Characteristics'!$D:$D,0))</f>
        <v>0</v>
      </c>
      <c r="P307" s="262" t="str">
        <f>INDEX('Policy Characteristics'!K:K,MATCH(PolicyLevers!$C307,'Policy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7" s="262">
        <f>INDEX('Policy Characteristics'!L:L,MATCH(PolicyLevers!$C307,'Policy Characteristics'!$D:$D,0))</f>
        <v>0</v>
      </c>
      <c r="R307" s="269">
        <f>INDEX('Policy Characteristics'!M:M,MATCH(PolicyLevers!$C307,'Policy Characteristics'!$D:$D,0))</f>
        <v>0</v>
      </c>
      <c r="S307" s="276">
        <f>INDEX('Policy Characteristics'!N:N,MATCH(PolicyLevers!$C307,'Policy Characteristics'!$D:$D,0))</f>
        <v>0</v>
      </c>
      <c r="T307" s="262">
        <f>INDEX('Policy Characteristics'!O:O,MATCH(PolicyLevers!$C307,'Policy Characteristics'!$D:$D,0))</f>
        <v>0</v>
      </c>
      <c r="U307" s="248"/>
      <c r="V307" s="248"/>
      <c r="W307" s="248"/>
      <c r="X307" s="248"/>
      <c r="Y307" s="248"/>
      <c r="Z307" s="248"/>
    </row>
    <row r="308" spans="1:26" ht="15.75" customHeight="1" x14ac:dyDescent="0.35">
      <c r="A308" s="247" t="str">
        <f>INDEX('Policy Characteristics'!B:B,MATCH(PolicyLevers!$C308,'Policy Characteristics'!$D:$D,0))</f>
        <v>Electricity Supply</v>
      </c>
      <c r="B308" s="247" t="str">
        <f>INDEX('Policy Characteristics'!C:C,MATCH(PolicyLevers!$C308,'Policy Characteristics'!$D:$D,0))</f>
        <v>Subsidy for Electricity Production</v>
      </c>
      <c r="C308" s="12" t="str">
        <f t="shared" ref="C308" si="209">C$296</f>
        <v>Subsidy for Elec Production by Fuel</v>
      </c>
      <c r="D308" s="262" t="s">
        <v>259</v>
      </c>
      <c r="E308" s="262"/>
      <c r="F308" s="262" t="s">
        <v>260</v>
      </c>
      <c r="G308" s="276"/>
      <c r="H308" s="7"/>
      <c r="I308" s="260" t="s">
        <v>76</v>
      </c>
      <c r="J308" s="247" t="str">
        <f>INDEX('Policy Characteristics'!E:E,MATCH(PolicyLevers!$C308,'Policy Characteristics'!$D:$D,0))</f>
        <v>Subsidy for Electricity Production</v>
      </c>
      <c r="K308" s="247" t="str">
        <f>INDEX('Policy Characteristics'!F:F,MATCH(PolicyLevers!$C308,'Policy Characteristics'!$D:$D,0))</f>
        <v>elec generation subsidy</v>
      </c>
      <c r="L308" s="12">
        <f>INDEX('Policy Characteristics'!G:G,MATCH(PolicyLevers!$C308,'Policy Characteristics'!$D:$D,0))</f>
        <v>0</v>
      </c>
      <c r="M308" s="12">
        <f>INDEX('Policy Characteristics'!H:H,MATCH(PolicyLevers!$C308,'Policy Characteristics'!$D:$D,0))</f>
        <v>0</v>
      </c>
      <c r="N308" s="12">
        <f>INDEX('Policy Characteristics'!I:I,MATCH(PolicyLevers!$C308,'Policy Characteristics'!$D:$D,0))</f>
        <v>0</v>
      </c>
      <c r="O308" s="276">
        <f>INDEX('Policy Characteristics'!J:J,MATCH(PolicyLevers!$C308,'Policy Characteristics'!$D:$D,0))</f>
        <v>0</v>
      </c>
      <c r="P308" s="262" t="str">
        <f>INDEX('Policy Characteristics'!K:K,MATCH(PolicyLevers!$C308,'Policy Characteristics'!$D:$D,0))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c r="Q308" s="262">
        <f>INDEX('Policy Characteristics'!L:L,MATCH(PolicyLevers!$C308,'Policy Characteristics'!$D:$D,0))</f>
        <v>0</v>
      </c>
      <c r="R308" s="269">
        <f>INDEX('Policy Characteristics'!M:M,MATCH(PolicyLevers!$C308,'Policy Characteristics'!$D:$D,0))</f>
        <v>0</v>
      </c>
      <c r="S308" s="276">
        <f>INDEX('Policy Characteristics'!N:N,MATCH(PolicyLevers!$C308,'Policy Characteristics'!$D:$D,0))</f>
        <v>0</v>
      </c>
      <c r="T308" s="262">
        <f>INDEX('Policy Characteristics'!O:O,MATCH(PolicyLevers!$C308,'Policy Characteristics'!$D:$D,0))</f>
        <v>0</v>
      </c>
      <c r="U308" s="248"/>
      <c r="V308" s="248"/>
      <c r="W308" s="248"/>
      <c r="X308" s="248"/>
      <c r="Y308" s="248"/>
      <c r="Z308" s="248"/>
    </row>
    <row r="309" spans="1:26" ht="15.75" customHeight="1" x14ac:dyDescent="0.35">
      <c r="A309" s="247" t="str">
        <f>INDEX('Policy Characteristics'!B:B,MATCH(PolicyLevers!$C309,'Policy Characteristics'!$D:$D,0))</f>
        <v>Industry</v>
      </c>
      <c r="B309" s="247" t="str">
        <f>INDEX('Policy Characteristics'!C:C,MATCH(PolicyLevers!$C309,'Policy Characteristics'!$D:$D,0))</f>
        <v>Cement Clinker Substitution</v>
      </c>
      <c r="C309" s="247" t="s">
        <v>354</v>
      </c>
      <c r="D309" s="257"/>
      <c r="E309" s="257"/>
      <c r="F309" s="257"/>
      <c r="G309" s="257"/>
      <c r="H309" s="254">
        <v>43</v>
      </c>
      <c r="I309" s="255" t="s">
        <v>63</v>
      </c>
      <c r="J309" s="247" t="str">
        <f>INDEX('Policy Characteristics'!E:E,MATCH(PolicyLevers!$C309,'Policy Characteristics'!$D:$D,0))</f>
        <v>Cement Clinker Substitution</v>
      </c>
      <c r="K309" s="247" t="str">
        <f>INDEX('Policy Characteristics'!F:F,MATCH(PolicyLevers!$C309,'Policy Characteristics'!$D:$D,0))</f>
        <v>indst cement measures</v>
      </c>
      <c r="L309" s="293">
        <f>INDEX('Policy Characteristics'!G:G,MATCH(PolicyLevers!$C309,'Policy Characteristics'!$D:$D,0))</f>
        <v>0</v>
      </c>
      <c r="M309" s="293">
        <f>INDEX('Policy Characteristics'!H:H,MATCH(PolicyLevers!$C309,'Policy Characteristics'!$D:$D,0))</f>
        <v>1</v>
      </c>
      <c r="N309" s="293">
        <f>INDEX('Policy Characteristics'!I:I,MATCH(PolicyLevers!$C309,'Policy Characteristics'!$D:$D,0))</f>
        <v>0.01</v>
      </c>
      <c r="O309" s="281" t="str">
        <f>INDEX('Policy Characteristics'!J:J,MATCH(PolicyLevers!$C309,'Policy Characteristics'!$D:$D,0))</f>
        <v>% of potential achieved</v>
      </c>
      <c r="P309" s="281" t="str">
        <f>INDEX('Policy Characteristics'!K:K,MATCH(PolicyLevers!$C309,'Policy Characteristics'!$D:$D,0))</f>
        <v>**Description:** This policy reduces CO2 emissions from the cement industry by substituting other inputs, such as fly ash, for a portion of the clinker in cement. // **Guidance for setting values: **  If this policy is fully implemented, the share of clinker in cement is reduced to 45%.</v>
      </c>
      <c r="Q309" s="257" t="str">
        <f>INDEX('Policy Characteristics'!L:L,MATCH(PolicyLevers!$C309,'Policy Characteristics'!$D:$D,0))</f>
        <v>industry-ag-main.html#clinker</v>
      </c>
      <c r="R309" s="265" t="str">
        <f>INDEX('Policy Characteristics'!M:M,MATCH(PolicyLevers!$C309,'Policy Characteristics'!$D:$D,0))</f>
        <v>cement-clinker-substitution.html</v>
      </c>
      <c r="S309" s="294" t="str">
        <f>INDEX('Policy Characteristics'!N:N,MATCH(PolicyLevers!$C309,'Policy Characteristics'!$D:$D,0))</f>
        <v>Modelagem setorial de opções de baixo carbono para o setor de cimento - MCTI, ONU Meio Ambiente, 2017.</v>
      </c>
      <c r="T309" s="294" t="str">
        <f>INDEX('Policy Characteristics'!O:O,MATCH(PolicyLevers!$C309,'Policy Characteristics'!$D:$D,0))</f>
        <v>Modelagem setorial de opções de baixo carbono para o setor de cimento - MCTI, ONU Meio Ambiente, 2017., p. 55, 58</v>
      </c>
      <c r="U309" s="248"/>
      <c r="V309" s="248"/>
      <c r="W309" s="248"/>
      <c r="X309" s="248"/>
      <c r="Y309" s="248"/>
      <c r="Z309" s="248"/>
    </row>
    <row r="310" spans="1:26" ht="15.75" customHeight="1" x14ac:dyDescent="0.35">
      <c r="A310" s="247" t="str">
        <f>INDEX('Policy Characteristics'!B:B,MATCH(PolicyLevers!$C310,'Policy Characteristics'!$D:$D,0))</f>
        <v>Industry</v>
      </c>
      <c r="B310" s="247" t="str">
        <f>INDEX('Policy Characteristics'!C:C,MATCH(PolicyLevers!$C310,'Policy Characteristics'!$D:$D,0))</f>
        <v>Cogeneration and Waste Heat Recovery</v>
      </c>
      <c r="C310" s="247" t="s">
        <v>359</v>
      </c>
      <c r="D310" s="257"/>
      <c r="E310" s="257"/>
      <c r="F310" s="257"/>
      <c r="G310" s="257"/>
      <c r="H310" s="254">
        <v>44</v>
      </c>
      <c r="I310" s="255" t="s">
        <v>63</v>
      </c>
      <c r="J310" s="247" t="str">
        <f>INDEX('Policy Characteristics'!E:E,MATCH(PolicyLevers!$C310,'Policy Characteristics'!$D:$D,0))</f>
        <v>Cogeneration and Waste Heat Recovery</v>
      </c>
      <c r="K310" s="247" t="str">
        <f>INDEX('Policy Characteristics'!F:F,MATCH(PolicyLevers!$C310,'Policy Characteristics'!$D:$D,0))</f>
        <v>indst CHP</v>
      </c>
      <c r="L310" s="293">
        <f>INDEX('Policy Characteristics'!G:G,MATCH(PolicyLevers!$C310,'Policy Characteristics'!$D:$D,0))</f>
        <v>0</v>
      </c>
      <c r="M310" s="293">
        <f>INDEX('Policy Characteristics'!H:H,MATCH(PolicyLevers!$C310,'Policy Characteristics'!$D:$D,0))</f>
        <v>1</v>
      </c>
      <c r="N310" s="293">
        <f>INDEX('Policy Characteristics'!I:I,MATCH(PolicyLevers!$C310,'Policy Characteristics'!$D:$D,0))</f>
        <v>0.01</v>
      </c>
      <c r="O310" s="281" t="str">
        <f>INDEX('Policy Characteristics'!J:J,MATCH(PolicyLevers!$C310,'Policy Characteristics'!$D:$D,0))</f>
        <v>% of potential achieved</v>
      </c>
      <c r="P310" s="281" t="str">
        <f>INDEX('Policy Characteristics'!K:K,MATCH(PolicyLevers!$C310,'Policy Characteristics'!$D:$D,0))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c r="Q310" s="257" t="str">
        <f>INDEX('Policy Characteristics'!L:L,MATCH(PolicyLevers!$C310,'Policy Characteristics'!$D:$D,0))</f>
        <v>industry-ag-main.html#cogen</v>
      </c>
      <c r="R310" s="265" t="str">
        <f>INDEX('Policy Characteristics'!M:M,MATCH(PolicyLevers!$C310,'Policy Characteristics'!$D:$D,0))</f>
        <v>cogeneration-and-waste-heat-recovery.html</v>
      </c>
      <c r="S310" s="281" t="str">
        <f>INDEX('Policy Characteristics'!N:N,MATCH(PolicyLevers!$C310,'Policy Characteristics'!$D:$D,0))</f>
        <v>Calculated from model data; see the relevant variable(s) in the InputData folder for source information.</v>
      </c>
      <c r="T310" s="281">
        <f>INDEX('Policy Characteristics'!O:O,MATCH(PolicyLevers!$C310,'Policy Characteristics'!$D:$D,0))</f>
        <v>0</v>
      </c>
      <c r="U310" s="12"/>
      <c r="V310" s="12"/>
      <c r="W310" s="12"/>
      <c r="X310" s="12"/>
      <c r="Y310" s="12"/>
      <c r="Z310" s="12"/>
    </row>
    <row r="311" spans="1:26" ht="15.75" customHeight="1" x14ac:dyDescent="0.35">
      <c r="A311" s="247" t="str">
        <f>INDEX('Policy Characteristics'!B:B,MATCH(PolicyLevers!$C311,'Policy Characteristics'!$D:$D,0))</f>
        <v>Industry</v>
      </c>
      <c r="B311" s="247" t="str">
        <f>INDEX('Policy Characteristics'!C:C,MATCH(PolicyLevers!$C311,'Policy Characteristics'!$D:$D,0))</f>
        <v>Early Retirement of Industrial Facilities</v>
      </c>
      <c r="C311" s="247" t="s">
        <v>364</v>
      </c>
      <c r="D311" s="257"/>
      <c r="E311" s="257"/>
      <c r="F311" s="257"/>
      <c r="G311" s="257"/>
      <c r="H311" s="254">
        <v>45</v>
      </c>
      <c r="I311" s="257" t="s">
        <v>76</v>
      </c>
      <c r="J311" s="247" t="str">
        <f>INDEX('Policy Characteristics'!E:E,MATCH(PolicyLevers!$C311,'Policy Characteristics'!$D:$D,0))</f>
        <v>Early Retirement of Industrial Facilities</v>
      </c>
      <c r="K311" s="247" t="str">
        <f>INDEX('Policy Characteristics'!F:F,MATCH(PolicyLevers!$C311,'Policy Characteristics'!$D:$D,0))</f>
        <v>indst early retirement</v>
      </c>
      <c r="L311" s="256">
        <f>INDEX('Policy Characteristics'!G:G,MATCH(PolicyLevers!$C311,'Policy Characteristics'!$D:$D,0))</f>
        <v>0</v>
      </c>
      <c r="M311" s="256">
        <f>INDEX('Policy Characteristics'!H:H,MATCH(PolicyLevers!$C311,'Policy Characteristics'!$D:$D,0))</f>
        <v>1</v>
      </c>
      <c r="N311" s="256">
        <f>INDEX('Policy Characteristics'!I:I,MATCH(PolicyLevers!$C311,'Policy Characteristics'!$D:$D,0))</f>
        <v>0.01</v>
      </c>
      <c r="O311" s="257" t="str">
        <f>INDEX('Policy Characteristics'!J:J,MATCH(PolicyLevers!$C311,'Policy Characteristics'!$D:$D,0))</f>
        <v>% of potential achieved</v>
      </c>
      <c r="P311" s="257" t="str">
        <f>INDEX('Policy Characteristics'!K:K,MATCH(PolicyLevers!$C311,'Policy Characteristics'!$D:$D,0))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c r="Q311" s="257" t="str">
        <f>INDEX('Policy Characteristics'!L:L,MATCH(PolicyLevers!$C311,'Policy Characteristics'!$D:$D,0))</f>
        <v>industry-ag-main.html#early-ret</v>
      </c>
      <c r="R311" s="265" t="str">
        <f>INDEX('Policy Characteristics'!M:M,MATCH(PolicyLevers!$C311,'Policy Characteristics'!$D:$D,0))</f>
        <v>early-retirement-of-industrial-facilities.html</v>
      </c>
      <c r="S311" s="257" t="str">
        <f>INDEX('Policy Characteristics'!N:N,MATCH(PolicyLevers!$C311,'Policy Characteristics'!$D:$D,0))</f>
        <v>Calculated from model data; see the relevant variable(s) in the InputData folder for source information.</v>
      </c>
      <c r="T311" s="257">
        <f>INDEX('Policy Characteristics'!O:O,MATCH(PolicyLevers!$C311,'Policy Characteristics'!$D:$D,0))</f>
        <v>0</v>
      </c>
      <c r="U311" s="12"/>
      <c r="V311" s="12"/>
      <c r="W311" s="12"/>
      <c r="X311" s="12"/>
      <c r="Y311" s="12"/>
      <c r="Z311" s="12"/>
    </row>
    <row r="312" spans="1:26" ht="15.75" customHeight="1" x14ac:dyDescent="0.35">
      <c r="A312" s="247" t="str">
        <f>INDEX('Policy Characteristics'!B:B,MATCH(PolicyLevers!$C312,'Policy Characteristics'!$D:$D,0))</f>
        <v>Industry</v>
      </c>
      <c r="B312" s="247" t="str">
        <f>INDEX('Policy Characteristics'!C:C,MATCH(PolicyLevers!$C312,'Policy Characteristics'!$D:$D,0))</f>
        <v>Industry Energy Efficiency Standards</v>
      </c>
      <c r="C312" s="247" t="s">
        <v>369</v>
      </c>
      <c r="D312" s="257" t="s">
        <v>370</v>
      </c>
      <c r="E312" s="257"/>
      <c r="F312" s="257" t="s">
        <v>371</v>
      </c>
      <c r="G312" s="257"/>
      <c r="H312" s="254">
        <v>46</v>
      </c>
      <c r="I312" s="255" t="s">
        <v>63</v>
      </c>
      <c r="J312" s="247" t="str">
        <f>INDEX('Policy Characteristics'!E:E,MATCH(PolicyLevers!$C312,'Policy Characteristics'!$D:$D,0))</f>
        <v>Industry Energy Efficiency Standards</v>
      </c>
      <c r="K312" s="247" t="str">
        <f>INDEX('Policy Characteristics'!F:F,MATCH(PolicyLevers!$C312,'Policy Characteristics'!$D:$D,0))</f>
        <v>indst efficiency standards</v>
      </c>
      <c r="L312" s="293">
        <f>INDEX('Policy Characteristics'!G:G,MATCH(PolicyLevers!$C312,'Policy Characteristics'!$D:$D,0))</f>
        <v>0</v>
      </c>
      <c r="M312" s="293">
        <f>INDEX('Policy Characteristics'!H:H,MATCH(PolicyLevers!$C312,'Policy Characteristics'!$D:$D,0))</f>
        <v>0.2</v>
      </c>
      <c r="N312" s="293">
        <f>INDEX('Policy Characteristics'!I:I,MATCH(PolicyLevers!$C312,'Policy Characteristics'!$D:$D,0))</f>
        <v>0.01</v>
      </c>
      <c r="O312" s="281" t="str">
        <f>INDEX('Policy Characteristics'!J:J,MATCH(PolicyLevers!$C312,'Policy Characteristics'!$D:$D,0))</f>
        <v>% reduction in energy use</v>
      </c>
      <c r="P312" s="281" t="str">
        <f>INDEX('Policy Characteristics'!K:K,MATCH(PolicyLevers!$C312,'Policy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2" s="281" t="str">
        <f>INDEX('Policy Characteristics'!L:L,MATCH(PolicyLevers!$C312,'Policy Characteristics'!$D:$D,0))</f>
        <v>industry-ag-main.html#eff-stds</v>
      </c>
      <c r="R312" s="295" t="str">
        <f>INDEX('Policy Characteristics'!M:M,MATCH(PolicyLevers!$C312,'Policy Characteristics'!$D:$D,0))</f>
        <v>industry-energy-efficiency-standards.html</v>
      </c>
      <c r="S312" s="281" t="str">
        <f>INDEX('Policy Characteristics'!N:N,MATCH(PolicyLevers!$C312,'Policy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2" s="281" t="str">
        <f>INDEX('Policy Characteristics'!O:O,MATCH(PolicyLevers!$C312,'Policy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2" s="248"/>
      <c r="V312" s="248"/>
      <c r="W312" s="248"/>
      <c r="X312" s="248"/>
      <c r="Y312" s="248"/>
      <c r="Z312" s="248"/>
    </row>
    <row r="313" spans="1:26" ht="15.75" customHeight="1" x14ac:dyDescent="0.35">
      <c r="A313" s="247" t="str">
        <f>INDEX('Policy Characteristics'!B:B,MATCH(PolicyLevers!$C313,'Policy Characteristics'!$D:$D,0))</f>
        <v>Industry</v>
      </c>
      <c r="B313" s="247" t="str">
        <f>INDEX('Policy Characteristics'!C:C,MATCH(PolicyLevers!$C313,'Policy Characteristics'!$D:$D,0))</f>
        <v>Industry Energy Efficiency Standards</v>
      </c>
      <c r="C313" s="247" t="str">
        <f t="shared" ref="C313:C319" si="210">C$312</f>
        <v>Percentage Improvement in Eqpt Efficiency Standards above BAU</v>
      </c>
      <c r="D313" s="257" t="s">
        <v>375</v>
      </c>
      <c r="E313" s="257"/>
      <c r="F313" s="257" t="s">
        <v>376</v>
      </c>
      <c r="G313" s="257"/>
      <c r="H313" s="254">
        <v>47</v>
      </c>
      <c r="I313" s="255" t="s">
        <v>63</v>
      </c>
      <c r="J313" s="247" t="str">
        <f>INDEX('Policy Characteristics'!E:E,MATCH(PolicyLevers!$C313,'Policy Characteristics'!$D:$D,0))</f>
        <v>Industry Energy Efficiency Standards</v>
      </c>
      <c r="K313" s="247" t="str">
        <f>INDEX('Policy Characteristics'!F:F,MATCH(PolicyLevers!$C313,'Policy Characteristics'!$D:$D,0))</f>
        <v>indst efficiency standards</v>
      </c>
      <c r="L313" s="293">
        <f>INDEX('Policy Characteristics'!G:G,MATCH(PolicyLevers!$C313,'Policy Characteristics'!$D:$D,0))</f>
        <v>0</v>
      </c>
      <c r="M313" s="293">
        <f>INDEX('Policy Characteristics'!H:H,MATCH(PolicyLevers!$C313,'Policy Characteristics'!$D:$D,0))</f>
        <v>0.2</v>
      </c>
      <c r="N313" s="293">
        <f>INDEX('Policy Characteristics'!I:I,MATCH(PolicyLevers!$C313,'Policy Characteristics'!$D:$D,0))</f>
        <v>0.01</v>
      </c>
      <c r="O313" s="281" t="str">
        <f>INDEX('Policy Characteristics'!J:J,MATCH(PolicyLevers!$C313,'Policy Characteristics'!$D:$D,0))</f>
        <v>% reduction in energy use</v>
      </c>
      <c r="P313" s="281" t="str">
        <f>INDEX('Policy Characteristics'!K:K,MATCH(PolicyLevers!$C313,'Policy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3" s="281" t="str">
        <f>INDEX('Policy Characteristics'!L:L,MATCH(PolicyLevers!$C313,'Policy Characteristics'!$D:$D,0))</f>
        <v>industry-ag-main.html#eff-stds</v>
      </c>
      <c r="R313" s="295" t="str">
        <f>INDEX('Policy Characteristics'!M:M,MATCH(PolicyLevers!$C313,'Policy Characteristics'!$D:$D,0))</f>
        <v>industry-energy-efficiency-standards.html</v>
      </c>
      <c r="S313" s="281" t="str">
        <f>INDEX('Policy Characteristics'!N:N,MATCH(PolicyLevers!$C313,'Policy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3" s="281" t="str">
        <f>INDEX('Policy Characteristics'!O:O,MATCH(PolicyLevers!$C313,'Policy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3" s="12"/>
      <c r="V313" s="12"/>
      <c r="W313" s="12"/>
      <c r="X313" s="12"/>
      <c r="Y313" s="12"/>
      <c r="Z313" s="12"/>
    </row>
    <row r="314" spans="1:26" ht="15.75" customHeight="1" x14ac:dyDescent="0.35">
      <c r="A314" s="247" t="str">
        <f>INDEX('Policy Characteristics'!B:B,MATCH(PolicyLevers!$C314,'Policy Characteristics'!$D:$D,0))</f>
        <v>Industry</v>
      </c>
      <c r="B314" s="247" t="str">
        <f>INDEX('Policy Characteristics'!C:C,MATCH(PolicyLevers!$C314,'Policy Characteristics'!$D:$D,0))</f>
        <v>Industry Energy Efficiency Standards</v>
      </c>
      <c r="C314" s="247" t="str">
        <f t="shared" si="210"/>
        <v>Percentage Improvement in Eqpt Efficiency Standards above BAU</v>
      </c>
      <c r="D314" s="257" t="s">
        <v>377</v>
      </c>
      <c r="E314" s="257"/>
      <c r="F314" s="257" t="s">
        <v>378</v>
      </c>
      <c r="G314" s="257"/>
      <c r="H314" s="254">
        <v>48</v>
      </c>
      <c r="I314" s="255" t="s">
        <v>63</v>
      </c>
      <c r="J314" s="247" t="str">
        <f>INDEX('Policy Characteristics'!E:E,MATCH(PolicyLevers!$C314,'Policy Characteristics'!$D:$D,0))</f>
        <v>Industry Energy Efficiency Standards</v>
      </c>
      <c r="K314" s="247" t="str">
        <f>INDEX('Policy Characteristics'!F:F,MATCH(PolicyLevers!$C314,'Policy Characteristics'!$D:$D,0))</f>
        <v>indst efficiency standards</v>
      </c>
      <c r="L314" s="293">
        <f>INDEX('Policy Characteristics'!G:G,MATCH(PolicyLevers!$C314,'Policy Characteristics'!$D:$D,0))</f>
        <v>0</v>
      </c>
      <c r="M314" s="293">
        <f>INDEX('Policy Characteristics'!H:H,MATCH(PolicyLevers!$C314,'Policy Characteristics'!$D:$D,0))</f>
        <v>0.2</v>
      </c>
      <c r="N314" s="293">
        <f>INDEX('Policy Characteristics'!I:I,MATCH(PolicyLevers!$C314,'Policy Characteristics'!$D:$D,0))</f>
        <v>0.01</v>
      </c>
      <c r="O314" s="281" t="str">
        <f>INDEX('Policy Characteristics'!J:J,MATCH(PolicyLevers!$C314,'Policy Characteristics'!$D:$D,0))</f>
        <v>% reduction in energy use</v>
      </c>
      <c r="P314" s="281" t="str">
        <f>INDEX('Policy Characteristics'!K:K,MATCH(PolicyLevers!$C314,'Policy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4" s="281" t="str">
        <f>INDEX('Policy Characteristics'!L:L,MATCH(PolicyLevers!$C314,'Policy Characteristics'!$D:$D,0))</f>
        <v>industry-ag-main.html#eff-stds</v>
      </c>
      <c r="R314" s="295" t="str">
        <f>INDEX('Policy Characteristics'!M:M,MATCH(PolicyLevers!$C314,'Policy Characteristics'!$D:$D,0))</f>
        <v>industry-energy-efficiency-standards.html</v>
      </c>
      <c r="S314" s="281" t="str">
        <f>INDEX('Policy Characteristics'!N:N,MATCH(PolicyLevers!$C314,'Policy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4" s="281" t="str">
        <f>INDEX('Policy Characteristics'!O:O,MATCH(PolicyLevers!$C314,'Policy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4" s="12"/>
      <c r="V314" s="12"/>
      <c r="W314" s="12"/>
      <c r="X314" s="12"/>
      <c r="Y314" s="12"/>
      <c r="Z314" s="12"/>
    </row>
    <row r="315" spans="1:26" ht="15.75" customHeight="1" x14ac:dyDescent="0.35">
      <c r="A315" s="247" t="str">
        <f>INDEX('Policy Characteristics'!B:B,MATCH(PolicyLevers!$C315,'Policy Characteristics'!$D:$D,0))</f>
        <v>Industry</v>
      </c>
      <c r="B315" s="247" t="str">
        <f>INDEX('Policy Characteristics'!C:C,MATCH(PolicyLevers!$C315,'Policy Characteristics'!$D:$D,0))</f>
        <v>Industry Energy Efficiency Standards</v>
      </c>
      <c r="C315" s="247" t="str">
        <f t="shared" si="210"/>
        <v>Percentage Improvement in Eqpt Efficiency Standards above BAU</v>
      </c>
      <c r="D315" s="257" t="s">
        <v>379</v>
      </c>
      <c r="E315" s="257"/>
      <c r="F315" s="257" t="s">
        <v>380</v>
      </c>
      <c r="G315" s="257"/>
      <c r="H315" s="254">
        <v>49</v>
      </c>
      <c r="I315" s="255" t="s">
        <v>63</v>
      </c>
      <c r="J315" s="247" t="str">
        <f>INDEX('Policy Characteristics'!E:E,MATCH(PolicyLevers!$C315,'Policy Characteristics'!$D:$D,0))</f>
        <v>Industry Energy Efficiency Standards</v>
      </c>
      <c r="K315" s="247" t="str">
        <f>INDEX('Policy Characteristics'!F:F,MATCH(PolicyLevers!$C315,'Policy Characteristics'!$D:$D,0))</f>
        <v>indst efficiency standards</v>
      </c>
      <c r="L315" s="293">
        <f>INDEX('Policy Characteristics'!G:G,MATCH(PolicyLevers!$C315,'Policy Characteristics'!$D:$D,0))</f>
        <v>0</v>
      </c>
      <c r="M315" s="293">
        <f>INDEX('Policy Characteristics'!H:H,MATCH(PolicyLevers!$C315,'Policy Characteristics'!$D:$D,0))</f>
        <v>0.2</v>
      </c>
      <c r="N315" s="293">
        <f>INDEX('Policy Characteristics'!I:I,MATCH(PolicyLevers!$C315,'Policy Characteristics'!$D:$D,0))</f>
        <v>0.01</v>
      </c>
      <c r="O315" s="281" t="str">
        <f>INDEX('Policy Characteristics'!J:J,MATCH(PolicyLevers!$C315,'Policy Characteristics'!$D:$D,0))</f>
        <v>% reduction in energy use</v>
      </c>
      <c r="P315" s="281" t="str">
        <f>INDEX('Policy Characteristics'!K:K,MATCH(PolicyLevers!$C315,'Policy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5" s="281" t="str">
        <f>INDEX('Policy Characteristics'!L:L,MATCH(PolicyLevers!$C315,'Policy Characteristics'!$D:$D,0))</f>
        <v>industry-ag-main.html#eff-stds</v>
      </c>
      <c r="R315" s="295" t="str">
        <f>INDEX('Policy Characteristics'!M:M,MATCH(PolicyLevers!$C315,'Policy Characteristics'!$D:$D,0))</f>
        <v>industry-energy-efficiency-standards.html</v>
      </c>
      <c r="S315" s="281" t="str">
        <f>INDEX('Policy Characteristics'!N:N,MATCH(PolicyLevers!$C315,'Policy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5" s="281" t="str">
        <f>INDEX('Policy Characteristics'!O:O,MATCH(PolicyLevers!$C315,'Policy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5" s="12"/>
      <c r="V315" s="12"/>
      <c r="W315" s="12"/>
      <c r="X315" s="12"/>
      <c r="Y315" s="12"/>
      <c r="Z315" s="12"/>
    </row>
    <row r="316" spans="1:26" ht="15.75" customHeight="1" x14ac:dyDescent="0.35">
      <c r="A316" s="247" t="str">
        <f>INDEX('Policy Characteristics'!B:B,MATCH(PolicyLevers!$C316,'Policy Characteristics'!$D:$D,0))</f>
        <v>Industry</v>
      </c>
      <c r="B316" s="247" t="str">
        <f>INDEX('Policy Characteristics'!C:C,MATCH(PolicyLevers!$C316,'Policy Characteristics'!$D:$D,0))</f>
        <v>Industry Energy Efficiency Standards</v>
      </c>
      <c r="C316" s="247" t="str">
        <f t="shared" si="210"/>
        <v>Percentage Improvement in Eqpt Efficiency Standards above BAU</v>
      </c>
      <c r="D316" s="257" t="s">
        <v>381</v>
      </c>
      <c r="E316" s="257"/>
      <c r="F316" s="257" t="s">
        <v>382</v>
      </c>
      <c r="G316" s="257"/>
      <c r="H316" s="254">
        <v>50</v>
      </c>
      <c r="I316" s="255" t="s">
        <v>63</v>
      </c>
      <c r="J316" s="247" t="str">
        <f>INDEX('Policy Characteristics'!E:E,MATCH(PolicyLevers!$C316,'Policy Characteristics'!$D:$D,0))</f>
        <v>Industry Energy Efficiency Standards</v>
      </c>
      <c r="K316" s="247" t="str">
        <f>INDEX('Policy Characteristics'!F:F,MATCH(PolicyLevers!$C316,'Policy Characteristics'!$D:$D,0))</f>
        <v>indst efficiency standards</v>
      </c>
      <c r="L316" s="293">
        <f>INDEX('Policy Characteristics'!G:G,MATCH(PolicyLevers!$C316,'Policy Characteristics'!$D:$D,0))</f>
        <v>0</v>
      </c>
      <c r="M316" s="293">
        <f>INDEX('Policy Characteristics'!H:H,MATCH(PolicyLevers!$C316,'Policy Characteristics'!$D:$D,0))</f>
        <v>0.2</v>
      </c>
      <c r="N316" s="293">
        <f>INDEX('Policy Characteristics'!I:I,MATCH(PolicyLevers!$C316,'Policy Characteristics'!$D:$D,0))</f>
        <v>0.01</v>
      </c>
      <c r="O316" s="281" t="str">
        <f>INDEX('Policy Characteristics'!J:J,MATCH(PolicyLevers!$C316,'Policy Characteristics'!$D:$D,0))</f>
        <v>% reduction in energy use</v>
      </c>
      <c r="P316" s="281" t="str">
        <f>INDEX('Policy Characteristics'!K:K,MATCH(PolicyLevers!$C316,'Policy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6" s="281" t="str">
        <f>INDEX('Policy Characteristics'!L:L,MATCH(PolicyLevers!$C316,'Policy Characteristics'!$D:$D,0))</f>
        <v>industry-ag-main.html#eff-stds</v>
      </c>
      <c r="R316" s="295" t="str">
        <f>INDEX('Policy Characteristics'!M:M,MATCH(PolicyLevers!$C316,'Policy Characteristics'!$D:$D,0))</f>
        <v>industry-energy-efficiency-standards.html</v>
      </c>
      <c r="S316" s="281" t="str">
        <f>INDEX('Policy Characteristics'!N:N,MATCH(PolicyLevers!$C316,'Policy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6" s="281" t="str">
        <f>INDEX('Policy Characteristics'!O:O,MATCH(PolicyLevers!$C316,'Policy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6" s="12"/>
      <c r="V316" s="12"/>
      <c r="W316" s="12"/>
      <c r="X316" s="12"/>
      <c r="Y316" s="12"/>
      <c r="Z316" s="12"/>
    </row>
    <row r="317" spans="1:26" ht="15.75" customHeight="1" x14ac:dyDescent="0.35">
      <c r="A317" s="247" t="str">
        <f>INDEX('Policy Characteristics'!B:B,MATCH(PolicyLevers!$C317,'Policy Characteristics'!$D:$D,0))</f>
        <v>Industry</v>
      </c>
      <c r="B317" s="247" t="str">
        <f>INDEX('Policy Characteristics'!C:C,MATCH(PolicyLevers!$C317,'Policy Characteristics'!$D:$D,0))</f>
        <v>Industry Energy Efficiency Standards</v>
      </c>
      <c r="C317" s="247" t="str">
        <f t="shared" si="210"/>
        <v>Percentage Improvement in Eqpt Efficiency Standards above BAU</v>
      </c>
      <c r="D317" s="257" t="s">
        <v>383</v>
      </c>
      <c r="E317" s="257"/>
      <c r="F317" s="257" t="s">
        <v>384</v>
      </c>
      <c r="G317" s="257"/>
      <c r="H317" s="254">
        <v>51</v>
      </c>
      <c r="I317" s="255" t="s">
        <v>63</v>
      </c>
      <c r="J317" s="247" t="str">
        <f>INDEX('Policy Characteristics'!E:E,MATCH(PolicyLevers!$C317,'Policy Characteristics'!$D:$D,0))</f>
        <v>Industry Energy Efficiency Standards</v>
      </c>
      <c r="K317" s="247" t="str">
        <f>INDEX('Policy Characteristics'!F:F,MATCH(PolicyLevers!$C317,'Policy Characteristics'!$D:$D,0))</f>
        <v>indst efficiency standards</v>
      </c>
      <c r="L317" s="293">
        <f>INDEX('Policy Characteristics'!G:G,MATCH(PolicyLevers!$C317,'Policy Characteristics'!$D:$D,0))</f>
        <v>0</v>
      </c>
      <c r="M317" s="293">
        <f>INDEX('Policy Characteristics'!H:H,MATCH(PolicyLevers!$C317,'Policy Characteristics'!$D:$D,0))</f>
        <v>0.2</v>
      </c>
      <c r="N317" s="293">
        <f>INDEX('Policy Characteristics'!I:I,MATCH(PolicyLevers!$C317,'Policy Characteristics'!$D:$D,0))</f>
        <v>0.01</v>
      </c>
      <c r="O317" s="281" t="str">
        <f>INDEX('Policy Characteristics'!J:J,MATCH(PolicyLevers!$C317,'Policy Characteristics'!$D:$D,0))</f>
        <v>% reduction in energy use</v>
      </c>
      <c r="P317" s="281" t="str">
        <f>INDEX('Policy Characteristics'!K:K,MATCH(PolicyLevers!$C317,'Policy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7" s="281" t="str">
        <f>INDEX('Policy Characteristics'!L:L,MATCH(PolicyLevers!$C317,'Policy Characteristics'!$D:$D,0))</f>
        <v>industry-ag-main.html#eff-stds</v>
      </c>
      <c r="R317" s="295" t="str">
        <f>INDEX('Policy Characteristics'!M:M,MATCH(PolicyLevers!$C317,'Policy Characteristics'!$D:$D,0))</f>
        <v>industry-energy-efficiency-standards.html</v>
      </c>
      <c r="S317" s="281" t="str">
        <f>INDEX('Policy Characteristics'!N:N,MATCH(PolicyLevers!$C317,'Policy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7" s="281" t="str">
        <f>INDEX('Policy Characteristics'!O:O,MATCH(PolicyLevers!$C317,'Policy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7" s="12"/>
      <c r="V317" s="12"/>
      <c r="W317" s="12"/>
      <c r="X317" s="12"/>
      <c r="Y317" s="12"/>
      <c r="Z317" s="12"/>
    </row>
    <row r="318" spans="1:26" ht="15.75" customHeight="1" x14ac:dyDescent="0.35">
      <c r="A318" s="247" t="str">
        <f>INDEX('Policy Characteristics'!B:B,MATCH(PolicyLevers!$C318,'Policy Characteristics'!$D:$D,0))</f>
        <v>Industry</v>
      </c>
      <c r="B318" s="247" t="str">
        <f>INDEX('Policy Characteristics'!C:C,MATCH(PolicyLevers!$C318,'Policy Characteristics'!$D:$D,0))</f>
        <v>Industry Energy Efficiency Standards</v>
      </c>
      <c r="C318" s="247" t="str">
        <f t="shared" si="210"/>
        <v>Percentage Improvement in Eqpt Efficiency Standards above BAU</v>
      </c>
      <c r="D318" s="257" t="s">
        <v>385</v>
      </c>
      <c r="E318" s="257"/>
      <c r="F318" s="257" t="s">
        <v>386</v>
      </c>
      <c r="G318" s="257"/>
      <c r="H318" s="254">
        <v>52</v>
      </c>
      <c r="I318" s="255" t="s">
        <v>63</v>
      </c>
      <c r="J318" s="247" t="str">
        <f>INDEX('Policy Characteristics'!E:E,MATCH(PolicyLevers!$C318,'Policy Characteristics'!$D:$D,0))</f>
        <v>Industry Energy Efficiency Standards</v>
      </c>
      <c r="K318" s="247" t="str">
        <f>INDEX('Policy Characteristics'!F:F,MATCH(PolicyLevers!$C318,'Policy Characteristics'!$D:$D,0))</f>
        <v>indst efficiency standards</v>
      </c>
      <c r="L318" s="293">
        <f>INDEX('Policy Characteristics'!G:G,MATCH(PolicyLevers!$C318,'Policy Characteristics'!$D:$D,0))</f>
        <v>0</v>
      </c>
      <c r="M318" s="293">
        <f>INDEX('Policy Characteristics'!H:H,MATCH(PolicyLevers!$C318,'Policy Characteristics'!$D:$D,0))</f>
        <v>0.2</v>
      </c>
      <c r="N318" s="293">
        <f>INDEX('Policy Characteristics'!I:I,MATCH(PolicyLevers!$C318,'Policy Characteristics'!$D:$D,0))</f>
        <v>0.01</v>
      </c>
      <c r="O318" s="281" t="str">
        <f>INDEX('Policy Characteristics'!J:J,MATCH(PolicyLevers!$C318,'Policy Characteristics'!$D:$D,0))</f>
        <v>% reduction in energy use</v>
      </c>
      <c r="P318" s="281" t="str">
        <f>INDEX('Policy Characteristics'!K:K,MATCH(PolicyLevers!$C318,'Policy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8" s="281" t="str">
        <f>INDEX('Policy Characteristics'!L:L,MATCH(PolicyLevers!$C318,'Policy Characteristics'!$D:$D,0))</f>
        <v>industry-ag-main.html#eff-stds</v>
      </c>
      <c r="R318" s="295" t="str">
        <f>INDEX('Policy Characteristics'!M:M,MATCH(PolicyLevers!$C318,'Policy Characteristics'!$D:$D,0))</f>
        <v>industry-energy-efficiency-standards.html</v>
      </c>
      <c r="S318" s="281" t="str">
        <f>INDEX('Policy Characteristics'!N:N,MATCH(PolicyLevers!$C318,'Policy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8" s="281" t="str">
        <f>INDEX('Policy Characteristics'!O:O,MATCH(PolicyLevers!$C318,'Policy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8" s="248"/>
      <c r="V318" s="248"/>
      <c r="W318" s="248"/>
      <c r="X318" s="248"/>
      <c r="Y318" s="248"/>
      <c r="Z318" s="248"/>
    </row>
    <row r="319" spans="1:26" ht="15.75" customHeight="1" x14ac:dyDescent="0.35">
      <c r="A319" s="247" t="str">
        <f>INDEX('Policy Characteristics'!B:B,MATCH(PolicyLevers!$C319,'Policy Characteristics'!$D:$D,0))</f>
        <v>Industry</v>
      </c>
      <c r="B319" s="247" t="str">
        <f>INDEX('Policy Characteristics'!C:C,MATCH(PolicyLevers!$C319,'Policy Characteristics'!$D:$D,0))</f>
        <v>Industry Energy Efficiency Standards</v>
      </c>
      <c r="C319" s="247" t="str">
        <f t="shared" si="210"/>
        <v>Percentage Improvement in Eqpt Efficiency Standards above BAU</v>
      </c>
      <c r="D319" s="257" t="s">
        <v>387</v>
      </c>
      <c r="E319" s="257"/>
      <c r="F319" s="257" t="s">
        <v>388</v>
      </c>
      <c r="G319" s="257"/>
      <c r="H319" s="254">
        <v>53</v>
      </c>
      <c r="I319" s="255" t="s">
        <v>63</v>
      </c>
      <c r="J319" s="247" t="str">
        <f>INDEX('Policy Characteristics'!E:E,MATCH(PolicyLevers!$C319,'Policy Characteristics'!$D:$D,0))</f>
        <v>Industry Energy Efficiency Standards</v>
      </c>
      <c r="K319" s="247" t="str">
        <f>INDEX('Policy Characteristics'!F:F,MATCH(PolicyLevers!$C319,'Policy Characteristics'!$D:$D,0))</f>
        <v>indst efficiency standards</v>
      </c>
      <c r="L319" s="293">
        <f>INDEX('Policy Characteristics'!G:G,MATCH(PolicyLevers!$C319,'Policy Characteristics'!$D:$D,0))</f>
        <v>0</v>
      </c>
      <c r="M319" s="293">
        <f>INDEX('Policy Characteristics'!H:H,MATCH(PolicyLevers!$C319,'Policy Characteristics'!$D:$D,0))</f>
        <v>0.2</v>
      </c>
      <c r="N319" s="293">
        <f>INDEX('Policy Characteristics'!I:I,MATCH(PolicyLevers!$C319,'Policy Characteristics'!$D:$D,0))</f>
        <v>0.01</v>
      </c>
      <c r="O319" s="281" t="str">
        <f>INDEX('Policy Characteristics'!J:J,MATCH(PolicyLevers!$C319,'Policy Characteristics'!$D:$D,0))</f>
        <v>% reduction in energy use</v>
      </c>
      <c r="P319" s="281" t="str">
        <f>INDEX('Policy Characteristics'!K:K,MATCH(PolicyLevers!$C319,'Policy Characteristics'!$D:$D,0))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Q319" s="281" t="str">
        <f>INDEX('Policy Characteristics'!L:L,MATCH(PolicyLevers!$C319,'Policy Characteristics'!$D:$D,0))</f>
        <v>industry-ag-main.html#eff-stds</v>
      </c>
      <c r="R319" s="295" t="str">
        <f>INDEX('Policy Characteristics'!M:M,MATCH(PolicyLevers!$C319,'Policy Characteristics'!$D:$D,0))</f>
        <v>industry-energy-efficiency-standards.html</v>
      </c>
      <c r="S319" s="281" t="str">
        <f>INDEX('Policy Characteristics'!N:N,MATCH(PolicyLevers!$C319,'Policy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T319" s="281" t="str">
        <f>INDEX('Policy Characteristics'!O:O,MATCH(PolicyLevers!$C319,'Policy Characteristics'!$D:$D,0))</f>
        <v>EPE. Ten Year Energy Expansion Plan. https://www.epe.gov.br/pt/publicacoes-dados-abertos/publicacoes/plano-decenal-de-expansao-de-energia-2030; Modelagem integrada e impactos econômicos de opções setoriais de baixo carbono
/ organizador Régis Rathmann. - Brasília: Ministério da Ciência, Tecnologia, Inovações e Comunicações, ONU Meio Ambiente, 2017. http://antigo.mctic.gov.br/mctic/export/sites/institucional/ciencia/SEPED/clima/arquivos/projeto_opcoes_mitigacao/publicacoes/Modelagem-Integrada_impactos-economicos.pdf</v>
      </c>
      <c r="U319" s="12"/>
      <c r="V319" s="12"/>
      <c r="W319" s="12"/>
      <c r="X319" s="12"/>
      <c r="Y319" s="12"/>
      <c r="Z319" s="12"/>
    </row>
    <row r="320" spans="1:26" ht="15.75" customHeight="1" x14ac:dyDescent="0.35">
      <c r="A320" s="247" t="str">
        <f>INDEX('Policy Characteristics'!B:B,MATCH(PolicyLevers!$C320,'Policy Characteristics'!$D:$D,0))</f>
        <v>Industry</v>
      </c>
      <c r="B320" s="247" t="str">
        <f>INDEX('Policy Characteristics'!C:C,MATCH(PolicyLevers!$C320,'Policy Characteristics'!$D:$D,0))</f>
        <v>Improved System Design</v>
      </c>
      <c r="C320" s="247" t="s">
        <v>390</v>
      </c>
      <c r="D320" s="257"/>
      <c r="E320" s="257"/>
      <c r="F320" s="257"/>
      <c r="G320" s="257"/>
      <c r="H320" s="254">
        <v>54</v>
      </c>
      <c r="I320" s="255" t="s">
        <v>76</v>
      </c>
      <c r="J320" s="247" t="str">
        <f>INDEX('Policy Characteristics'!E:E,MATCH(PolicyLevers!$C320,'Policy Characteristics'!$D:$D,0))</f>
        <v>Improved System Design</v>
      </c>
      <c r="K320" s="247" t="str">
        <f>INDEX('Policy Characteristics'!F:F,MATCH(PolicyLevers!$C320,'Policy Characteristics'!$D:$D,0))</f>
        <v>indst system integration</v>
      </c>
      <c r="L320" s="256">
        <f>INDEX('Policy Characteristics'!G:G,MATCH(PolicyLevers!$C320,'Policy Characteristics'!$D:$D,0))</f>
        <v>0</v>
      </c>
      <c r="M320" s="256">
        <f>INDEX('Policy Characteristics'!H:H,MATCH(PolicyLevers!$C320,'Policy Characteristics'!$D:$D,0))</f>
        <v>1</v>
      </c>
      <c r="N320" s="256">
        <f>INDEX('Policy Characteristics'!I:I,MATCH(PolicyLevers!$C320,'Policy Characteristics'!$D:$D,0))</f>
        <v>0.01</v>
      </c>
      <c r="O320" s="257" t="str">
        <f>INDEX('Policy Characteristics'!J:J,MATCH(PolicyLevers!$C320,'Policy Characteristics'!$D:$D,0))</f>
        <v>% of potential achieved</v>
      </c>
      <c r="P320" s="257" t="str">
        <f>INDEX('Policy Characteristics'!K:K,MATCH(PolicyLevers!$C320,'Policy Characteristics'!$D:$D,0))</f>
        <v>**Description:** This policy reduces fuel consumption in the industry sector by improving the way components are put together and the way material or energy flows between them. // **Guidance for setting values: **</v>
      </c>
      <c r="Q320" s="257" t="str">
        <f>INDEX('Policy Characteristics'!L:L,MATCH(PolicyLevers!$C320,'Policy Characteristics'!$D:$D,0))</f>
        <v>industry-ag-main.html#system-integ</v>
      </c>
      <c r="R320" s="265" t="str">
        <f>INDEX('Policy Characteristics'!M:M,MATCH(PolicyLevers!$C320,'Policy Characteristics'!$D:$D,0))</f>
        <v>improved-system-design.html</v>
      </c>
      <c r="S320" s="257" t="str">
        <f>INDEX('Policy Characteristics'!N:N,MATCH(PolicyLevers!$C320,'Policy Characteristics'!$D:$D,0))</f>
        <v>Calculated from model data; see the relevant variable(s) in the InputData folder for source information.</v>
      </c>
      <c r="T320" s="257">
        <f>INDEX('Policy Characteristics'!O:O,MATCH(PolicyLevers!$C320,'Policy Characteristics'!$D:$D,0))</f>
        <v>0</v>
      </c>
      <c r="U320" s="12"/>
      <c r="V320" s="12"/>
      <c r="W320" s="12"/>
      <c r="X320" s="12"/>
      <c r="Y320" s="12"/>
      <c r="Z320" s="12"/>
    </row>
    <row r="321" spans="1:26" ht="15.75" customHeight="1" x14ac:dyDescent="0.35">
      <c r="A321" s="247" t="str">
        <f>INDEX('Policy Characteristics'!B:B,MATCH(PolicyLevers!$C321,'Policy Characteristics'!$D:$D,0))</f>
        <v>Industry</v>
      </c>
      <c r="B321" s="247" t="str">
        <f>INDEX('Policy Characteristics'!C:C,MATCH(PolicyLevers!$C321,'Policy Characteristics'!$D:$D,0))</f>
        <v>Electrification + Hydrogen</v>
      </c>
      <c r="C321" s="247" t="s">
        <v>395</v>
      </c>
      <c r="D321" s="257" t="s">
        <v>370</v>
      </c>
      <c r="E321" s="257" t="s">
        <v>396</v>
      </c>
      <c r="F321" s="257" t="s">
        <v>371</v>
      </c>
      <c r="G321" s="257" t="s">
        <v>397</v>
      </c>
      <c r="H321" s="254">
        <v>381</v>
      </c>
      <c r="I321" s="257" t="s">
        <v>76</v>
      </c>
      <c r="J321" s="247" t="str">
        <f>INDEX('Policy Characteristics'!E:E,MATCH(PolicyLevers!$C321,'Policy Characteristics'!$D:$D,0))</f>
        <v>Electrification + Hydrogen</v>
      </c>
      <c r="K321" s="247" t="str">
        <f>INDEX('Policy Characteristics'!F:F,MATCH(PolicyLevers!$C321,'Policy Characteristics'!$D:$D,0))</f>
        <v>indst fuel type shifting</v>
      </c>
      <c r="L321" s="256">
        <f>INDEX('Policy Characteristics'!G:G,MATCH(PolicyLevers!$C321,'Policy Characteristics'!$D:$D,0))</f>
        <v>0</v>
      </c>
      <c r="M321" s="256">
        <f>INDEX('Policy Characteristics'!H:H,MATCH(PolicyLevers!$C321,'Policy Characteristics'!$D:$D,0))</f>
        <v>1</v>
      </c>
      <c r="N321" s="256">
        <f>INDEX('Policy Characteristics'!I:I,MATCH(PolicyLevers!$C321,'Policy Characteristics'!$D:$D,0))</f>
        <v>0.01</v>
      </c>
      <c r="O321" s="257" t="str">
        <f>INDEX('Policy Characteristics'!J:J,MATCH(PolicyLevers!$C321,'Policy Characteristics'!$D:$D,0))</f>
        <v>% of fuel shifted</v>
      </c>
      <c r="P321" s="247" t="str">
        <f>INDEX('Policy Characteristics'!K:K,MATCH(PolicyLevers!$C321,'Policy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1" s="257" t="str">
        <f>INDEX('Policy Characteristics'!L:L,MATCH(PolicyLevers!$C321,'Policy Characteristics'!$D:$D,0))</f>
        <v>industry-ag-main.html#fuel-switching</v>
      </c>
      <c r="R321" s="265" t="str">
        <f>INDEX('Policy Characteristics'!M:M,MATCH(PolicyLevers!$C321,'Policy Characteristics'!$D:$D,0))</f>
        <v>industry-elec-and-hydrogen.html</v>
      </c>
      <c r="S321" s="257">
        <f>INDEX('Policy Characteristics'!N:N,MATCH(PolicyLevers!$C321,'Policy Characteristics'!$D:$D,0))</f>
        <v>0</v>
      </c>
      <c r="T321" s="257">
        <f>INDEX('Policy Characteristics'!O:O,MATCH(PolicyLevers!$C321,'Policy Characteristics'!$D:$D,0))</f>
        <v>0</v>
      </c>
      <c r="U321" s="248"/>
      <c r="V321" s="248"/>
      <c r="W321" s="248"/>
      <c r="X321" s="248"/>
      <c r="Y321" s="248"/>
      <c r="Z321" s="248"/>
    </row>
    <row r="322" spans="1:26" ht="15.75" customHeight="1" x14ac:dyDescent="0.35">
      <c r="A322" s="247" t="str">
        <f>INDEX('Policy Characteristics'!B:B,MATCH(PolicyLevers!$C322,'Policy Characteristics'!$D:$D,0))</f>
        <v>Industry</v>
      </c>
      <c r="B322" s="247" t="str">
        <f>INDEX('Policy Characteristics'!C:C,MATCH(PolicyLevers!$C322,'Policy Characteristics'!$D:$D,0))</f>
        <v>Electrification + Hydrogen</v>
      </c>
      <c r="C322" s="247" t="str">
        <f t="shared" ref="C322" si="211">C$321</f>
        <v>Fraction of Industrial Fuel Use Shifted to Other Fuels</v>
      </c>
      <c r="D322" s="257" t="s">
        <v>370</v>
      </c>
      <c r="E322" s="257" t="s">
        <v>402</v>
      </c>
      <c r="F322" s="257" t="s">
        <v>371</v>
      </c>
      <c r="G322" s="257" t="s">
        <v>403</v>
      </c>
      <c r="H322" s="254">
        <v>382</v>
      </c>
      <c r="I322" s="255" t="s">
        <v>63</v>
      </c>
      <c r="J322" s="247" t="str">
        <f>INDEX('Policy Characteristics'!E:E,MATCH(PolicyLevers!$C322,'Policy Characteristics'!$D:$D,0))</f>
        <v>Electrification + Hydrogen</v>
      </c>
      <c r="K322" s="247" t="str">
        <f>INDEX('Policy Characteristics'!F:F,MATCH(PolicyLevers!$C322,'Policy Characteristics'!$D:$D,0))</f>
        <v>indst fuel type shifting</v>
      </c>
      <c r="L322" s="256">
        <f>INDEX('Policy Characteristics'!G:G,MATCH(PolicyLevers!$C322,'Policy Characteristics'!$D:$D,0))</f>
        <v>0</v>
      </c>
      <c r="M322" s="256">
        <f>INDEX('Policy Characteristics'!H:H,MATCH(PolicyLevers!$C322,'Policy Characteristics'!$D:$D,0))</f>
        <v>1</v>
      </c>
      <c r="N322" s="256">
        <f>INDEX('Policy Characteristics'!I:I,MATCH(PolicyLevers!$C322,'Policy Characteristics'!$D:$D,0))</f>
        <v>0.01</v>
      </c>
      <c r="O322" s="257" t="str">
        <f>INDEX('Policy Characteristics'!J:J,MATCH(PolicyLevers!$C322,'Policy Characteristics'!$D:$D,0))</f>
        <v>% of fuel shifted</v>
      </c>
      <c r="P322" s="257" t="str">
        <f>INDEX('Policy Characteristics'!K:K,MATCH(PolicyLevers!$C322,'Policy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2" s="257" t="str">
        <f>INDEX('Policy Characteristics'!L:L,MATCH(PolicyLevers!$C322,'Policy Characteristics'!$D:$D,0))</f>
        <v>industry-ag-main.html#fuel-switching</v>
      </c>
      <c r="R322" s="265" t="str">
        <f>INDEX('Policy Characteristics'!M:M,MATCH(PolicyLevers!$C322,'Policy Characteristics'!$D:$D,0))</f>
        <v>industry-elec-and-hydrogen.html</v>
      </c>
      <c r="S322" s="257">
        <f>INDEX('Policy Characteristics'!N:N,MATCH(PolicyLevers!$C322,'Policy Characteristics'!$D:$D,0))</f>
        <v>0</v>
      </c>
      <c r="T322" s="257">
        <f>INDEX('Policy Characteristics'!O:O,MATCH(PolicyLevers!$C322,'Policy Characteristics'!$D:$D,0))</f>
        <v>0</v>
      </c>
      <c r="U322" s="248"/>
      <c r="V322" s="248"/>
      <c r="W322" s="248"/>
      <c r="X322" s="248"/>
      <c r="Y322" s="248"/>
      <c r="Z322" s="248"/>
    </row>
    <row r="323" spans="1:26" ht="15.75" customHeight="1" x14ac:dyDescent="0.35">
      <c r="A323" s="247" t="str">
        <f>INDEX('Policy Characteristics'!B:B,MATCH(PolicyLevers!$C323,'Policy Characteristics'!$D:$D,0))</f>
        <v>Industry</v>
      </c>
      <c r="B323" s="247" t="str">
        <f>INDEX('Policy Characteristics'!C:C,MATCH(PolicyLevers!$C323,'Policy Characteristics'!$D:$D,0))</f>
        <v>Electrification + Hydrogen</v>
      </c>
      <c r="C323" s="247" t="str">
        <f t="shared" ref="C323" si="212">C$321</f>
        <v>Fraction of Industrial Fuel Use Shifted to Other Fuels</v>
      </c>
      <c r="D323" s="257" t="s">
        <v>370</v>
      </c>
      <c r="E323" s="257" t="s">
        <v>404</v>
      </c>
      <c r="F323" s="257" t="s">
        <v>371</v>
      </c>
      <c r="G323" s="257" t="s">
        <v>405</v>
      </c>
      <c r="H323" s="254">
        <v>383</v>
      </c>
      <c r="I323" s="255" t="s">
        <v>63</v>
      </c>
      <c r="J323" s="247" t="str">
        <f>INDEX('Policy Characteristics'!E:E,MATCH(PolicyLevers!$C323,'Policy Characteristics'!$D:$D,0))</f>
        <v>Electrification + Hydrogen</v>
      </c>
      <c r="K323" s="247" t="str">
        <f>INDEX('Policy Characteristics'!F:F,MATCH(PolicyLevers!$C323,'Policy Characteristics'!$D:$D,0))</f>
        <v>indst fuel type shifting</v>
      </c>
      <c r="L323" s="256">
        <f>INDEX('Policy Characteristics'!G:G,MATCH(PolicyLevers!$C323,'Policy Characteristics'!$D:$D,0))</f>
        <v>0</v>
      </c>
      <c r="M323" s="256">
        <f>INDEX('Policy Characteristics'!H:H,MATCH(PolicyLevers!$C323,'Policy Characteristics'!$D:$D,0))</f>
        <v>1</v>
      </c>
      <c r="N323" s="256">
        <f>INDEX('Policy Characteristics'!I:I,MATCH(PolicyLevers!$C323,'Policy Characteristics'!$D:$D,0))</f>
        <v>0.01</v>
      </c>
      <c r="O323" s="257" t="str">
        <f>INDEX('Policy Characteristics'!J:J,MATCH(PolicyLevers!$C323,'Policy Characteristics'!$D:$D,0))</f>
        <v>% of fuel shifted</v>
      </c>
      <c r="P323" s="257" t="str">
        <f>INDEX('Policy Characteristics'!K:K,MATCH(PolicyLevers!$C323,'Policy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3" s="257" t="str">
        <f>INDEX('Policy Characteristics'!L:L,MATCH(PolicyLevers!$C323,'Policy Characteristics'!$D:$D,0))</f>
        <v>industry-ag-main.html#fuel-switching</v>
      </c>
      <c r="R323" s="265" t="str">
        <f>INDEX('Policy Characteristics'!M:M,MATCH(PolicyLevers!$C323,'Policy Characteristics'!$D:$D,0))</f>
        <v>industry-elec-and-hydrogen.html</v>
      </c>
      <c r="S323" s="257">
        <f>INDEX('Policy Characteristics'!N:N,MATCH(PolicyLevers!$C323,'Policy Characteristics'!$D:$D,0))</f>
        <v>0</v>
      </c>
      <c r="T323" s="257">
        <f>INDEX('Policy Characteristics'!O:O,MATCH(PolicyLevers!$C323,'Policy Characteristics'!$D:$D,0))</f>
        <v>0</v>
      </c>
      <c r="U323" s="248"/>
      <c r="V323" s="248"/>
      <c r="W323" s="248"/>
      <c r="X323" s="248"/>
      <c r="Y323" s="248"/>
      <c r="Z323" s="248"/>
    </row>
    <row r="324" spans="1:26" ht="15.75" customHeight="1" x14ac:dyDescent="0.35">
      <c r="A324" s="247" t="str">
        <f>INDEX('Policy Characteristics'!B:B,MATCH(PolicyLevers!$C324,'Policy Characteristics'!$D:$D,0))</f>
        <v>Industry</v>
      </c>
      <c r="B324" s="247" t="str">
        <f>INDEX('Policy Characteristics'!C:C,MATCH(PolicyLevers!$C324,'Policy Characteristics'!$D:$D,0))</f>
        <v>Electrification + Hydrogen</v>
      </c>
      <c r="C324" s="247" t="str">
        <f t="shared" ref="C324" si="213">C$321</f>
        <v>Fraction of Industrial Fuel Use Shifted to Other Fuels</v>
      </c>
      <c r="D324" s="257" t="s">
        <v>370</v>
      </c>
      <c r="E324" s="257" t="s">
        <v>406</v>
      </c>
      <c r="F324" s="257" t="s">
        <v>371</v>
      </c>
      <c r="G324" s="257" t="s">
        <v>407</v>
      </c>
      <c r="H324" s="254">
        <v>384</v>
      </c>
      <c r="I324" s="255" t="s">
        <v>76</v>
      </c>
      <c r="J324" s="247" t="str">
        <f>INDEX('Policy Characteristics'!E:E,MATCH(PolicyLevers!$C324,'Policy Characteristics'!$D:$D,0))</f>
        <v>Electrification + Hydrogen</v>
      </c>
      <c r="K324" s="247" t="str">
        <f>INDEX('Policy Characteristics'!F:F,MATCH(PolicyLevers!$C324,'Policy Characteristics'!$D:$D,0))</f>
        <v>indst fuel type shifting</v>
      </c>
      <c r="L324" s="256">
        <f>INDEX('Policy Characteristics'!G:G,MATCH(PolicyLevers!$C324,'Policy Characteristics'!$D:$D,0))</f>
        <v>0</v>
      </c>
      <c r="M324" s="256">
        <f>INDEX('Policy Characteristics'!H:H,MATCH(PolicyLevers!$C324,'Policy Characteristics'!$D:$D,0))</f>
        <v>1</v>
      </c>
      <c r="N324" s="256">
        <f>INDEX('Policy Characteristics'!I:I,MATCH(PolicyLevers!$C324,'Policy Characteristics'!$D:$D,0))</f>
        <v>0.01</v>
      </c>
      <c r="O324" s="257" t="str">
        <f>INDEX('Policy Characteristics'!J:J,MATCH(PolicyLevers!$C324,'Policy Characteristics'!$D:$D,0))</f>
        <v>% of fuel shifted</v>
      </c>
      <c r="P324" s="257" t="str">
        <f>INDEX('Policy Characteristics'!K:K,MATCH(PolicyLevers!$C324,'Policy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4" s="257" t="str">
        <f>INDEX('Policy Characteristics'!L:L,MATCH(PolicyLevers!$C324,'Policy Characteristics'!$D:$D,0))</f>
        <v>industry-ag-main.html#fuel-switching</v>
      </c>
      <c r="R324" s="265" t="str">
        <f>INDEX('Policy Characteristics'!M:M,MATCH(PolicyLevers!$C324,'Policy Characteristics'!$D:$D,0))</f>
        <v>industry-elec-and-hydrogen.html</v>
      </c>
      <c r="S324" s="257">
        <f>INDEX('Policy Characteristics'!N:N,MATCH(PolicyLevers!$C324,'Policy Characteristics'!$D:$D,0))</f>
        <v>0</v>
      </c>
      <c r="T324" s="257">
        <f>INDEX('Policy Characteristics'!O:O,MATCH(PolicyLevers!$C324,'Policy Characteristics'!$D:$D,0))</f>
        <v>0</v>
      </c>
      <c r="U324" s="248"/>
      <c r="V324" s="248"/>
      <c r="W324" s="248"/>
      <c r="X324" s="248"/>
      <c r="Y324" s="248"/>
      <c r="Z324" s="248"/>
    </row>
    <row r="325" spans="1:26" ht="15.75" customHeight="1" x14ac:dyDescent="0.35">
      <c r="A325" s="247" t="str">
        <f>INDEX('Policy Characteristics'!B:B,MATCH(PolicyLevers!$C325,'Policy Characteristics'!$D:$D,0))</f>
        <v>Industry</v>
      </c>
      <c r="B325" s="247" t="str">
        <f>INDEX('Policy Characteristics'!C:C,MATCH(PolicyLevers!$C325,'Policy Characteristics'!$D:$D,0))</f>
        <v>Electrification + Hydrogen</v>
      </c>
      <c r="C325" s="247" t="str">
        <f t="shared" ref="C325" si="214">C$321</f>
        <v>Fraction of Industrial Fuel Use Shifted to Other Fuels</v>
      </c>
      <c r="D325" s="257" t="s">
        <v>370</v>
      </c>
      <c r="E325" s="257" t="s">
        <v>408</v>
      </c>
      <c r="F325" s="257" t="s">
        <v>371</v>
      </c>
      <c r="G325" s="257" t="s">
        <v>409</v>
      </c>
      <c r="H325" s="254">
        <v>385</v>
      </c>
      <c r="I325" s="255" t="s">
        <v>63</v>
      </c>
      <c r="J325" s="247" t="str">
        <f>INDEX('Policy Characteristics'!E:E,MATCH(PolicyLevers!$C325,'Policy Characteristics'!$D:$D,0))</f>
        <v>Electrification + Hydrogen</v>
      </c>
      <c r="K325" s="247" t="str">
        <f>INDEX('Policy Characteristics'!F:F,MATCH(PolicyLevers!$C325,'Policy Characteristics'!$D:$D,0))</f>
        <v>indst fuel type shifting</v>
      </c>
      <c r="L325" s="256">
        <f>INDEX('Policy Characteristics'!G:G,MATCH(PolicyLevers!$C325,'Policy Characteristics'!$D:$D,0))</f>
        <v>0</v>
      </c>
      <c r="M325" s="256">
        <f>INDEX('Policy Characteristics'!H:H,MATCH(PolicyLevers!$C325,'Policy Characteristics'!$D:$D,0))</f>
        <v>1</v>
      </c>
      <c r="N325" s="256">
        <f>INDEX('Policy Characteristics'!I:I,MATCH(PolicyLevers!$C325,'Policy Characteristics'!$D:$D,0))</f>
        <v>0.01</v>
      </c>
      <c r="O325" s="257" t="str">
        <f>INDEX('Policy Characteristics'!J:J,MATCH(PolicyLevers!$C325,'Policy Characteristics'!$D:$D,0))</f>
        <v>% of fuel shifted</v>
      </c>
      <c r="P325" s="257" t="str">
        <f>INDEX('Policy Characteristics'!K:K,MATCH(PolicyLevers!$C325,'Policy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5" s="257" t="str">
        <f>INDEX('Policy Characteristics'!L:L,MATCH(PolicyLevers!$C325,'Policy Characteristics'!$D:$D,0))</f>
        <v>industry-ag-main.html#fuel-switching</v>
      </c>
      <c r="R325" s="265" t="str">
        <f>INDEX('Policy Characteristics'!M:M,MATCH(PolicyLevers!$C325,'Policy Characteristics'!$D:$D,0))</f>
        <v>industry-elec-and-hydrogen.html</v>
      </c>
      <c r="S325" s="257">
        <f>INDEX('Policy Characteristics'!N:N,MATCH(PolicyLevers!$C325,'Policy Characteristics'!$D:$D,0))</f>
        <v>0</v>
      </c>
      <c r="T325" s="257">
        <f>INDEX('Policy Characteristics'!O:O,MATCH(PolicyLevers!$C325,'Policy Characteristics'!$D:$D,0))</f>
        <v>0</v>
      </c>
      <c r="U325" s="248"/>
      <c r="V325" s="248"/>
      <c r="W325" s="248"/>
      <c r="X325" s="248"/>
      <c r="Y325" s="248"/>
      <c r="Z325" s="248"/>
    </row>
    <row r="326" spans="1:26" ht="15.75" customHeight="1" x14ac:dyDescent="0.35">
      <c r="A326" s="247" t="str">
        <f>INDEX('Policy Characteristics'!B:B,MATCH(PolicyLevers!$C326,'Policy Characteristics'!$D:$D,0))</f>
        <v>Industry</v>
      </c>
      <c r="B326" s="247" t="str">
        <f>INDEX('Policy Characteristics'!C:C,MATCH(PolicyLevers!$C326,'Policy Characteristics'!$D:$D,0))</f>
        <v>Electrification + Hydrogen</v>
      </c>
      <c r="C326" s="12" t="str">
        <f t="shared" ref="C326" si="215">C$321</f>
        <v>Fraction of Industrial Fuel Use Shifted to Other Fuels</v>
      </c>
      <c r="D326" s="262" t="s">
        <v>370</v>
      </c>
      <c r="E326" s="262" t="s">
        <v>410</v>
      </c>
      <c r="F326" s="262" t="s">
        <v>371</v>
      </c>
      <c r="G326" s="262" t="s">
        <v>411</v>
      </c>
      <c r="H326" s="7">
        <v>386</v>
      </c>
      <c r="I326" s="262" t="s">
        <v>76</v>
      </c>
      <c r="J326" s="247" t="str">
        <f>INDEX('Policy Characteristics'!E:E,MATCH(PolicyLevers!$C326,'Policy Characteristics'!$D:$D,0))</f>
        <v>Electrification + Hydrogen</v>
      </c>
      <c r="K326" s="247" t="str">
        <f>INDEX('Policy Characteristics'!F:F,MATCH(PolicyLevers!$C326,'Policy Characteristics'!$D:$D,0))</f>
        <v>indst fuel type shifting</v>
      </c>
      <c r="L326" s="261">
        <f>INDEX('Policy Characteristics'!G:G,MATCH(PolicyLevers!$C326,'Policy Characteristics'!$D:$D,0))</f>
        <v>0</v>
      </c>
      <c r="M326" s="261">
        <f>INDEX('Policy Characteristics'!H:H,MATCH(PolicyLevers!$C326,'Policy Characteristics'!$D:$D,0))</f>
        <v>1</v>
      </c>
      <c r="N326" s="261">
        <f>INDEX('Policy Characteristics'!I:I,MATCH(PolicyLevers!$C326,'Policy Characteristics'!$D:$D,0))</f>
        <v>0.01</v>
      </c>
      <c r="O326" s="276" t="str">
        <f>INDEX('Policy Characteristics'!J:J,MATCH(PolicyLevers!$C326,'Policy Characteristics'!$D:$D,0))</f>
        <v>% of fuel shifted</v>
      </c>
      <c r="P326" s="262" t="str">
        <f>INDEX('Policy Characteristics'!K:K,MATCH(PolicyLevers!$C326,'Policy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6" s="276" t="str">
        <f>INDEX('Policy Characteristics'!L:L,MATCH(PolicyLevers!$C326,'Policy Characteristics'!$D:$D,0))</f>
        <v>industry-ag-main.html#fuel-switching</v>
      </c>
      <c r="R326" s="277" t="str">
        <f>INDEX('Policy Characteristics'!M:M,MATCH(PolicyLevers!$C326,'Policy Characteristics'!$D:$D,0))</f>
        <v>industry-elec-and-hydrogen.html</v>
      </c>
      <c r="S326" s="262">
        <f>INDEX('Policy Characteristics'!N:N,MATCH(PolicyLevers!$C326,'Policy Characteristics'!$D:$D,0))</f>
        <v>0</v>
      </c>
      <c r="T326" s="262">
        <f>INDEX('Policy Characteristics'!O:O,MATCH(PolicyLevers!$C326,'Policy Characteristics'!$D:$D,0))</f>
        <v>0</v>
      </c>
      <c r="U326" s="248"/>
      <c r="V326" s="248"/>
      <c r="W326" s="248"/>
      <c r="X326" s="248"/>
      <c r="Y326" s="248"/>
      <c r="Z326" s="248"/>
    </row>
    <row r="327" spans="1:26" ht="15.75" customHeight="1" x14ac:dyDescent="0.35">
      <c r="A327" s="247" t="str">
        <f>INDEX('Policy Characteristics'!B:B,MATCH(PolicyLevers!$C327,'Policy Characteristics'!$D:$D,0))</f>
        <v>Industry</v>
      </c>
      <c r="B327" s="247" t="str">
        <f>INDEX('Policy Characteristics'!C:C,MATCH(PolicyLevers!$C327,'Policy Characteristics'!$D:$D,0))</f>
        <v>Electrification + Hydrogen</v>
      </c>
      <c r="C327" s="12" t="str">
        <f t="shared" ref="C327" si="216">C$321</f>
        <v>Fraction of Industrial Fuel Use Shifted to Other Fuels</v>
      </c>
      <c r="D327" s="262" t="s">
        <v>370</v>
      </c>
      <c r="E327" s="262" t="s">
        <v>412</v>
      </c>
      <c r="F327" s="262" t="s">
        <v>371</v>
      </c>
      <c r="G327" s="262" t="s">
        <v>413</v>
      </c>
      <c r="H327" s="7">
        <v>387</v>
      </c>
      <c r="I327" s="262" t="s">
        <v>76</v>
      </c>
      <c r="J327" s="247" t="str">
        <f>INDEX('Policy Characteristics'!E:E,MATCH(PolicyLevers!$C327,'Policy Characteristics'!$D:$D,0))</f>
        <v>Electrification + Hydrogen</v>
      </c>
      <c r="K327" s="247" t="str">
        <f>INDEX('Policy Characteristics'!F:F,MATCH(PolicyLevers!$C327,'Policy Characteristics'!$D:$D,0))</f>
        <v>indst fuel type shifting</v>
      </c>
      <c r="L327" s="261">
        <f>INDEX('Policy Characteristics'!G:G,MATCH(PolicyLevers!$C327,'Policy Characteristics'!$D:$D,0))</f>
        <v>0</v>
      </c>
      <c r="M327" s="261">
        <f>INDEX('Policy Characteristics'!H:H,MATCH(PolicyLevers!$C327,'Policy Characteristics'!$D:$D,0))</f>
        <v>1</v>
      </c>
      <c r="N327" s="261">
        <f>INDEX('Policy Characteristics'!I:I,MATCH(PolicyLevers!$C327,'Policy Characteristics'!$D:$D,0))</f>
        <v>0.01</v>
      </c>
      <c r="O327" s="276" t="str">
        <f>INDEX('Policy Characteristics'!J:J,MATCH(PolicyLevers!$C327,'Policy Characteristics'!$D:$D,0))</f>
        <v>% of fuel shifted</v>
      </c>
      <c r="P327" s="262" t="str">
        <f>INDEX('Policy Characteristics'!K:K,MATCH(PolicyLevers!$C327,'Policy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7" s="276" t="str">
        <f>INDEX('Policy Characteristics'!L:L,MATCH(PolicyLevers!$C327,'Policy Characteristics'!$D:$D,0))</f>
        <v>industry-ag-main.html#fuel-switching</v>
      </c>
      <c r="R327" s="277" t="str">
        <f>INDEX('Policy Characteristics'!M:M,MATCH(PolicyLevers!$C327,'Policy Characteristics'!$D:$D,0))</f>
        <v>industry-elec-and-hydrogen.html</v>
      </c>
      <c r="S327" s="262">
        <f>INDEX('Policy Characteristics'!N:N,MATCH(PolicyLevers!$C327,'Policy Characteristics'!$D:$D,0))</f>
        <v>0</v>
      </c>
      <c r="T327" s="262">
        <f>INDEX('Policy Characteristics'!O:O,MATCH(PolicyLevers!$C327,'Policy Characteristics'!$D:$D,0))</f>
        <v>0</v>
      </c>
      <c r="U327" s="248"/>
      <c r="V327" s="248"/>
      <c r="W327" s="248"/>
      <c r="X327" s="248"/>
      <c r="Y327" s="248"/>
      <c r="Z327" s="248"/>
    </row>
    <row r="328" spans="1:26" ht="15.75" customHeight="1" x14ac:dyDescent="0.35">
      <c r="A328" s="247" t="str">
        <f>INDEX('Policy Characteristics'!B:B,MATCH(PolicyLevers!$C328,'Policy Characteristics'!$D:$D,0))</f>
        <v>Industry</v>
      </c>
      <c r="B328" s="247" t="str">
        <f>INDEX('Policy Characteristics'!C:C,MATCH(PolicyLevers!$C328,'Policy Characteristics'!$D:$D,0))</f>
        <v>Electrification + Hydrogen</v>
      </c>
      <c r="C328" s="247" t="str">
        <f t="shared" ref="C328" si="217">C$321</f>
        <v>Fraction of Industrial Fuel Use Shifted to Other Fuels</v>
      </c>
      <c r="D328" s="257" t="s">
        <v>370</v>
      </c>
      <c r="E328" s="257" t="s">
        <v>414</v>
      </c>
      <c r="F328" s="257" t="s">
        <v>371</v>
      </c>
      <c r="G328" s="257" t="s">
        <v>415</v>
      </c>
      <c r="H328" s="254">
        <v>388</v>
      </c>
      <c r="I328" s="255" t="s">
        <v>63</v>
      </c>
      <c r="J328" s="247" t="str">
        <f>INDEX('Policy Characteristics'!E:E,MATCH(PolicyLevers!$C328,'Policy Characteristics'!$D:$D,0))</f>
        <v>Electrification + Hydrogen</v>
      </c>
      <c r="K328" s="247" t="str">
        <f>INDEX('Policy Characteristics'!F:F,MATCH(PolicyLevers!$C328,'Policy Characteristics'!$D:$D,0))</f>
        <v>indst fuel type shifting</v>
      </c>
      <c r="L328" s="256">
        <f>INDEX('Policy Characteristics'!G:G,MATCH(PolicyLevers!$C328,'Policy Characteristics'!$D:$D,0))</f>
        <v>0</v>
      </c>
      <c r="M328" s="256">
        <f>INDEX('Policy Characteristics'!H:H,MATCH(PolicyLevers!$C328,'Policy Characteristics'!$D:$D,0))</f>
        <v>1</v>
      </c>
      <c r="N328" s="256">
        <f>INDEX('Policy Characteristics'!I:I,MATCH(PolicyLevers!$C328,'Policy Characteristics'!$D:$D,0))</f>
        <v>0.01</v>
      </c>
      <c r="O328" s="257" t="str">
        <f>INDEX('Policy Characteristics'!J:J,MATCH(PolicyLevers!$C328,'Policy Characteristics'!$D:$D,0))</f>
        <v>% of fuel shifted</v>
      </c>
      <c r="P328" s="257" t="str">
        <f>INDEX('Policy Characteristics'!K:K,MATCH(PolicyLevers!$C328,'Policy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8" s="257" t="str">
        <f>INDEX('Policy Characteristics'!L:L,MATCH(PolicyLevers!$C328,'Policy Characteristics'!$D:$D,0))</f>
        <v>industry-ag-main.html#fuel-switching</v>
      </c>
      <c r="R328" s="265" t="str">
        <f>INDEX('Policy Characteristics'!M:M,MATCH(PolicyLevers!$C328,'Policy Characteristics'!$D:$D,0))</f>
        <v>industry-elec-and-hydrogen.html</v>
      </c>
      <c r="S328" s="257">
        <f>INDEX('Policy Characteristics'!N:N,MATCH(PolicyLevers!$C328,'Policy Characteristics'!$D:$D,0))</f>
        <v>0</v>
      </c>
      <c r="T328" s="257">
        <f>INDEX('Policy Characteristics'!O:O,MATCH(PolicyLevers!$C328,'Policy Characteristics'!$D:$D,0))</f>
        <v>0</v>
      </c>
      <c r="U328" s="248"/>
      <c r="V328" s="248"/>
      <c r="W328" s="248"/>
      <c r="X328" s="248"/>
      <c r="Y328" s="248"/>
      <c r="Z328" s="248"/>
    </row>
    <row r="329" spans="1:26" ht="15.75" customHeight="1" x14ac:dyDescent="0.35">
      <c r="A329" s="247" t="str">
        <f>INDEX('Policy Characteristics'!B:B,MATCH(PolicyLevers!$C329,'Policy Characteristics'!$D:$D,0))</f>
        <v>Industry</v>
      </c>
      <c r="B329" s="247" t="str">
        <f>INDEX('Policy Characteristics'!C:C,MATCH(PolicyLevers!$C329,'Policy Characteristics'!$D:$D,0))</f>
        <v>Electrification + Hydrogen</v>
      </c>
      <c r="C329" s="247" t="str">
        <f t="shared" ref="C329" si="218">C$321</f>
        <v>Fraction of Industrial Fuel Use Shifted to Other Fuels</v>
      </c>
      <c r="D329" s="257" t="s">
        <v>370</v>
      </c>
      <c r="E329" s="257" t="s">
        <v>416</v>
      </c>
      <c r="F329" s="257" t="s">
        <v>371</v>
      </c>
      <c r="G329" s="257" t="s">
        <v>417</v>
      </c>
      <c r="H329" s="254">
        <v>389</v>
      </c>
      <c r="I329" s="255" t="s">
        <v>76</v>
      </c>
      <c r="J329" s="247" t="str">
        <f>INDEX('Policy Characteristics'!E:E,MATCH(PolicyLevers!$C329,'Policy Characteristics'!$D:$D,0))</f>
        <v>Electrification + Hydrogen</v>
      </c>
      <c r="K329" s="247" t="str">
        <f>INDEX('Policy Characteristics'!F:F,MATCH(PolicyLevers!$C329,'Policy Characteristics'!$D:$D,0))</f>
        <v>indst fuel type shifting</v>
      </c>
      <c r="L329" s="256">
        <f>INDEX('Policy Characteristics'!G:G,MATCH(PolicyLevers!$C329,'Policy Characteristics'!$D:$D,0))</f>
        <v>0</v>
      </c>
      <c r="M329" s="256">
        <f>INDEX('Policy Characteristics'!H:H,MATCH(PolicyLevers!$C329,'Policy Characteristics'!$D:$D,0))</f>
        <v>1</v>
      </c>
      <c r="N329" s="256">
        <f>INDEX('Policy Characteristics'!I:I,MATCH(PolicyLevers!$C329,'Policy Characteristics'!$D:$D,0))</f>
        <v>0.01</v>
      </c>
      <c r="O329" s="257" t="str">
        <f>INDEX('Policy Characteristics'!J:J,MATCH(PolicyLevers!$C329,'Policy Characteristics'!$D:$D,0))</f>
        <v>% of fuel shifted</v>
      </c>
      <c r="P329" s="257" t="str">
        <f>INDEX('Policy Characteristics'!K:K,MATCH(PolicyLevers!$C329,'Policy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29" s="257" t="str">
        <f>INDEX('Policy Characteristics'!L:L,MATCH(PolicyLevers!$C329,'Policy Characteristics'!$D:$D,0))</f>
        <v>industry-ag-main.html#fuel-switching</v>
      </c>
      <c r="R329" s="265" t="str">
        <f>INDEX('Policy Characteristics'!M:M,MATCH(PolicyLevers!$C329,'Policy Characteristics'!$D:$D,0))</f>
        <v>industry-elec-and-hydrogen.html</v>
      </c>
      <c r="S329" s="257">
        <f>INDEX('Policy Characteristics'!N:N,MATCH(PolicyLevers!$C329,'Policy Characteristics'!$D:$D,0))</f>
        <v>0</v>
      </c>
      <c r="T329" s="257">
        <f>INDEX('Policy Characteristics'!O:O,MATCH(PolicyLevers!$C329,'Policy Characteristics'!$D:$D,0))</f>
        <v>0</v>
      </c>
      <c r="U329" s="248"/>
      <c r="V329" s="248"/>
      <c r="W329" s="248"/>
      <c r="X329" s="248"/>
      <c r="Y329" s="248"/>
      <c r="Z329" s="248"/>
    </row>
    <row r="330" spans="1:26" ht="15.75" customHeight="1" x14ac:dyDescent="0.35">
      <c r="A330" s="247" t="str">
        <f>INDEX('Policy Characteristics'!B:B,MATCH(PolicyLevers!$C330,'Policy Characteristics'!$D:$D,0))</f>
        <v>Industry</v>
      </c>
      <c r="B330" s="247" t="str">
        <f>INDEX('Policy Characteristics'!C:C,MATCH(PolicyLevers!$C330,'Policy Characteristics'!$D:$D,0))</f>
        <v>Electrification + Hydrogen</v>
      </c>
      <c r="C330" s="12" t="str">
        <f t="shared" ref="C330" si="219">C$321</f>
        <v>Fraction of Industrial Fuel Use Shifted to Other Fuels</v>
      </c>
      <c r="D330" s="262" t="s">
        <v>370</v>
      </c>
      <c r="E330" s="262" t="s">
        <v>418</v>
      </c>
      <c r="F330" s="262" t="s">
        <v>371</v>
      </c>
      <c r="G330" s="262" t="s">
        <v>419</v>
      </c>
      <c r="H330" s="7">
        <v>390</v>
      </c>
      <c r="I330" s="262" t="s">
        <v>76</v>
      </c>
      <c r="J330" s="247" t="str">
        <f>INDEX('Policy Characteristics'!E:E,MATCH(PolicyLevers!$C330,'Policy Characteristics'!$D:$D,0))</f>
        <v>Electrification + Hydrogen</v>
      </c>
      <c r="K330" s="247" t="str">
        <f>INDEX('Policy Characteristics'!F:F,MATCH(PolicyLevers!$C330,'Policy Characteristics'!$D:$D,0))</f>
        <v>indst fuel type shifting</v>
      </c>
      <c r="L330" s="261">
        <f>INDEX('Policy Characteristics'!G:G,MATCH(PolicyLevers!$C330,'Policy Characteristics'!$D:$D,0))</f>
        <v>0</v>
      </c>
      <c r="M330" s="261">
        <f>INDEX('Policy Characteristics'!H:H,MATCH(PolicyLevers!$C330,'Policy Characteristics'!$D:$D,0))</f>
        <v>1</v>
      </c>
      <c r="N330" s="261">
        <f>INDEX('Policy Characteristics'!I:I,MATCH(PolicyLevers!$C330,'Policy Characteristics'!$D:$D,0))</f>
        <v>0.01</v>
      </c>
      <c r="O330" s="276" t="str">
        <f>INDEX('Policy Characteristics'!J:J,MATCH(PolicyLevers!$C330,'Policy Characteristics'!$D:$D,0))</f>
        <v>% of fuel shifted</v>
      </c>
      <c r="P330" s="262" t="str">
        <f>INDEX('Policy Characteristics'!K:K,MATCH(PolicyLevers!$C330,'Policy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0" s="276" t="str">
        <f>INDEX('Policy Characteristics'!L:L,MATCH(PolicyLevers!$C330,'Policy Characteristics'!$D:$D,0))</f>
        <v>industry-ag-main.html#fuel-switching</v>
      </c>
      <c r="R330" s="277" t="str">
        <f>INDEX('Policy Characteristics'!M:M,MATCH(PolicyLevers!$C330,'Policy Characteristics'!$D:$D,0))</f>
        <v>industry-elec-and-hydrogen.html</v>
      </c>
      <c r="S330" s="262">
        <f>INDEX('Policy Characteristics'!N:N,MATCH(PolicyLevers!$C330,'Policy Characteristics'!$D:$D,0))</f>
        <v>0</v>
      </c>
      <c r="T330" s="262">
        <f>INDEX('Policy Characteristics'!O:O,MATCH(PolicyLevers!$C330,'Policy Characteristics'!$D:$D,0))</f>
        <v>0</v>
      </c>
      <c r="U330" s="248"/>
      <c r="V330" s="248"/>
      <c r="W330" s="248"/>
      <c r="X330" s="248"/>
      <c r="Y330" s="248"/>
      <c r="Z330" s="248"/>
    </row>
    <row r="331" spans="1:26" ht="15.75" customHeight="1" x14ac:dyDescent="0.35">
      <c r="A331" s="247" t="str">
        <f>INDEX('Policy Characteristics'!B:B,MATCH(PolicyLevers!$C331,'Policy Characteristics'!$D:$D,0))</f>
        <v>Industry</v>
      </c>
      <c r="B331" s="247" t="str">
        <f>INDEX('Policy Characteristics'!C:C,MATCH(PolicyLevers!$C331,'Policy Characteristics'!$D:$D,0))</f>
        <v>Electrification + Hydrogen</v>
      </c>
      <c r="C331" s="12" t="str">
        <f t="shared" ref="C331" si="220">C$321</f>
        <v>Fraction of Industrial Fuel Use Shifted to Other Fuels</v>
      </c>
      <c r="D331" s="262" t="s">
        <v>375</v>
      </c>
      <c r="E331" s="262" t="s">
        <v>396</v>
      </c>
      <c r="F331" s="262" t="s">
        <v>376</v>
      </c>
      <c r="G331" s="262" t="s">
        <v>397</v>
      </c>
      <c r="H331" s="7">
        <v>391</v>
      </c>
      <c r="I331" s="262" t="s">
        <v>76</v>
      </c>
      <c r="J331" s="247" t="str">
        <f>INDEX('Policy Characteristics'!E:E,MATCH(PolicyLevers!$C331,'Policy Characteristics'!$D:$D,0))</f>
        <v>Electrification + Hydrogen</v>
      </c>
      <c r="K331" s="247" t="str">
        <f>INDEX('Policy Characteristics'!F:F,MATCH(PolicyLevers!$C331,'Policy Characteristics'!$D:$D,0))</f>
        <v>indst fuel type shifting</v>
      </c>
      <c r="L331" s="261">
        <f>INDEX('Policy Characteristics'!G:G,MATCH(PolicyLevers!$C331,'Policy Characteristics'!$D:$D,0))</f>
        <v>0</v>
      </c>
      <c r="M331" s="261">
        <f>INDEX('Policy Characteristics'!H:H,MATCH(PolicyLevers!$C331,'Policy Characteristics'!$D:$D,0))</f>
        <v>1</v>
      </c>
      <c r="N331" s="261">
        <f>INDEX('Policy Characteristics'!I:I,MATCH(PolicyLevers!$C331,'Policy Characteristics'!$D:$D,0))</f>
        <v>0.01</v>
      </c>
      <c r="O331" s="276" t="str">
        <f>INDEX('Policy Characteristics'!J:J,MATCH(PolicyLevers!$C331,'Policy Characteristics'!$D:$D,0))</f>
        <v>% of fuel shifted</v>
      </c>
      <c r="P331" s="262" t="str">
        <f>INDEX('Policy Characteristics'!K:K,MATCH(PolicyLevers!$C331,'Policy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1" s="276" t="str">
        <f>INDEX('Policy Characteristics'!L:L,MATCH(PolicyLevers!$C331,'Policy Characteristics'!$D:$D,0))</f>
        <v>industry-ag-main.html#fuel-switching</v>
      </c>
      <c r="R331" s="277" t="str">
        <f>INDEX('Policy Characteristics'!M:M,MATCH(PolicyLevers!$C331,'Policy Characteristics'!$D:$D,0))</f>
        <v>industry-elec-and-hydrogen.html</v>
      </c>
      <c r="S331" s="262">
        <f>INDEX('Policy Characteristics'!N:N,MATCH(PolicyLevers!$C331,'Policy Characteristics'!$D:$D,0))</f>
        <v>0</v>
      </c>
      <c r="T331" s="262">
        <f>INDEX('Policy Characteristics'!O:O,MATCH(PolicyLevers!$C331,'Policy Characteristics'!$D:$D,0))</f>
        <v>0</v>
      </c>
      <c r="U331" s="248"/>
      <c r="V331" s="248"/>
      <c r="W331" s="248"/>
      <c r="X331" s="248"/>
      <c r="Y331" s="248"/>
      <c r="Z331" s="248"/>
    </row>
    <row r="332" spans="1:26" ht="15.75" customHeight="1" x14ac:dyDescent="0.35">
      <c r="A332" s="247" t="str">
        <f>INDEX('Policy Characteristics'!B:B,MATCH(PolicyLevers!$C332,'Policy Characteristics'!$D:$D,0))</f>
        <v>Industry</v>
      </c>
      <c r="B332" s="247" t="str">
        <f>INDEX('Policy Characteristics'!C:C,MATCH(PolicyLevers!$C332,'Policy Characteristics'!$D:$D,0))</f>
        <v>Electrification + Hydrogen</v>
      </c>
      <c r="C332" s="247" t="str">
        <f t="shared" ref="C332" si="221">C$321</f>
        <v>Fraction of Industrial Fuel Use Shifted to Other Fuels</v>
      </c>
      <c r="D332" s="257" t="s">
        <v>375</v>
      </c>
      <c r="E332" s="257" t="s">
        <v>402</v>
      </c>
      <c r="F332" s="257" t="s">
        <v>376</v>
      </c>
      <c r="G332" s="257" t="s">
        <v>403</v>
      </c>
      <c r="H332" s="254">
        <v>392</v>
      </c>
      <c r="I332" s="255" t="s">
        <v>76</v>
      </c>
      <c r="J332" s="247" t="str">
        <f>INDEX('Policy Characteristics'!E:E,MATCH(PolicyLevers!$C332,'Policy Characteristics'!$D:$D,0))</f>
        <v>Electrification + Hydrogen</v>
      </c>
      <c r="K332" s="247" t="str">
        <f>INDEX('Policy Characteristics'!F:F,MATCH(PolicyLevers!$C332,'Policy Characteristics'!$D:$D,0))</f>
        <v>indst fuel type shifting</v>
      </c>
      <c r="L332" s="256">
        <f>INDEX('Policy Characteristics'!G:G,MATCH(PolicyLevers!$C332,'Policy Characteristics'!$D:$D,0))</f>
        <v>0</v>
      </c>
      <c r="M332" s="256">
        <f>INDEX('Policy Characteristics'!H:H,MATCH(PolicyLevers!$C332,'Policy Characteristics'!$D:$D,0))</f>
        <v>1</v>
      </c>
      <c r="N332" s="256">
        <f>INDEX('Policy Characteristics'!I:I,MATCH(PolicyLevers!$C332,'Policy Characteristics'!$D:$D,0))</f>
        <v>0.01</v>
      </c>
      <c r="O332" s="257" t="str">
        <f>INDEX('Policy Characteristics'!J:J,MATCH(PolicyLevers!$C332,'Policy Characteristics'!$D:$D,0))</f>
        <v>% of fuel shifted</v>
      </c>
      <c r="P332" s="257" t="str">
        <f>INDEX('Policy Characteristics'!K:K,MATCH(PolicyLevers!$C332,'Policy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2" s="257" t="str">
        <f>INDEX('Policy Characteristics'!L:L,MATCH(PolicyLevers!$C332,'Policy Characteristics'!$D:$D,0))</f>
        <v>industry-ag-main.html#fuel-switching</v>
      </c>
      <c r="R332" s="265" t="str">
        <f>INDEX('Policy Characteristics'!M:M,MATCH(PolicyLevers!$C332,'Policy Characteristics'!$D:$D,0))</f>
        <v>industry-elec-and-hydrogen.html</v>
      </c>
      <c r="S332" s="257">
        <f>INDEX('Policy Characteristics'!N:N,MATCH(PolicyLevers!$C332,'Policy Characteristics'!$D:$D,0))</f>
        <v>0</v>
      </c>
      <c r="T332" s="257">
        <f>INDEX('Policy Characteristics'!O:O,MATCH(PolicyLevers!$C332,'Policy Characteristics'!$D:$D,0))</f>
        <v>0</v>
      </c>
      <c r="U332" s="248"/>
      <c r="V332" s="248"/>
      <c r="W332" s="248"/>
      <c r="X332" s="248"/>
      <c r="Y332" s="248"/>
      <c r="Z332" s="248"/>
    </row>
    <row r="333" spans="1:26" ht="15.75" customHeight="1" x14ac:dyDescent="0.35">
      <c r="A333" s="247" t="str">
        <f>INDEX('Policy Characteristics'!B:B,MATCH(PolicyLevers!$C333,'Policy Characteristics'!$D:$D,0))</f>
        <v>Industry</v>
      </c>
      <c r="B333" s="247" t="str">
        <f>INDEX('Policy Characteristics'!C:C,MATCH(PolicyLevers!$C333,'Policy Characteristics'!$D:$D,0))</f>
        <v>Electrification + Hydrogen</v>
      </c>
      <c r="C333" s="247" t="str">
        <f t="shared" ref="C333" si="222">C$321</f>
        <v>Fraction of Industrial Fuel Use Shifted to Other Fuels</v>
      </c>
      <c r="D333" s="257" t="s">
        <v>375</v>
      </c>
      <c r="E333" s="257" t="s">
        <v>404</v>
      </c>
      <c r="F333" s="257" t="s">
        <v>376</v>
      </c>
      <c r="G333" s="257" t="s">
        <v>405</v>
      </c>
      <c r="H333" s="254">
        <v>393</v>
      </c>
      <c r="I333" s="255" t="s">
        <v>63</v>
      </c>
      <c r="J333" s="247" t="str">
        <f>INDEX('Policy Characteristics'!E:E,MATCH(PolicyLevers!$C333,'Policy Characteristics'!$D:$D,0))</f>
        <v>Electrification + Hydrogen</v>
      </c>
      <c r="K333" s="247" t="str">
        <f>INDEX('Policy Characteristics'!F:F,MATCH(PolicyLevers!$C333,'Policy Characteristics'!$D:$D,0))</f>
        <v>indst fuel type shifting</v>
      </c>
      <c r="L333" s="256">
        <f>INDEX('Policy Characteristics'!G:G,MATCH(PolicyLevers!$C333,'Policy Characteristics'!$D:$D,0))</f>
        <v>0</v>
      </c>
      <c r="M333" s="256">
        <f>INDEX('Policy Characteristics'!H:H,MATCH(PolicyLevers!$C333,'Policy Characteristics'!$D:$D,0))</f>
        <v>1</v>
      </c>
      <c r="N333" s="256">
        <f>INDEX('Policy Characteristics'!I:I,MATCH(PolicyLevers!$C333,'Policy Characteristics'!$D:$D,0))</f>
        <v>0.01</v>
      </c>
      <c r="O333" s="257" t="str">
        <f>INDEX('Policy Characteristics'!J:J,MATCH(PolicyLevers!$C333,'Policy Characteristics'!$D:$D,0))</f>
        <v>% of fuel shifted</v>
      </c>
      <c r="P333" s="257" t="str">
        <f>INDEX('Policy Characteristics'!K:K,MATCH(PolicyLevers!$C333,'Policy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3" s="257" t="str">
        <f>INDEX('Policy Characteristics'!L:L,MATCH(PolicyLevers!$C333,'Policy Characteristics'!$D:$D,0))</f>
        <v>industry-ag-main.html#fuel-switching</v>
      </c>
      <c r="R333" s="265" t="str">
        <f>INDEX('Policy Characteristics'!M:M,MATCH(PolicyLevers!$C333,'Policy Characteristics'!$D:$D,0))</f>
        <v>industry-elec-and-hydrogen.html</v>
      </c>
      <c r="S333" s="257">
        <f>INDEX('Policy Characteristics'!N:N,MATCH(PolicyLevers!$C333,'Policy Characteristics'!$D:$D,0))</f>
        <v>0</v>
      </c>
      <c r="T333" s="257">
        <f>INDEX('Policy Characteristics'!O:O,MATCH(PolicyLevers!$C333,'Policy Characteristics'!$D:$D,0))</f>
        <v>0</v>
      </c>
      <c r="U333" s="248"/>
      <c r="V333" s="248"/>
      <c r="W333" s="248"/>
      <c r="X333" s="248"/>
      <c r="Y333" s="248"/>
      <c r="Z333" s="248"/>
    </row>
    <row r="334" spans="1:26" ht="15.75" customHeight="1" x14ac:dyDescent="0.35">
      <c r="A334" s="247" t="str">
        <f>INDEX('Policy Characteristics'!B:B,MATCH(PolicyLevers!$C334,'Policy Characteristics'!$D:$D,0))</f>
        <v>Industry</v>
      </c>
      <c r="B334" s="247" t="str">
        <f>INDEX('Policy Characteristics'!C:C,MATCH(PolicyLevers!$C334,'Policy Characteristics'!$D:$D,0))</f>
        <v>Electrification + Hydrogen</v>
      </c>
      <c r="C334" s="247" t="str">
        <f t="shared" ref="C334" si="223">C$321</f>
        <v>Fraction of Industrial Fuel Use Shifted to Other Fuels</v>
      </c>
      <c r="D334" s="257" t="s">
        <v>375</v>
      </c>
      <c r="E334" s="257" t="s">
        <v>406</v>
      </c>
      <c r="F334" s="257" t="s">
        <v>376</v>
      </c>
      <c r="G334" s="257" t="s">
        <v>407</v>
      </c>
      <c r="H334" s="254">
        <v>394</v>
      </c>
      <c r="I334" s="255" t="s">
        <v>76</v>
      </c>
      <c r="J334" s="247" t="str">
        <f>INDEX('Policy Characteristics'!E:E,MATCH(PolicyLevers!$C334,'Policy Characteristics'!$D:$D,0))</f>
        <v>Electrification + Hydrogen</v>
      </c>
      <c r="K334" s="247" t="str">
        <f>INDEX('Policy Characteristics'!F:F,MATCH(PolicyLevers!$C334,'Policy Characteristics'!$D:$D,0))</f>
        <v>indst fuel type shifting</v>
      </c>
      <c r="L334" s="256">
        <f>INDEX('Policy Characteristics'!G:G,MATCH(PolicyLevers!$C334,'Policy Characteristics'!$D:$D,0))</f>
        <v>0</v>
      </c>
      <c r="M334" s="256">
        <f>INDEX('Policy Characteristics'!H:H,MATCH(PolicyLevers!$C334,'Policy Characteristics'!$D:$D,0))</f>
        <v>1</v>
      </c>
      <c r="N334" s="256">
        <f>INDEX('Policy Characteristics'!I:I,MATCH(PolicyLevers!$C334,'Policy Characteristics'!$D:$D,0))</f>
        <v>0.01</v>
      </c>
      <c r="O334" s="257" t="str">
        <f>INDEX('Policy Characteristics'!J:J,MATCH(PolicyLevers!$C334,'Policy Characteristics'!$D:$D,0))</f>
        <v>% of fuel shifted</v>
      </c>
      <c r="P334" s="257" t="str">
        <f>INDEX('Policy Characteristics'!K:K,MATCH(PolicyLevers!$C334,'Policy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4" s="257" t="str">
        <f>INDEX('Policy Characteristics'!L:L,MATCH(PolicyLevers!$C334,'Policy Characteristics'!$D:$D,0))</f>
        <v>industry-ag-main.html#fuel-switching</v>
      </c>
      <c r="R334" s="265" t="str">
        <f>INDEX('Policy Characteristics'!M:M,MATCH(PolicyLevers!$C334,'Policy Characteristics'!$D:$D,0))</f>
        <v>industry-elec-and-hydrogen.html</v>
      </c>
      <c r="S334" s="257">
        <f>INDEX('Policy Characteristics'!N:N,MATCH(PolicyLevers!$C334,'Policy Characteristics'!$D:$D,0))</f>
        <v>0</v>
      </c>
      <c r="T334" s="257">
        <f>INDEX('Policy Characteristics'!O:O,MATCH(PolicyLevers!$C334,'Policy Characteristics'!$D:$D,0))</f>
        <v>0</v>
      </c>
      <c r="U334" s="248"/>
      <c r="V334" s="248"/>
      <c r="W334" s="248"/>
      <c r="X334" s="248"/>
      <c r="Y334" s="248"/>
      <c r="Z334" s="248"/>
    </row>
    <row r="335" spans="1:26" ht="15.75" customHeight="1" x14ac:dyDescent="0.35">
      <c r="A335" s="247" t="str">
        <f>INDEX('Policy Characteristics'!B:B,MATCH(PolicyLevers!$C335,'Policy Characteristics'!$D:$D,0))</f>
        <v>Industry</v>
      </c>
      <c r="B335" s="247" t="str">
        <f>INDEX('Policy Characteristics'!C:C,MATCH(PolicyLevers!$C335,'Policy Characteristics'!$D:$D,0))</f>
        <v>Electrification + Hydrogen</v>
      </c>
      <c r="C335" s="12" t="str">
        <f t="shared" ref="C335" si="224">C$321</f>
        <v>Fraction of Industrial Fuel Use Shifted to Other Fuels</v>
      </c>
      <c r="D335" s="262" t="s">
        <v>375</v>
      </c>
      <c r="E335" s="262" t="s">
        <v>408</v>
      </c>
      <c r="F335" s="262" t="s">
        <v>376</v>
      </c>
      <c r="G335" s="262" t="s">
        <v>409</v>
      </c>
      <c r="H335" s="7">
        <v>395</v>
      </c>
      <c r="I335" s="262" t="s">
        <v>76</v>
      </c>
      <c r="J335" s="247" t="str">
        <f>INDEX('Policy Characteristics'!E:E,MATCH(PolicyLevers!$C335,'Policy Characteristics'!$D:$D,0))</f>
        <v>Electrification + Hydrogen</v>
      </c>
      <c r="K335" s="247" t="str">
        <f>INDEX('Policy Characteristics'!F:F,MATCH(PolicyLevers!$C335,'Policy Characteristics'!$D:$D,0))</f>
        <v>indst fuel type shifting</v>
      </c>
      <c r="L335" s="261">
        <f>INDEX('Policy Characteristics'!G:G,MATCH(PolicyLevers!$C335,'Policy Characteristics'!$D:$D,0))</f>
        <v>0</v>
      </c>
      <c r="M335" s="261">
        <f>INDEX('Policy Characteristics'!H:H,MATCH(PolicyLevers!$C335,'Policy Characteristics'!$D:$D,0))</f>
        <v>1</v>
      </c>
      <c r="N335" s="261">
        <f>INDEX('Policy Characteristics'!I:I,MATCH(PolicyLevers!$C335,'Policy Characteristics'!$D:$D,0))</f>
        <v>0.01</v>
      </c>
      <c r="O335" s="276" t="str">
        <f>INDEX('Policy Characteristics'!J:J,MATCH(PolicyLevers!$C335,'Policy Characteristics'!$D:$D,0))</f>
        <v>% of fuel shifted</v>
      </c>
      <c r="P335" s="262" t="str">
        <f>INDEX('Policy Characteristics'!K:K,MATCH(PolicyLevers!$C335,'Policy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5" s="276" t="str">
        <f>INDEX('Policy Characteristics'!L:L,MATCH(PolicyLevers!$C335,'Policy Characteristics'!$D:$D,0))</f>
        <v>industry-ag-main.html#fuel-switching</v>
      </c>
      <c r="R335" s="277" t="str">
        <f>INDEX('Policy Characteristics'!M:M,MATCH(PolicyLevers!$C335,'Policy Characteristics'!$D:$D,0))</f>
        <v>industry-elec-and-hydrogen.html</v>
      </c>
      <c r="S335" s="262">
        <f>INDEX('Policy Characteristics'!N:N,MATCH(PolicyLevers!$C335,'Policy Characteristics'!$D:$D,0))</f>
        <v>0</v>
      </c>
      <c r="T335" s="262">
        <f>INDEX('Policy Characteristics'!O:O,MATCH(PolicyLevers!$C335,'Policy Characteristics'!$D:$D,0))</f>
        <v>0</v>
      </c>
      <c r="U335" s="248"/>
      <c r="V335" s="248"/>
      <c r="W335" s="248"/>
      <c r="X335" s="248"/>
      <c r="Y335" s="248"/>
      <c r="Z335" s="248"/>
    </row>
    <row r="336" spans="1:26" ht="15.75" customHeight="1" x14ac:dyDescent="0.35">
      <c r="A336" s="247" t="str">
        <f>INDEX('Policy Characteristics'!B:B,MATCH(PolicyLevers!$C336,'Policy Characteristics'!$D:$D,0))</f>
        <v>Industry</v>
      </c>
      <c r="B336" s="247" t="str">
        <f>INDEX('Policy Characteristics'!C:C,MATCH(PolicyLevers!$C336,'Policy Characteristics'!$D:$D,0))</f>
        <v>Electrification + Hydrogen</v>
      </c>
      <c r="C336" s="12" t="str">
        <f t="shared" ref="C336" si="225">C$321</f>
        <v>Fraction of Industrial Fuel Use Shifted to Other Fuels</v>
      </c>
      <c r="D336" s="262" t="s">
        <v>375</v>
      </c>
      <c r="E336" s="262" t="s">
        <v>410</v>
      </c>
      <c r="F336" s="262" t="s">
        <v>376</v>
      </c>
      <c r="G336" s="262" t="s">
        <v>411</v>
      </c>
      <c r="H336" s="7">
        <v>396</v>
      </c>
      <c r="I336" s="262" t="s">
        <v>76</v>
      </c>
      <c r="J336" s="247" t="str">
        <f>INDEX('Policy Characteristics'!E:E,MATCH(PolicyLevers!$C336,'Policy Characteristics'!$D:$D,0))</f>
        <v>Electrification + Hydrogen</v>
      </c>
      <c r="K336" s="247" t="str">
        <f>INDEX('Policy Characteristics'!F:F,MATCH(PolicyLevers!$C336,'Policy Characteristics'!$D:$D,0))</f>
        <v>indst fuel type shifting</v>
      </c>
      <c r="L336" s="261">
        <f>INDEX('Policy Characteristics'!G:G,MATCH(PolicyLevers!$C336,'Policy Characteristics'!$D:$D,0))</f>
        <v>0</v>
      </c>
      <c r="M336" s="261">
        <f>INDEX('Policy Characteristics'!H:H,MATCH(PolicyLevers!$C336,'Policy Characteristics'!$D:$D,0))</f>
        <v>1</v>
      </c>
      <c r="N336" s="261">
        <f>INDEX('Policy Characteristics'!I:I,MATCH(PolicyLevers!$C336,'Policy Characteristics'!$D:$D,0))</f>
        <v>0.01</v>
      </c>
      <c r="O336" s="276" t="str">
        <f>INDEX('Policy Characteristics'!J:J,MATCH(PolicyLevers!$C336,'Policy Characteristics'!$D:$D,0))</f>
        <v>% of fuel shifted</v>
      </c>
      <c r="P336" s="262" t="str">
        <f>INDEX('Policy Characteristics'!K:K,MATCH(PolicyLevers!$C336,'Policy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6" s="276" t="str">
        <f>INDEX('Policy Characteristics'!L:L,MATCH(PolicyLevers!$C336,'Policy Characteristics'!$D:$D,0))</f>
        <v>industry-ag-main.html#fuel-switching</v>
      </c>
      <c r="R336" s="277" t="str">
        <f>INDEX('Policy Characteristics'!M:M,MATCH(PolicyLevers!$C336,'Policy Characteristics'!$D:$D,0))</f>
        <v>industry-elec-and-hydrogen.html</v>
      </c>
      <c r="S336" s="262">
        <f>INDEX('Policy Characteristics'!N:N,MATCH(PolicyLevers!$C336,'Policy Characteristics'!$D:$D,0))</f>
        <v>0</v>
      </c>
      <c r="T336" s="262">
        <f>INDEX('Policy Characteristics'!O:O,MATCH(PolicyLevers!$C336,'Policy Characteristics'!$D:$D,0))</f>
        <v>0</v>
      </c>
      <c r="U336" s="248"/>
      <c r="V336" s="248"/>
      <c r="W336" s="248"/>
      <c r="X336" s="248"/>
      <c r="Y336" s="248"/>
      <c r="Z336" s="248"/>
    </row>
    <row r="337" spans="1:26" ht="15.75" customHeight="1" x14ac:dyDescent="0.35">
      <c r="A337" s="247" t="str">
        <f>INDEX('Policy Characteristics'!B:B,MATCH(PolicyLevers!$C337,'Policy Characteristics'!$D:$D,0))</f>
        <v>Industry</v>
      </c>
      <c r="B337" s="247" t="str">
        <f>INDEX('Policy Characteristics'!C:C,MATCH(PolicyLevers!$C337,'Policy Characteristics'!$D:$D,0))</f>
        <v>Electrification + Hydrogen</v>
      </c>
      <c r="C337" s="247" t="str">
        <f t="shared" ref="C337" si="226">C$321</f>
        <v>Fraction of Industrial Fuel Use Shifted to Other Fuels</v>
      </c>
      <c r="D337" s="257" t="s">
        <v>375</v>
      </c>
      <c r="E337" s="257" t="s">
        <v>412</v>
      </c>
      <c r="F337" s="257" t="s">
        <v>376</v>
      </c>
      <c r="G337" s="257" t="s">
        <v>413</v>
      </c>
      <c r="H337" s="254">
        <v>397</v>
      </c>
      <c r="I337" s="255" t="s">
        <v>76</v>
      </c>
      <c r="J337" s="247" t="str">
        <f>INDEX('Policy Characteristics'!E:E,MATCH(PolicyLevers!$C337,'Policy Characteristics'!$D:$D,0))</f>
        <v>Electrification + Hydrogen</v>
      </c>
      <c r="K337" s="247" t="str">
        <f>INDEX('Policy Characteristics'!F:F,MATCH(PolicyLevers!$C337,'Policy Characteristics'!$D:$D,0))</f>
        <v>indst fuel type shifting</v>
      </c>
      <c r="L337" s="256">
        <f>INDEX('Policy Characteristics'!G:G,MATCH(PolicyLevers!$C337,'Policy Characteristics'!$D:$D,0))</f>
        <v>0</v>
      </c>
      <c r="M337" s="256">
        <f>INDEX('Policy Characteristics'!H:H,MATCH(PolicyLevers!$C337,'Policy Characteristics'!$D:$D,0))</f>
        <v>1</v>
      </c>
      <c r="N337" s="256">
        <f>INDEX('Policy Characteristics'!I:I,MATCH(PolicyLevers!$C337,'Policy Characteristics'!$D:$D,0))</f>
        <v>0.01</v>
      </c>
      <c r="O337" s="257" t="str">
        <f>INDEX('Policy Characteristics'!J:J,MATCH(PolicyLevers!$C337,'Policy Characteristics'!$D:$D,0))</f>
        <v>% of fuel shifted</v>
      </c>
      <c r="P337" s="257" t="str">
        <f>INDEX('Policy Characteristics'!K:K,MATCH(PolicyLevers!$C337,'Policy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7" s="257" t="str">
        <f>INDEX('Policy Characteristics'!L:L,MATCH(PolicyLevers!$C337,'Policy Characteristics'!$D:$D,0))</f>
        <v>industry-ag-main.html#fuel-switching</v>
      </c>
      <c r="R337" s="265" t="str">
        <f>INDEX('Policy Characteristics'!M:M,MATCH(PolicyLevers!$C337,'Policy Characteristics'!$D:$D,0))</f>
        <v>industry-elec-and-hydrogen.html</v>
      </c>
      <c r="S337" s="257">
        <f>INDEX('Policy Characteristics'!N:N,MATCH(PolicyLevers!$C337,'Policy Characteristics'!$D:$D,0))</f>
        <v>0</v>
      </c>
      <c r="T337" s="257">
        <f>INDEX('Policy Characteristics'!O:O,MATCH(PolicyLevers!$C337,'Policy Characteristics'!$D:$D,0))</f>
        <v>0</v>
      </c>
      <c r="U337" s="248"/>
      <c r="V337" s="248"/>
      <c r="W337" s="248"/>
      <c r="X337" s="248"/>
      <c r="Y337" s="248"/>
      <c r="Z337" s="248"/>
    </row>
    <row r="338" spans="1:26" ht="15.75" customHeight="1" x14ac:dyDescent="0.35">
      <c r="A338" s="247" t="str">
        <f>INDEX('Policy Characteristics'!B:B,MATCH(PolicyLevers!$C338,'Policy Characteristics'!$D:$D,0))</f>
        <v>Industry</v>
      </c>
      <c r="B338" s="247" t="str">
        <f>INDEX('Policy Characteristics'!C:C,MATCH(PolicyLevers!$C338,'Policy Characteristics'!$D:$D,0))</f>
        <v>Electrification + Hydrogen</v>
      </c>
      <c r="C338" s="12" t="str">
        <f t="shared" ref="C338" si="227">C$321</f>
        <v>Fraction of Industrial Fuel Use Shifted to Other Fuels</v>
      </c>
      <c r="D338" s="262" t="s">
        <v>375</v>
      </c>
      <c r="E338" s="262" t="s">
        <v>414</v>
      </c>
      <c r="F338" s="262" t="s">
        <v>376</v>
      </c>
      <c r="G338" s="262" t="s">
        <v>415</v>
      </c>
      <c r="H338" s="7">
        <v>398</v>
      </c>
      <c r="I338" s="262" t="s">
        <v>63</v>
      </c>
      <c r="J338" s="247" t="str">
        <f>INDEX('Policy Characteristics'!E:E,MATCH(PolicyLevers!$C338,'Policy Characteristics'!$D:$D,0))</f>
        <v>Electrification + Hydrogen</v>
      </c>
      <c r="K338" s="247" t="str">
        <f>INDEX('Policy Characteristics'!F:F,MATCH(PolicyLevers!$C338,'Policy Characteristics'!$D:$D,0))</f>
        <v>indst fuel type shifting</v>
      </c>
      <c r="L338" s="261">
        <f>INDEX('Policy Characteristics'!G:G,MATCH(PolicyLevers!$C338,'Policy Characteristics'!$D:$D,0))</f>
        <v>0</v>
      </c>
      <c r="M338" s="261">
        <f>INDEX('Policy Characteristics'!H:H,MATCH(PolicyLevers!$C338,'Policy Characteristics'!$D:$D,0))</f>
        <v>1</v>
      </c>
      <c r="N338" s="261">
        <f>INDEX('Policy Characteristics'!I:I,MATCH(PolicyLevers!$C338,'Policy Characteristics'!$D:$D,0))</f>
        <v>0.01</v>
      </c>
      <c r="O338" s="276" t="str">
        <f>INDEX('Policy Characteristics'!J:J,MATCH(PolicyLevers!$C338,'Policy Characteristics'!$D:$D,0))</f>
        <v>% of fuel shifted</v>
      </c>
      <c r="P338" s="262" t="str">
        <f>INDEX('Policy Characteristics'!K:K,MATCH(PolicyLevers!$C338,'Policy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8" s="276" t="str">
        <f>INDEX('Policy Characteristics'!L:L,MATCH(PolicyLevers!$C338,'Policy Characteristics'!$D:$D,0))</f>
        <v>industry-ag-main.html#fuel-switching</v>
      </c>
      <c r="R338" s="277" t="str">
        <f>INDEX('Policy Characteristics'!M:M,MATCH(PolicyLevers!$C338,'Policy Characteristics'!$D:$D,0))</f>
        <v>industry-elec-and-hydrogen.html</v>
      </c>
      <c r="S338" s="262">
        <f>INDEX('Policy Characteristics'!N:N,MATCH(PolicyLevers!$C338,'Policy Characteristics'!$D:$D,0))</f>
        <v>0</v>
      </c>
      <c r="T338" s="262">
        <f>INDEX('Policy Characteristics'!O:O,MATCH(PolicyLevers!$C338,'Policy Characteristics'!$D:$D,0))</f>
        <v>0</v>
      </c>
      <c r="U338" s="248"/>
      <c r="V338" s="248"/>
      <c r="W338" s="248"/>
      <c r="X338" s="248"/>
      <c r="Y338" s="248"/>
      <c r="Z338" s="248"/>
    </row>
    <row r="339" spans="1:26" ht="15.75" customHeight="1" x14ac:dyDescent="0.35">
      <c r="A339" s="247" t="str">
        <f>INDEX('Policy Characteristics'!B:B,MATCH(PolicyLevers!$C339,'Policy Characteristics'!$D:$D,0))</f>
        <v>Industry</v>
      </c>
      <c r="B339" s="247" t="str">
        <f>INDEX('Policy Characteristics'!C:C,MATCH(PolicyLevers!$C339,'Policy Characteristics'!$D:$D,0))</f>
        <v>Electrification + Hydrogen</v>
      </c>
      <c r="C339" s="12" t="str">
        <f t="shared" ref="C339" si="228">C$321</f>
        <v>Fraction of Industrial Fuel Use Shifted to Other Fuels</v>
      </c>
      <c r="D339" s="262" t="s">
        <v>375</v>
      </c>
      <c r="E339" s="262" t="s">
        <v>416</v>
      </c>
      <c r="F339" s="262" t="s">
        <v>376</v>
      </c>
      <c r="G339" s="262" t="s">
        <v>417</v>
      </c>
      <c r="H339" s="7">
        <v>399</v>
      </c>
      <c r="I339" s="262" t="s">
        <v>63</v>
      </c>
      <c r="J339" s="247" t="str">
        <f>INDEX('Policy Characteristics'!E:E,MATCH(PolicyLevers!$C339,'Policy Characteristics'!$D:$D,0))</f>
        <v>Electrification + Hydrogen</v>
      </c>
      <c r="K339" s="247" t="str">
        <f>INDEX('Policy Characteristics'!F:F,MATCH(PolicyLevers!$C339,'Policy Characteristics'!$D:$D,0))</f>
        <v>indst fuel type shifting</v>
      </c>
      <c r="L339" s="261">
        <f>INDEX('Policy Characteristics'!G:G,MATCH(PolicyLevers!$C339,'Policy Characteristics'!$D:$D,0))</f>
        <v>0</v>
      </c>
      <c r="M339" s="261">
        <f>INDEX('Policy Characteristics'!H:H,MATCH(PolicyLevers!$C339,'Policy Characteristics'!$D:$D,0))</f>
        <v>1</v>
      </c>
      <c r="N339" s="261">
        <f>INDEX('Policy Characteristics'!I:I,MATCH(PolicyLevers!$C339,'Policy Characteristics'!$D:$D,0))</f>
        <v>0.01</v>
      </c>
      <c r="O339" s="276" t="str">
        <f>INDEX('Policy Characteristics'!J:J,MATCH(PolicyLevers!$C339,'Policy Characteristics'!$D:$D,0))</f>
        <v>% of fuel shifted</v>
      </c>
      <c r="P339" s="262" t="str">
        <f>INDEX('Policy Characteristics'!K:K,MATCH(PolicyLevers!$C339,'Policy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39" s="276" t="str">
        <f>INDEX('Policy Characteristics'!L:L,MATCH(PolicyLevers!$C339,'Policy Characteristics'!$D:$D,0))</f>
        <v>industry-ag-main.html#fuel-switching</v>
      </c>
      <c r="R339" s="277" t="str">
        <f>INDEX('Policy Characteristics'!M:M,MATCH(PolicyLevers!$C339,'Policy Characteristics'!$D:$D,0))</f>
        <v>industry-elec-and-hydrogen.html</v>
      </c>
      <c r="S339" s="262">
        <f>INDEX('Policy Characteristics'!N:N,MATCH(PolicyLevers!$C339,'Policy Characteristics'!$D:$D,0))</f>
        <v>0</v>
      </c>
      <c r="T339" s="262">
        <f>INDEX('Policy Characteristics'!O:O,MATCH(PolicyLevers!$C339,'Policy Characteristics'!$D:$D,0))</f>
        <v>0</v>
      </c>
      <c r="U339" s="248"/>
      <c r="V339" s="248"/>
      <c r="W339" s="248"/>
      <c r="X339" s="248"/>
      <c r="Y339" s="248"/>
      <c r="Z339" s="248"/>
    </row>
    <row r="340" spans="1:26" ht="15.75" customHeight="1" x14ac:dyDescent="0.35">
      <c r="A340" s="247" t="str">
        <f>INDEX('Policy Characteristics'!B:B,MATCH(PolicyLevers!$C340,'Policy Characteristics'!$D:$D,0))</f>
        <v>Industry</v>
      </c>
      <c r="B340" s="247" t="str">
        <f>INDEX('Policy Characteristics'!C:C,MATCH(PolicyLevers!$C340,'Policy Characteristics'!$D:$D,0))</f>
        <v>Electrification + Hydrogen</v>
      </c>
      <c r="C340" s="12" t="str">
        <f t="shared" ref="C340" si="229">C$321</f>
        <v>Fraction of Industrial Fuel Use Shifted to Other Fuels</v>
      </c>
      <c r="D340" s="262" t="s">
        <v>375</v>
      </c>
      <c r="E340" s="262" t="s">
        <v>418</v>
      </c>
      <c r="F340" s="262" t="s">
        <v>376</v>
      </c>
      <c r="G340" s="262" t="s">
        <v>419</v>
      </c>
      <c r="H340" s="7">
        <v>400</v>
      </c>
      <c r="I340" s="262" t="s">
        <v>76</v>
      </c>
      <c r="J340" s="247" t="str">
        <f>INDEX('Policy Characteristics'!E:E,MATCH(PolicyLevers!$C340,'Policy Characteristics'!$D:$D,0))</f>
        <v>Electrification + Hydrogen</v>
      </c>
      <c r="K340" s="247" t="str">
        <f>INDEX('Policy Characteristics'!F:F,MATCH(PolicyLevers!$C340,'Policy Characteristics'!$D:$D,0))</f>
        <v>indst fuel type shifting</v>
      </c>
      <c r="L340" s="261">
        <f>INDEX('Policy Characteristics'!G:G,MATCH(PolicyLevers!$C340,'Policy Characteristics'!$D:$D,0))</f>
        <v>0</v>
      </c>
      <c r="M340" s="261">
        <f>INDEX('Policy Characteristics'!H:H,MATCH(PolicyLevers!$C340,'Policy Characteristics'!$D:$D,0))</f>
        <v>1</v>
      </c>
      <c r="N340" s="261">
        <f>INDEX('Policy Characteristics'!I:I,MATCH(PolicyLevers!$C340,'Policy Characteristics'!$D:$D,0))</f>
        <v>0.01</v>
      </c>
      <c r="O340" s="276" t="str">
        <f>INDEX('Policy Characteristics'!J:J,MATCH(PolicyLevers!$C340,'Policy Characteristics'!$D:$D,0))</f>
        <v>% of fuel shifted</v>
      </c>
      <c r="P340" s="262" t="str">
        <f>INDEX('Policy Characteristics'!K:K,MATCH(PolicyLevers!$C340,'Policy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0" s="276" t="str">
        <f>INDEX('Policy Characteristics'!L:L,MATCH(PolicyLevers!$C340,'Policy Characteristics'!$D:$D,0))</f>
        <v>industry-ag-main.html#fuel-switching</v>
      </c>
      <c r="R340" s="277" t="str">
        <f>INDEX('Policy Characteristics'!M:M,MATCH(PolicyLevers!$C340,'Policy Characteristics'!$D:$D,0))</f>
        <v>industry-elec-and-hydrogen.html</v>
      </c>
      <c r="S340" s="262">
        <f>INDEX('Policy Characteristics'!N:N,MATCH(PolicyLevers!$C340,'Policy Characteristics'!$D:$D,0))</f>
        <v>0</v>
      </c>
      <c r="T340" s="262">
        <f>INDEX('Policy Characteristics'!O:O,MATCH(PolicyLevers!$C340,'Policy Characteristics'!$D:$D,0))</f>
        <v>0</v>
      </c>
      <c r="U340" s="248"/>
      <c r="V340" s="248"/>
      <c r="W340" s="248"/>
      <c r="X340" s="248"/>
      <c r="Y340" s="248"/>
      <c r="Z340" s="248"/>
    </row>
    <row r="341" spans="1:26" ht="15.75" customHeight="1" x14ac:dyDescent="0.35">
      <c r="A341" s="247" t="str">
        <f>INDEX('Policy Characteristics'!B:B,MATCH(PolicyLevers!$C341,'Policy Characteristics'!$D:$D,0))</f>
        <v>Industry</v>
      </c>
      <c r="B341" s="247" t="str">
        <f>INDEX('Policy Characteristics'!C:C,MATCH(PolicyLevers!$C341,'Policy Characteristics'!$D:$D,0))</f>
        <v>Electrification + Hydrogen</v>
      </c>
      <c r="C341" s="12" t="str">
        <f t="shared" ref="C341" si="230">C$321</f>
        <v>Fraction of Industrial Fuel Use Shifted to Other Fuels</v>
      </c>
      <c r="D341" s="262" t="s">
        <v>377</v>
      </c>
      <c r="E341" s="262" t="s">
        <v>396</v>
      </c>
      <c r="F341" s="262" t="s">
        <v>378</v>
      </c>
      <c r="G341" s="262" t="s">
        <v>397</v>
      </c>
      <c r="H341" s="7">
        <v>401</v>
      </c>
      <c r="I341" s="262" t="s">
        <v>76</v>
      </c>
      <c r="J341" s="247" t="str">
        <f>INDEX('Policy Characteristics'!E:E,MATCH(PolicyLevers!$C341,'Policy Characteristics'!$D:$D,0))</f>
        <v>Electrification + Hydrogen</v>
      </c>
      <c r="K341" s="247" t="str">
        <f>INDEX('Policy Characteristics'!F:F,MATCH(PolicyLevers!$C341,'Policy Characteristics'!$D:$D,0))</f>
        <v>indst fuel type shifting</v>
      </c>
      <c r="L341" s="261">
        <f>INDEX('Policy Characteristics'!G:G,MATCH(PolicyLevers!$C341,'Policy Characteristics'!$D:$D,0))</f>
        <v>0</v>
      </c>
      <c r="M341" s="261">
        <f>INDEX('Policy Characteristics'!H:H,MATCH(PolicyLevers!$C341,'Policy Characteristics'!$D:$D,0))</f>
        <v>1</v>
      </c>
      <c r="N341" s="261">
        <f>INDEX('Policy Characteristics'!I:I,MATCH(PolicyLevers!$C341,'Policy Characteristics'!$D:$D,0))</f>
        <v>0.01</v>
      </c>
      <c r="O341" s="276" t="str">
        <f>INDEX('Policy Characteristics'!J:J,MATCH(PolicyLevers!$C341,'Policy Characteristics'!$D:$D,0))</f>
        <v>% of fuel shifted</v>
      </c>
      <c r="P341" s="262" t="str">
        <f>INDEX('Policy Characteristics'!K:K,MATCH(PolicyLevers!$C341,'Policy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1" s="276" t="str">
        <f>INDEX('Policy Characteristics'!L:L,MATCH(PolicyLevers!$C341,'Policy Characteristics'!$D:$D,0))</f>
        <v>industry-ag-main.html#fuel-switching</v>
      </c>
      <c r="R341" s="277" t="str">
        <f>INDEX('Policy Characteristics'!M:M,MATCH(PolicyLevers!$C341,'Policy Characteristics'!$D:$D,0))</f>
        <v>industry-elec-and-hydrogen.html</v>
      </c>
      <c r="S341" s="262">
        <f>INDEX('Policy Characteristics'!N:N,MATCH(PolicyLevers!$C341,'Policy Characteristics'!$D:$D,0))</f>
        <v>0</v>
      </c>
      <c r="T341" s="262">
        <f>INDEX('Policy Characteristics'!O:O,MATCH(PolicyLevers!$C341,'Policy Characteristics'!$D:$D,0))</f>
        <v>0</v>
      </c>
      <c r="U341" s="248"/>
      <c r="V341" s="248"/>
      <c r="W341" s="248"/>
      <c r="X341" s="248"/>
      <c r="Y341" s="248"/>
      <c r="Z341" s="248"/>
    </row>
    <row r="342" spans="1:26" ht="15.75" customHeight="1" x14ac:dyDescent="0.35">
      <c r="A342" s="247" t="str">
        <f>INDEX('Policy Characteristics'!B:B,MATCH(PolicyLevers!$C342,'Policy Characteristics'!$D:$D,0))</f>
        <v>Industry</v>
      </c>
      <c r="B342" s="247" t="str">
        <f>INDEX('Policy Characteristics'!C:C,MATCH(PolicyLevers!$C342,'Policy Characteristics'!$D:$D,0))</f>
        <v>Electrification + Hydrogen</v>
      </c>
      <c r="C342" s="247" t="str">
        <f t="shared" ref="C342" si="231">C$321</f>
        <v>Fraction of Industrial Fuel Use Shifted to Other Fuels</v>
      </c>
      <c r="D342" s="257" t="s">
        <v>377</v>
      </c>
      <c r="E342" s="257" t="s">
        <v>402</v>
      </c>
      <c r="F342" s="257" t="s">
        <v>378</v>
      </c>
      <c r="G342" s="257" t="s">
        <v>403</v>
      </c>
      <c r="H342" s="254">
        <v>402</v>
      </c>
      <c r="I342" s="255" t="s">
        <v>63</v>
      </c>
      <c r="J342" s="247" t="str">
        <f>INDEX('Policy Characteristics'!E:E,MATCH(PolicyLevers!$C342,'Policy Characteristics'!$D:$D,0))</f>
        <v>Electrification + Hydrogen</v>
      </c>
      <c r="K342" s="247" t="str">
        <f>INDEX('Policy Characteristics'!F:F,MATCH(PolicyLevers!$C342,'Policy Characteristics'!$D:$D,0))</f>
        <v>indst fuel type shifting</v>
      </c>
      <c r="L342" s="256">
        <f>INDEX('Policy Characteristics'!G:G,MATCH(PolicyLevers!$C342,'Policy Characteristics'!$D:$D,0))</f>
        <v>0</v>
      </c>
      <c r="M342" s="256">
        <f>INDEX('Policy Characteristics'!H:H,MATCH(PolicyLevers!$C342,'Policy Characteristics'!$D:$D,0))</f>
        <v>1</v>
      </c>
      <c r="N342" s="256">
        <f>INDEX('Policy Characteristics'!I:I,MATCH(PolicyLevers!$C342,'Policy Characteristics'!$D:$D,0))</f>
        <v>0.01</v>
      </c>
      <c r="O342" s="257" t="str">
        <f>INDEX('Policy Characteristics'!J:J,MATCH(PolicyLevers!$C342,'Policy Characteristics'!$D:$D,0))</f>
        <v>% of fuel shifted</v>
      </c>
      <c r="P342" s="257" t="str">
        <f>INDEX('Policy Characteristics'!K:K,MATCH(PolicyLevers!$C342,'Policy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2" s="257" t="str">
        <f>INDEX('Policy Characteristics'!L:L,MATCH(PolicyLevers!$C342,'Policy Characteristics'!$D:$D,0))</f>
        <v>industry-ag-main.html#fuel-switching</v>
      </c>
      <c r="R342" s="265" t="str">
        <f>INDEX('Policy Characteristics'!M:M,MATCH(PolicyLevers!$C342,'Policy Characteristics'!$D:$D,0))</f>
        <v>industry-elec-and-hydrogen.html</v>
      </c>
      <c r="S342" s="257">
        <f>INDEX('Policy Characteristics'!N:N,MATCH(PolicyLevers!$C342,'Policy Characteristics'!$D:$D,0))</f>
        <v>0</v>
      </c>
      <c r="T342" s="257">
        <f>INDEX('Policy Characteristics'!O:O,MATCH(PolicyLevers!$C342,'Policy Characteristics'!$D:$D,0))</f>
        <v>0</v>
      </c>
      <c r="U342" s="248"/>
      <c r="V342" s="248"/>
      <c r="W342" s="248"/>
      <c r="X342" s="248"/>
      <c r="Y342" s="248"/>
      <c r="Z342" s="248"/>
    </row>
    <row r="343" spans="1:26" ht="15.75" customHeight="1" x14ac:dyDescent="0.35">
      <c r="A343" s="247" t="str">
        <f>INDEX('Policy Characteristics'!B:B,MATCH(PolicyLevers!$C343,'Policy Characteristics'!$D:$D,0))</f>
        <v>Industry</v>
      </c>
      <c r="B343" s="247" t="str">
        <f>INDEX('Policy Characteristics'!C:C,MATCH(PolicyLevers!$C343,'Policy Characteristics'!$D:$D,0))</f>
        <v>Electrification + Hydrogen</v>
      </c>
      <c r="C343" s="247" t="str">
        <f t="shared" ref="C343" si="232">C$321</f>
        <v>Fraction of Industrial Fuel Use Shifted to Other Fuels</v>
      </c>
      <c r="D343" s="257" t="s">
        <v>377</v>
      </c>
      <c r="E343" s="257" t="s">
        <v>404</v>
      </c>
      <c r="F343" s="257" t="s">
        <v>378</v>
      </c>
      <c r="G343" s="257" t="s">
        <v>405</v>
      </c>
      <c r="H343" s="254">
        <v>403</v>
      </c>
      <c r="I343" s="255" t="s">
        <v>63</v>
      </c>
      <c r="J343" s="247" t="str">
        <f>INDEX('Policy Characteristics'!E:E,MATCH(PolicyLevers!$C343,'Policy Characteristics'!$D:$D,0))</f>
        <v>Electrification + Hydrogen</v>
      </c>
      <c r="K343" s="247" t="str">
        <f>INDEX('Policy Characteristics'!F:F,MATCH(PolicyLevers!$C343,'Policy Characteristics'!$D:$D,0))</f>
        <v>indst fuel type shifting</v>
      </c>
      <c r="L343" s="256">
        <f>INDEX('Policy Characteristics'!G:G,MATCH(PolicyLevers!$C343,'Policy Characteristics'!$D:$D,0))</f>
        <v>0</v>
      </c>
      <c r="M343" s="256">
        <f>INDEX('Policy Characteristics'!H:H,MATCH(PolicyLevers!$C343,'Policy Characteristics'!$D:$D,0))</f>
        <v>1</v>
      </c>
      <c r="N343" s="256">
        <f>INDEX('Policy Characteristics'!I:I,MATCH(PolicyLevers!$C343,'Policy Characteristics'!$D:$D,0))</f>
        <v>0.01</v>
      </c>
      <c r="O343" s="257" t="str">
        <f>INDEX('Policy Characteristics'!J:J,MATCH(PolicyLevers!$C343,'Policy Characteristics'!$D:$D,0))</f>
        <v>% of fuel shifted</v>
      </c>
      <c r="P343" s="257" t="str">
        <f>INDEX('Policy Characteristics'!K:K,MATCH(PolicyLevers!$C343,'Policy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3" s="257" t="str">
        <f>INDEX('Policy Characteristics'!L:L,MATCH(PolicyLevers!$C343,'Policy Characteristics'!$D:$D,0))</f>
        <v>industry-ag-main.html#fuel-switching</v>
      </c>
      <c r="R343" s="265" t="str">
        <f>INDEX('Policy Characteristics'!M:M,MATCH(PolicyLevers!$C343,'Policy Characteristics'!$D:$D,0))</f>
        <v>industry-elec-and-hydrogen.html</v>
      </c>
      <c r="S343" s="257">
        <f>INDEX('Policy Characteristics'!N:N,MATCH(PolicyLevers!$C343,'Policy Characteristics'!$D:$D,0))</f>
        <v>0</v>
      </c>
      <c r="T343" s="257">
        <f>INDEX('Policy Characteristics'!O:O,MATCH(PolicyLevers!$C343,'Policy Characteristics'!$D:$D,0))</f>
        <v>0</v>
      </c>
      <c r="U343" s="248"/>
      <c r="V343" s="248"/>
      <c r="W343" s="248"/>
      <c r="X343" s="248"/>
      <c r="Y343" s="248"/>
      <c r="Z343" s="248"/>
    </row>
    <row r="344" spans="1:26" ht="15.75" customHeight="1" x14ac:dyDescent="0.35">
      <c r="A344" s="247" t="str">
        <f>INDEX('Policy Characteristics'!B:B,MATCH(PolicyLevers!$C344,'Policy Characteristics'!$D:$D,0))</f>
        <v>Industry</v>
      </c>
      <c r="B344" s="247" t="str">
        <f>INDEX('Policy Characteristics'!C:C,MATCH(PolicyLevers!$C344,'Policy Characteristics'!$D:$D,0))</f>
        <v>Electrification + Hydrogen</v>
      </c>
      <c r="C344" s="12" t="str">
        <f t="shared" ref="C344" si="233">C$321</f>
        <v>Fraction of Industrial Fuel Use Shifted to Other Fuels</v>
      </c>
      <c r="D344" s="262" t="s">
        <v>377</v>
      </c>
      <c r="E344" s="262" t="s">
        <v>406</v>
      </c>
      <c r="F344" s="262" t="s">
        <v>378</v>
      </c>
      <c r="G344" s="262" t="s">
        <v>407</v>
      </c>
      <c r="H344" s="7">
        <v>404</v>
      </c>
      <c r="I344" s="262" t="s">
        <v>76</v>
      </c>
      <c r="J344" s="247" t="str">
        <f>INDEX('Policy Characteristics'!E:E,MATCH(PolicyLevers!$C344,'Policy Characteristics'!$D:$D,0))</f>
        <v>Electrification + Hydrogen</v>
      </c>
      <c r="K344" s="247" t="str">
        <f>INDEX('Policy Characteristics'!F:F,MATCH(PolicyLevers!$C344,'Policy Characteristics'!$D:$D,0))</f>
        <v>indst fuel type shifting</v>
      </c>
      <c r="L344" s="261">
        <f>INDEX('Policy Characteristics'!G:G,MATCH(PolicyLevers!$C344,'Policy Characteristics'!$D:$D,0))</f>
        <v>0</v>
      </c>
      <c r="M344" s="261">
        <f>INDEX('Policy Characteristics'!H:H,MATCH(PolicyLevers!$C344,'Policy Characteristics'!$D:$D,0))</f>
        <v>1</v>
      </c>
      <c r="N344" s="261">
        <f>INDEX('Policy Characteristics'!I:I,MATCH(PolicyLevers!$C344,'Policy Characteristics'!$D:$D,0))</f>
        <v>0.01</v>
      </c>
      <c r="O344" s="276" t="str">
        <f>INDEX('Policy Characteristics'!J:J,MATCH(PolicyLevers!$C344,'Policy Characteristics'!$D:$D,0))</f>
        <v>% of fuel shifted</v>
      </c>
      <c r="P344" s="262" t="str">
        <f>INDEX('Policy Characteristics'!K:K,MATCH(PolicyLevers!$C344,'Policy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4" s="276" t="str">
        <f>INDEX('Policy Characteristics'!L:L,MATCH(PolicyLevers!$C344,'Policy Characteristics'!$D:$D,0))</f>
        <v>industry-ag-main.html#fuel-switching</v>
      </c>
      <c r="R344" s="277" t="str">
        <f>INDEX('Policy Characteristics'!M:M,MATCH(PolicyLevers!$C344,'Policy Characteristics'!$D:$D,0))</f>
        <v>industry-elec-and-hydrogen.html</v>
      </c>
      <c r="S344" s="262">
        <f>INDEX('Policy Characteristics'!N:N,MATCH(PolicyLevers!$C344,'Policy Characteristics'!$D:$D,0))</f>
        <v>0</v>
      </c>
      <c r="T344" s="262">
        <f>INDEX('Policy Characteristics'!O:O,MATCH(PolicyLevers!$C344,'Policy Characteristics'!$D:$D,0))</f>
        <v>0</v>
      </c>
      <c r="U344" s="248"/>
      <c r="V344" s="248"/>
      <c r="W344" s="248"/>
      <c r="X344" s="248"/>
      <c r="Y344" s="248"/>
      <c r="Z344" s="248"/>
    </row>
    <row r="345" spans="1:26" ht="15.75" customHeight="1" x14ac:dyDescent="0.35">
      <c r="A345" s="247" t="str">
        <f>INDEX('Policy Characteristics'!B:B,MATCH(PolicyLevers!$C345,'Policy Characteristics'!$D:$D,0))</f>
        <v>Industry</v>
      </c>
      <c r="B345" s="247" t="str">
        <f>INDEX('Policy Characteristics'!C:C,MATCH(PolicyLevers!$C345,'Policy Characteristics'!$D:$D,0))</f>
        <v>Electrification + Hydrogen</v>
      </c>
      <c r="C345" s="247" t="str">
        <f t="shared" ref="C345" si="234">C$321</f>
        <v>Fraction of Industrial Fuel Use Shifted to Other Fuels</v>
      </c>
      <c r="D345" s="257" t="s">
        <v>377</v>
      </c>
      <c r="E345" s="257" t="s">
        <v>408</v>
      </c>
      <c r="F345" s="257" t="s">
        <v>378</v>
      </c>
      <c r="G345" s="257" t="s">
        <v>409</v>
      </c>
      <c r="H345" s="254">
        <v>405</v>
      </c>
      <c r="I345" s="255" t="s">
        <v>76</v>
      </c>
      <c r="J345" s="247" t="str">
        <f>INDEX('Policy Characteristics'!E:E,MATCH(PolicyLevers!$C345,'Policy Characteristics'!$D:$D,0))</f>
        <v>Electrification + Hydrogen</v>
      </c>
      <c r="K345" s="247" t="str">
        <f>INDEX('Policy Characteristics'!F:F,MATCH(PolicyLevers!$C345,'Policy Characteristics'!$D:$D,0))</f>
        <v>indst fuel type shifting</v>
      </c>
      <c r="L345" s="256">
        <f>INDEX('Policy Characteristics'!G:G,MATCH(PolicyLevers!$C345,'Policy Characteristics'!$D:$D,0))</f>
        <v>0</v>
      </c>
      <c r="M345" s="256">
        <f>INDEX('Policy Characteristics'!H:H,MATCH(PolicyLevers!$C345,'Policy Characteristics'!$D:$D,0))</f>
        <v>1</v>
      </c>
      <c r="N345" s="256">
        <f>INDEX('Policy Characteristics'!I:I,MATCH(PolicyLevers!$C345,'Policy Characteristics'!$D:$D,0))</f>
        <v>0.01</v>
      </c>
      <c r="O345" s="257" t="str">
        <f>INDEX('Policy Characteristics'!J:J,MATCH(PolicyLevers!$C345,'Policy Characteristics'!$D:$D,0))</f>
        <v>% of fuel shifted</v>
      </c>
      <c r="P345" s="257" t="str">
        <f>INDEX('Policy Characteristics'!K:K,MATCH(PolicyLevers!$C345,'Policy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5" s="257" t="str">
        <f>INDEX('Policy Characteristics'!L:L,MATCH(PolicyLevers!$C345,'Policy Characteristics'!$D:$D,0))</f>
        <v>industry-ag-main.html#fuel-switching</v>
      </c>
      <c r="R345" s="265" t="str">
        <f>INDEX('Policy Characteristics'!M:M,MATCH(PolicyLevers!$C345,'Policy Characteristics'!$D:$D,0))</f>
        <v>industry-elec-and-hydrogen.html</v>
      </c>
      <c r="S345" s="257">
        <f>INDEX('Policy Characteristics'!N:N,MATCH(PolicyLevers!$C345,'Policy Characteristics'!$D:$D,0))</f>
        <v>0</v>
      </c>
      <c r="T345" s="257">
        <f>INDEX('Policy Characteristics'!O:O,MATCH(PolicyLevers!$C345,'Policy Characteristics'!$D:$D,0))</f>
        <v>0</v>
      </c>
      <c r="U345" s="248"/>
      <c r="V345" s="248"/>
      <c r="W345" s="248"/>
      <c r="X345" s="248"/>
      <c r="Y345" s="248"/>
      <c r="Z345" s="248"/>
    </row>
    <row r="346" spans="1:26" ht="15.75" customHeight="1" x14ac:dyDescent="0.35">
      <c r="A346" s="247" t="str">
        <f>INDEX('Policy Characteristics'!B:B,MATCH(PolicyLevers!$C346,'Policy Characteristics'!$D:$D,0))</f>
        <v>Industry</v>
      </c>
      <c r="B346" s="247" t="str">
        <f>INDEX('Policy Characteristics'!C:C,MATCH(PolicyLevers!$C346,'Policy Characteristics'!$D:$D,0))</f>
        <v>Electrification + Hydrogen</v>
      </c>
      <c r="C346" s="12" t="str">
        <f t="shared" ref="C346" si="235">C$321</f>
        <v>Fraction of Industrial Fuel Use Shifted to Other Fuels</v>
      </c>
      <c r="D346" s="262" t="s">
        <v>377</v>
      </c>
      <c r="E346" s="262" t="s">
        <v>410</v>
      </c>
      <c r="F346" s="262" t="s">
        <v>378</v>
      </c>
      <c r="G346" s="262" t="s">
        <v>411</v>
      </c>
      <c r="H346" s="7">
        <v>406</v>
      </c>
      <c r="I346" s="262" t="s">
        <v>76</v>
      </c>
      <c r="J346" s="247" t="str">
        <f>INDEX('Policy Characteristics'!E:E,MATCH(PolicyLevers!$C346,'Policy Characteristics'!$D:$D,0))</f>
        <v>Electrification + Hydrogen</v>
      </c>
      <c r="K346" s="247" t="str">
        <f>INDEX('Policy Characteristics'!F:F,MATCH(PolicyLevers!$C346,'Policy Characteristics'!$D:$D,0))</f>
        <v>indst fuel type shifting</v>
      </c>
      <c r="L346" s="261">
        <f>INDEX('Policy Characteristics'!G:G,MATCH(PolicyLevers!$C346,'Policy Characteristics'!$D:$D,0))</f>
        <v>0</v>
      </c>
      <c r="M346" s="261">
        <f>INDEX('Policy Characteristics'!H:H,MATCH(PolicyLevers!$C346,'Policy Characteristics'!$D:$D,0))</f>
        <v>1</v>
      </c>
      <c r="N346" s="261">
        <f>INDEX('Policy Characteristics'!I:I,MATCH(PolicyLevers!$C346,'Policy Characteristics'!$D:$D,0))</f>
        <v>0.01</v>
      </c>
      <c r="O346" s="276" t="str">
        <f>INDEX('Policy Characteristics'!J:J,MATCH(PolicyLevers!$C346,'Policy Characteristics'!$D:$D,0))</f>
        <v>% of fuel shifted</v>
      </c>
      <c r="P346" s="262" t="str">
        <f>INDEX('Policy Characteristics'!K:K,MATCH(PolicyLevers!$C346,'Policy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6" s="276" t="str">
        <f>INDEX('Policy Characteristics'!L:L,MATCH(PolicyLevers!$C346,'Policy Characteristics'!$D:$D,0))</f>
        <v>industry-ag-main.html#fuel-switching</v>
      </c>
      <c r="R346" s="277" t="str">
        <f>INDEX('Policy Characteristics'!M:M,MATCH(PolicyLevers!$C346,'Policy Characteristics'!$D:$D,0))</f>
        <v>industry-elec-and-hydrogen.html</v>
      </c>
      <c r="S346" s="262">
        <f>INDEX('Policy Characteristics'!N:N,MATCH(PolicyLevers!$C346,'Policy Characteristics'!$D:$D,0))</f>
        <v>0</v>
      </c>
      <c r="T346" s="262">
        <f>INDEX('Policy Characteristics'!O:O,MATCH(PolicyLevers!$C346,'Policy Characteristics'!$D:$D,0))</f>
        <v>0</v>
      </c>
      <c r="U346" s="248"/>
      <c r="V346" s="248"/>
      <c r="W346" s="248"/>
      <c r="X346" s="248"/>
      <c r="Y346" s="248"/>
      <c r="Z346" s="248"/>
    </row>
    <row r="347" spans="1:26" ht="15.75" customHeight="1" x14ac:dyDescent="0.35">
      <c r="A347" s="247" t="str">
        <f>INDEX('Policy Characteristics'!B:B,MATCH(PolicyLevers!$C347,'Policy Characteristics'!$D:$D,0))</f>
        <v>Industry</v>
      </c>
      <c r="B347" s="247" t="str">
        <f>INDEX('Policy Characteristics'!C:C,MATCH(PolicyLevers!$C347,'Policy Characteristics'!$D:$D,0))</f>
        <v>Electrification + Hydrogen</v>
      </c>
      <c r="C347" s="12" t="str">
        <f t="shared" ref="C347" si="236">C$321</f>
        <v>Fraction of Industrial Fuel Use Shifted to Other Fuels</v>
      </c>
      <c r="D347" s="262" t="s">
        <v>377</v>
      </c>
      <c r="E347" s="262" t="s">
        <v>412</v>
      </c>
      <c r="F347" s="262" t="s">
        <v>378</v>
      </c>
      <c r="G347" s="262" t="s">
        <v>413</v>
      </c>
      <c r="H347" s="7">
        <v>407</v>
      </c>
      <c r="I347" s="262" t="s">
        <v>76</v>
      </c>
      <c r="J347" s="247" t="str">
        <f>INDEX('Policy Characteristics'!E:E,MATCH(PolicyLevers!$C347,'Policy Characteristics'!$D:$D,0))</f>
        <v>Electrification + Hydrogen</v>
      </c>
      <c r="K347" s="247" t="str">
        <f>INDEX('Policy Characteristics'!F:F,MATCH(PolicyLevers!$C347,'Policy Characteristics'!$D:$D,0))</f>
        <v>indst fuel type shifting</v>
      </c>
      <c r="L347" s="261">
        <f>INDEX('Policy Characteristics'!G:G,MATCH(PolicyLevers!$C347,'Policy Characteristics'!$D:$D,0))</f>
        <v>0</v>
      </c>
      <c r="M347" s="261">
        <f>INDEX('Policy Characteristics'!H:H,MATCH(PolicyLevers!$C347,'Policy Characteristics'!$D:$D,0))</f>
        <v>1</v>
      </c>
      <c r="N347" s="261">
        <f>INDEX('Policy Characteristics'!I:I,MATCH(PolicyLevers!$C347,'Policy Characteristics'!$D:$D,0))</f>
        <v>0.01</v>
      </c>
      <c r="O347" s="276" t="str">
        <f>INDEX('Policy Characteristics'!J:J,MATCH(PolicyLevers!$C347,'Policy Characteristics'!$D:$D,0))</f>
        <v>% of fuel shifted</v>
      </c>
      <c r="P347" s="262" t="str">
        <f>INDEX('Policy Characteristics'!K:K,MATCH(PolicyLevers!$C347,'Policy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7" s="276" t="str">
        <f>INDEX('Policy Characteristics'!L:L,MATCH(PolicyLevers!$C347,'Policy Characteristics'!$D:$D,0))</f>
        <v>industry-ag-main.html#fuel-switching</v>
      </c>
      <c r="R347" s="277" t="str">
        <f>INDEX('Policy Characteristics'!M:M,MATCH(PolicyLevers!$C347,'Policy Characteristics'!$D:$D,0))</f>
        <v>industry-elec-and-hydrogen.html</v>
      </c>
      <c r="S347" s="262">
        <f>INDEX('Policy Characteristics'!N:N,MATCH(PolicyLevers!$C347,'Policy Characteristics'!$D:$D,0))</f>
        <v>0</v>
      </c>
      <c r="T347" s="262">
        <f>INDEX('Policy Characteristics'!O:O,MATCH(PolicyLevers!$C347,'Policy Characteristics'!$D:$D,0))</f>
        <v>0</v>
      </c>
      <c r="U347" s="248"/>
      <c r="V347" s="248"/>
      <c r="W347" s="248"/>
      <c r="X347" s="248"/>
      <c r="Y347" s="248"/>
      <c r="Z347" s="248"/>
    </row>
    <row r="348" spans="1:26" ht="15.75" customHeight="1" x14ac:dyDescent="0.35">
      <c r="A348" s="247" t="str">
        <f>INDEX('Policy Characteristics'!B:B,MATCH(PolicyLevers!$C348,'Policy Characteristics'!$D:$D,0))</f>
        <v>Industry</v>
      </c>
      <c r="B348" s="247" t="str">
        <f>INDEX('Policy Characteristics'!C:C,MATCH(PolicyLevers!$C348,'Policy Characteristics'!$D:$D,0))</f>
        <v>Electrification + Hydrogen</v>
      </c>
      <c r="C348" s="247" t="str">
        <f t="shared" ref="C348" si="237">C$321</f>
        <v>Fraction of Industrial Fuel Use Shifted to Other Fuels</v>
      </c>
      <c r="D348" s="257" t="s">
        <v>377</v>
      </c>
      <c r="E348" s="257" t="s">
        <v>414</v>
      </c>
      <c r="F348" s="257" t="s">
        <v>378</v>
      </c>
      <c r="G348" s="257" t="s">
        <v>415</v>
      </c>
      <c r="H348" s="254">
        <v>408</v>
      </c>
      <c r="I348" s="255" t="s">
        <v>63</v>
      </c>
      <c r="J348" s="247" t="str">
        <f>INDEX('Policy Characteristics'!E:E,MATCH(PolicyLevers!$C348,'Policy Characteristics'!$D:$D,0))</f>
        <v>Electrification + Hydrogen</v>
      </c>
      <c r="K348" s="247" t="str">
        <f>INDEX('Policy Characteristics'!F:F,MATCH(PolicyLevers!$C348,'Policy Characteristics'!$D:$D,0))</f>
        <v>indst fuel type shifting</v>
      </c>
      <c r="L348" s="256">
        <f>INDEX('Policy Characteristics'!G:G,MATCH(PolicyLevers!$C348,'Policy Characteristics'!$D:$D,0))</f>
        <v>0</v>
      </c>
      <c r="M348" s="256">
        <f>INDEX('Policy Characteristics'!H:H,MATCH(PolicyLevers!$C348,'Policy Characteristics'!$D:$D,0))</f>
        <v>1</v>
      </c>
      <c r="N348" s="256">
        <f>INDEX('Policy Characteristics'!I:I,MATCH(PolicyLevers!$C348,'Policy Characteristics'!$D:$D,0))</f>
        <v>0.01</v>
      </c>
      <c r="O348" s="257" t="str">
        <f>INDEX('Policy Characteristics'!J:J,MATCH(PolicyLevers!$C348,'Policy Characteristics'!$D:$D,0))</f>
        <v>% of fuel shifted</v>
      </c>
      <c r="P348" s="257" t="str">
        <f>INDEX('Policy Characteristics'!K:K,MATCH(PolicyLevers!$C348,'Policy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8" s="257" t="str">
        <f>INDEX('Policy Characteristics'!L:L,MATCH(PolicyLevers!$C348,'Policy Characteristics'!$D:$D,0))</f>
        <v>industry-ag-main.html#fuel-switching</v>
      </c>
      <c r="R348" s="265" t="str">
        <f>INDEX('Policy Characteristics'!M:M,MATCH(PolicyLevers!$C348,'Policy Characteristics'!$D:$D,0))</f>
        <v>industry-elec-and-hydrogen.html</v>
      </c>
      <c r="S348" s="257">
        <f>INDEX('Policy Characteristics'!N:N,MATCH(PolicyLevers!$C348,'Policy Characteristics'!$D:$D,0))</f>
        <v>0</v>
      </c>
      <c r="T348" s="257">
        <f>INDEX('Policy Characteristics'!O:O,MATCH(PolicyLevers!$C348,'Policy Characteristics'!$D:$D,0))</f>
        <v>0</v>
      </c>
      <c r="U348" s="248"/>
      <c r="V348" s="248"/>
      <c r="W348" s="248"/>
      <c r="X348" s="248"/>
      <c r="Y348" s="248"/>
      <c r="Z348" s="248"/>
    </row>
    <row r="349" spans="1:26" ht="15.75" customHeight="1" x14ac:dyDescent="0.35">
      <c r="A349" s="247" t="str">
        <f>INDEX('Policy Characteristics'!B:B,MATCH(PolicyLevers!$C349,'Policy Characteristics'!$D:$D,0))</f>
        <v>Industry</v>
      </c>
      <c r="B349" s="247" t="str">
        <f>INDEX('Policy Characteristics'!C:C,MATCH(PolicyLevers!$C349,'Policy Characteristics'!$D:$D,0))</f>
        <v>Electrification + Hydrogen</v>
      </c>
      <c r="C349" s="247" t="str">
        <f t="shared" ref="C349" si="238">C$321</f>
        <v>Fraction of Industrial Fuel Use Shifted to Other Fuels</v>
      </c>
      <c r="D349" s="257" t="s">
        <v>377</v>
      </c>
      <c r="E349" s="257" t="s">
        <v>416</v>
      </c>
      <c r="F349" s="257" t="s">
        <v>378</v>
      </c>
      <c r="G349" s="257" t="s">
        <v>417</v>
      </c>
      <c r="H349" s="254">
        <v>409</v>
      </c>
      <c r="I349" s="255" t="s">
        <v>76</v>
      </c>
      <c r="J349" s="247" t="str">
        <f>INDEX('Policy Characteristics'!E:E,MATCH(PolicyLevers!$C349,'Policy Characteristics'!$D:$D,0))</f>
        <v>Electrification + Hydrogen</v>
      </c>
      <c r="K349" s="247" t="str">
        <f>INDEX('Policy Characteristics'!F:F,MATCH(PolicyLevers!$C349,'Policy Characteristics'!$D:$D,0))</f>
        <v>indst fuel type shifting</v>
      </c>
      <c r="L349" s="256">
        <f>INDEX('Policy Characteristics'!G:G,MATCH(PolicyLevers!$C349,'Policy Characteristics'!$D:$D,0))</f>
        <v>0</v>
      </c>
      <c r="M349" s="256">
        <f>INDEX('Policy Characteristics'!H:H,MATCH(PolicyLevers!$C349,'Policy Characteristics'!$D:$D,0))</f>
        <v>1</v>
      </c>
      <c r="N349" s="256">
        <f>INDEX('Policy Characteristics'!I:I,MATCH(PolicyLevers!$C349,'Policy Characteristics'!$D:$D,0))</f>
        <v>0.01</v>
      </c>
      <c r="O349" s="257" t="str">
        <f>INDEX('Policy Characteristics'!J:J,MATCH(PolicyLevers!$C349,'Policy Characteristics'!$D:$D,0))</f>
        <v>% of fuel shifted</v>
      </c>
      <c r="P349" s="257" t="str">
        <f>INDEX('Policy Characteristics'!K:K,MATCH(PolicyLevers!$C349,'Policy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49" s="257" t="str">
        <f>INDEX('Policy Characteristics'!L:L,MATCH(PolicyLevers!$C349,'Policy Characteristics'!$D:$D,0))</f>
        <v>industry-ag-main.html#fuel-switching</v>
      </c>
      <c r="R349" s="265" t="str">
        <f>INDEX('Policy Characteristics'!M:M,MATCH(PolicyLevers!$C349,'Policy Characteristics'!$D:$D,0))</f>
        <v>industry-elec-and-hydrogen.html</v>
      </c>
      <c r="S349" s="257">
        <f>INDEX('Policy Characteristics'!N:N,MATCH(PolicyLevers!$C349,'Policy Characteristics'!$D:$D,0))</f>
        <v>0</v>
      </c>
      <c r="T349" s="257">
        <f>INDEX('Policy Characteristics'!O:O,MATCH(PolicyLevers!$C349,'Policy Characteristics'!$D:$D,0))</f>
        <v>0</v>
      </c>
      <c r="U349" s="248"/>
      <c r="V349" s="248"/>
      <c r="W349" s="248"/>
      <c r="X349" s="248"/>
      <c r="Y349" s="248"/>
      <c r="Z349" s="248"/>
    </row>
    <row r="350" spans="1:26" ht="15.75" customHeight="1" x14ac:dyDescent="0.35">
      <c r="A350" s="247" t="str">
        <f>INDEX('Policy Characteristics'!B:B,MATCH(PolicyLevers!$C350,'Policy Characteristics'!$D:$D,0))</f>
        <v>Industry</v>
      </c>
      <c r="B350" s="247" t="str">
        <f>INDEX('Policy Characteristics'!C:C,MATCH(PolicyLevers!$C350,'Policy Characteristics'!$D:$D,0))</f>
        <v>Electrification + Hydrogen</v>
      </c>
      <c r="C350" s="12" t="str">
        <f t="shared" ref="C350" si="239">C$321</f>
        <v>Fraction of Industrial Fuel Use Shifted to Other Fuels</v>
      </c>
      <c r="D350" s="262" t="s">
        <v>377</v>
      </c>
      <c r="E350" s="262" t="s">
        <v>418</v>
      </c>
      <c r="F350" s="262" t="s">
        <v>378</v>
      </c>
      <c r="G350" s="262" t="s">
        <v>419</v>
      </c>
      <c r="H350" s="7">
        <v>410</v>
      </c>
      <c r="I350" s="262" t="s">
        <v>76</v>
      </c>
      <c r="J350" s="247" t="str">
        <f>INDEX('Policy Characteristics'!E:E,MATCH(PolicyLevers!$C350,'Policy Characteristics'!$D:$D,0))</f>
        <v>Electrification + Hydrogen</v>
      </c>
      <c r="K350" s="247" t="str">
        <f>INDEX('Policy Characteristics'!F:F,MATCH(PolicyLevers!$C350,'Policy Characteristics'!$D:$D,0))</f>
        <v>indst fuel type shifting</v>
      </c>
      <c r="L350" s="261">
        <f>INDEX('Policy Characteristics'!G:G,MATCH(PolicyLevers!$C350,'Policy Characteristics'!$D:$D,0))</f>
        <v>0</v>
      </c>
      <c r="M350" s="261">
        <f>INDEX('Policy Characteristics'!H:H,MATCH(PolicyLevers!$C350,'Policy Characteristics'!$D:$D,0))</f>
        <v>1</v>
      </c>
      <c r="N350" s="261">
        <f>INDEX('Policy Characteristics'!I:I,MATCH(PolicyLevers!$C350,'Policy Characteristics'!$D:$D,0))</f>
        <v>0.01</v>
      </c>
      <c r="O350" s="276" t="str">
        <f>INDEX('Policy Characteristics'!J:J,MATCH(PolicyLevers!$C350,'Policy Characteristics'!$D:$D,0))</f>
        <v>% of fuel shifted</v>
      </c>
      <c r="P350" s="262" t="str">
        <f>INDEX('Policy Characteristics'!K:K,MATCH(PolicyLevers!$C350,'Policy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0" s="276" t="str">
        <f>INDEX('Policy Characteristics'!L:L,MATCH(PolicyLevers!$C350,'Policy Characteristics'!$D:$D,0))</f>
        <v>industry-ag-main.html#fuel-switching</v>
      </c>
      <c r="R350" s="277" t="str">
        <f>INDEX('Policy Characteristics'!M:M,MATCH(PolicyLevers!$C350,'Policy Characteristics'!$D:$D,0))</f>
        <v>industry-elec-and-hydrogen.html</v>
      </c>
      <c r="S350" s="262">
        <f>INDEX('Policy Characteristics'!N:N,MATCH(PolicyLevers!$C350,'Policy Characteristics'!$D:$D,0))</f>
        <v>0</v>
      </c>
      <c r="T350" s="262">
        <f>INDEX('Policy Characteristics'!O:O,MATCH(PolicyLevers!$C350,'Policy Characteristics'!$D:$D,0))</f>
        <v>0</v>
      </c>
      <c r="U350" s="248"/>
      <c r="V350" s="248"/>
      <c r="W350" s="248"/>
      <c r="X350" s="248"/>
      <c r="Y350" s="248"/>
      <c r="Z350" s="248"/>
    </row>
    <row r="351" spans="1:26" ht="15.75" customHeight="1" x14ac:dyDescent="0.35">
      <c r="A351" s="247" t="str">
        <f>INDEX('Policy Characteristics'!B:B,MATCH(PolicyLevers!$C351,'Policy Characteristics'!$D:$D,0))</f>
        <v>Industry</v>
      </c>
      <c r="B351" s="247" t="str">
        <f>INDEX('Policy Characteristics'!C:C,MATCH(PolicyLevers!$C351,'Policy Characteristics'!$D:$D,0))</f>
        <v>Electrification + Hydrogen</v>
      </c>
      <c r="C351" s="12" t="str">
        <f t="shared" ref="C351" si="240">C$321</f>
        <v>Fraction of Industrial Fuel Use Shifted to Other Fuels</v>
      </c>
      <c r="D351" s="262" t="s">
        <v>379</v>
      </c>
      <c r="E351" s="262" t="s">
        <v>396</v>
      </c>
      <c r="F351" s="262" t="s">
        <v>380</v>
      </c>
      <c r="G351" s="262" t="s">
        <v>397</v>
      </c>
      <c r="H351" s="7">
        <v>411</v>
      </c>
      <c r="I351" s="262" t="s">
        <v>76</v>
      </c>
      <c r="J351" s="247" t="str">
        <f>INDEX('Policy Characteristics'!E:E,MATCH(PolicyLevers!$C351,'Policy Characteristics'!$D:$D,0))</f>
        <v>Electrification + Hydrogen</v>
      </c>
      <c r="K351" s="247" t="str">
        <f>INDEX('Policy Characteristics'!F:F,MATCH(PolicyLevers!$C351,'Policy Characteristics'!$D:$D,0))</f>
        <v>indst fuel type shifting</v>
      </c>
      <c r="L351" s="261">
        <f>INDEX('Policy Characteristics'!G:G,MATCH(PolicyLevers!$C351,'Policy Characteristics'!$D:$D,0))</f>
        <v>0</v>
      </c>
      <c r="M351" s="261">
        <f>INDEX('Policy Characteristics'!H:H,MATCH(PolicyLevers!$C351,'Policy Characteristics'!$D:$D,0))</f>
        <v>1</v>
      </c>
      <c r="N351" s="261">
        <f>INDEX('Policy Characteristics'!I:I,MATCH(PolicyLevers!$C351,'Policy Characteristics'!$D:$D,0))</f>
        <v>0.01</v>
      </c>
      <c r="O351" s="276" t="str">
        <f>INDEX('Policy Characteristics'!J:J,MATCH(PolicyLevers!$C351,'Policy Characteristics'!$D:$D,0))</f>
        <v>% of fuel shifted</v>
      </c>
      <c r="P351" s="262" t="str">
        <f>INDEX('Policy Characteristics'!K:K,MATCH(PolicyLevers!$C351,'Policy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1" s="276" t="str">
        <f>INDEX('Policy Characteristics'!L:L,MATCH(PolicyLevers!$C351,'Policy Characteristics'!$D:$D,0))</f>
        <v>industry-ag-main.html#fuel-switching</v>
      </c>
      <c r="R351" s="277" t="str">
        <f>INDEX('Policy Characteristics'!M:M,MATCH(PolicyLevers!$C351,'Policy Characteristics'!$D:$D,0))</f>
        <v>industry-elec-and-hydrogen.html</v>
      </c>
      <c r="S351" s="262">
        <f>INDEX('Policy Characteristics'!N:N,MATCH(PolicyLevers!$C351,'Policy Characteristics'!$D:$D,0))</f>
        <v>0</v>
      </c>
      <c r="T351" s="262">
        <f>INDEX('Policy Characteristics'!O:O,MATCH(PolicyLevers!$C351,'Policy Characteristics'!$D:$D,0))</f>
        <v>0</v>
      </c>
      <c r="U351" s="248"/>
      <c r="V351" s="248"/>
      <c r="W351" s="248"/>
      <c r="X351" s="248"/>
      <c r="Y351" s="248"/>
      <c r="Z351" s="248"/>
    </row>
    <row r="352" spans="1:26" ht="15.75" customHeight="1" x14ac:dyDescent="0.35">
      <c r="A352" s="247" t="str">
        <f>INDEX('Policy Characteristics'!B:B,MATCH(PolicyLevers!$C352,'Policy Characteristics'!$D:$D,0))</f>
        <v>Industry</v>
      </c>
      <c r="B352" s="247" t="str">
        <f>INDEX('Policy Characteristics'!C:C,MATCH(PolicyLevers!$C352,'Policy Characteristics'!$D:$D,0))</f>
        <v>Electrification + Hydrogen</v>
      </c>
      <c r="C352" s="247" t="str">
        <f t="shared" ref="C352" si="241">C$321</f>
        <v>Fraction of Industrial Fuel Use Shifted to Other Fuels</v>
      </c>
      <c r="D352" s="257" t="s">
        <v>379</v>
      </c>
      <c r="E352" s="257" t="s">
        <v>402</v>
      </c>
      <c r="F352" s="257" t="s">
        <v>380</v>
      </c>
      <c r="G352" s="257" t="s">
        <v>403</v>
      </c>
      <c r="H352" s="254">
        <v>412</v>
      </c>
      <c r="I352" s="255" t="s">
        <v>63</v>
      </c>
      <c r="J352" s="247" t="str">
        <f>INDEX('Policy Characteristics'!E:E,MATCH(PolicyLevers!$C352,'Policy Characteristics'!$D:$D,0))</f>
        <v>Electrification + Hydrogen</v>
      </c>
      <c r="K352" s="247" t="str">
        <f>INDEX('Policy Characteristics'!F:F,MATCH(PolicyLevers!$C352,'Policy Characteristics'!$D:$D,0))</f>
        <v>indst fuel type shifting</v>
      </c>
      <c r="L352" s="256">
        <f>INDEX('Policy Characteristics'!G:G,MATCH(PolicyLevers!$C352,'Policy Characteristics'!$D:$D,0))</f>
        <v>0</v>
      </c>
      <c r="M352" s="256">
        <f>INDEX('Policy Characteristics'!H:H,MATCH(PolicyLevers!$C352,'Policy Characteristics'!$D:$D,0))</f>
        <v>1</v>
      </c>
      <c r="N352" s="256">
        <f>INDEX('Policy Characteristics'!I:I,MATCH(PolicyLevers!$C352,'Policy Characteristics'!$D:$D,0))</f>
        <v>0.01</v>
      </c>
      <c r="O352" s="257" t="str">
        <f>INDEX('Policy Characteristics'!J:J,MATCH(PolicyLevers!$C352,'Policy Characteristics'!$D:$D,0))</f>
        <v>% of fuel shifted</v>
      </c>
      <c r="P352" s="257" t="str">
        <f>INDEX('Policy Characteristics'!K:K,MATCH(PolicyLevers!$C352,'Policy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2" s="257" t="str">
        <f>INDEX('Policy Characteristics'!L:L,MATCH(PolicyLevers!$C352,'Policy Characteristics'!$D:$D,0))</f>
        <v>industry-ag-main.html#fuel-switching</v>
      </c>
      <c r="R352" s="265" t="str">
        <f>INDEX('Policy Characteristics'!M:M,MATCH(PolicyLevers!$C352,'Policy Characteristics'!$D:$D,0))</f>
        <v>industry-elec-and-hydrogen.html</v>
      </c>
      <c r="S352" s="257">
        <f>INDEX('Policy Characteristics'!N:N,MATCH(PolicyLevers!$C352,'Policy Characteristics'!$D:$D,0))</f>
        <v>0</v>
      </c>
      <c r="T352" s="257">
        <f>INDEX('Policy Characteristics'!O:O,MATCH(PolicyLevers!$C352,'Policy Characteristics'!$D:$D,0))</f>
        <v>0</v>
      </c>
      <c r="U352" s="248"/>
      <c r="V352" s="248"/>
      <c r="W352" s="248"/>
      <c r="X352" s="248"/>
      <c r="Y352" s="248"/>
      <c r="Z352" s="248"/>
    </row>
    <row r="353" spans="1:26" ht="15.75" customHeight="1" x14ac:dyDescent="0.35">
      <c r="A353" s="247" t="str">
        <f>INDEX('Policy Characteristics'!B:B,MATCH(PolicyLevers!$C353,'Policy Characteristics'!$D:$D,0))</f>
        <v>Industry</v>
      </c>
      <c r="B353" s="247" t="str">
        <f>INDEX('Policy Characteristics'!C:C,MATCH(PolicyLevers!$C353,'Policy Characteristics'!$D:$D,0))</f>
        <v>Electrification + Hydrogen</v>
      </c>
      <c r="C353" s="247" t="str">
        <f t="shared" ref="C353" si="242">C$321</f>
        <v>Fraction of Industrial Fuel Use Shifted to Other Fuels</v>
      </c>
      <c r="D353" s="257" t="s">
        <v>379</v>
      </c>
      <c r="E353" s="257" t="s">
        <v>404</v>
      </c>
      <c r="F353" s="257" t="s">
        <v>380</v>
      </c>
      <c r="G353" s="257" t="s">
        <v>405</v>
      </c>
      <c r="H353" s="254">
        <v>413</v>
      </c>
      <c r="I353" s="255" t="s">
        <v>63</v>
      </c>
      <c r="J353" s="247" t="str">
        <f>INDEX('Policy Characteristics'!E:E,MATCH(PolicyLevers!$C353,'Policy Characteristics'!$D:$D,0))</f>
        <v>Electrification + Hydrogen</v>
      </c>
      <c r="K353" s="247" t="str">
        <f>INDEX('Policy Characteristics'!F:F,MATCH(PolicyLevers!$C353,'Policy Characteristics'!$D:$D,0))</f>
        <v>indst fuel type shifting</v>
      </c>
      <c r="L353" s="256">
        <f>INDEX('Policy Characteristics'!G:G,MATCH(PolicyLevers!$C353,'Policy Characteristics'!$D:$D,0))</f>
        <v>0</v>
      </c>
      <c r="M353" s="256">
        <f>INDEX('Policy Characteristics'!H:H,MATCH(PolicyLevers!$C353,'Policy Characteristics'!$D:$D,0))</f>
        <v>1</v>
      </c>
      <c r="N353" s="256">
        <f>INDEX('Policy Characteristics'!I:I,MATCH(PolicyLevers!$C353,'Policy Characteristics'!$D:$D,0))</f>
        <v>0.01</v>
      </c>
      <c r="O353" s="257" t="str">
        <f>INDEX('Policy Characteristics'!J:J,MATCH(PolicyLevers!$C353,'Policy Characteristics'!$D:$D,0))</f>
        <v>% of fuel shifted</v>
      </c>
      <c r="P353" s="257" t="str">
        <f>INDEX('Policy Characteristics'!K:K,MATCH(PolicyLevers!$C353,'Policy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3" s="257" t="str">
        <f>INDEX('Policy Characteristics'!L:L,MATCH(PolicyLevers!$C353,'Policy Characteristics'!$D:$D,0))</f>
        <v>industry-ag-main.html#fuel-switching</v>
      </c>
      <c r="R353" s="265" t="str">
        <f>INDEX('Policy Characteristics'!M:M,MATCH(PolicyLevers!$C353,'Policy Characteristics'!$D:$D,0))</f>
        <v>industry-elec-and-hydrogen.html</v>
      </c>
      <c r="S353" s="257">
        <f>INDEX('Policy Characteristics'!N:N,MATCH(PolicyLevers!$C353,'Policy Characteristics'!$D:$D,0))</f>
        <v>0</v>
      </c>
      <c r="T353" s="257">
        <f>INDEX('Policy Characteristics'!O:O,MATCH(PolicyLevers!$C353,'Policy Characteristics'!$D:$D,0))</f>
        <v>0</v>
      </c>
      <c r="U353" s="248"/>
      <c r="V353" s="248"/>
      <c r="W353" s="248"/>
      <c r="X353" s="248"/>
      <c r="Y353" s="248"/>
      <c r="Z353" s="248"/>
    </row>
    <row r="354" spans="1:26" ht="15.75" customHeight="1" x14ac:dyDescent="0.35">
      <c r="A354" s="247" t="str">
        <f>INDEX('Policy Characteristics'!B:B,MATCH(PolicyLevers!$C354,'Policy Characteristics'!$D:$D,0))</f>
        <v>Industry</v>
      </c>
      <c r="B354" s="247" t="str">
        <f>INDEX('Policy Characteristics'!C:C,MATCH(PolicyLevers!$C354,'Policy Characteristics'!$D:$D,0))</f>
        <v>Electrification + Hydrogen</v>
      </c>
      <c r="C354" s="12" t="str">
        <f t="shared" ref="C354" si="243">C$321</f>
        <v>Fraction of Industrial Fuel Use Shifted to Other Fuels</v>
      </c>
      <c r="D354" s="262" t="s">
        <v>379</v>
      </c>
      <c r="E354" s="262" t="s">
        <v>406</v>
      </c>
      <c r="F354" s="262" t="s">
        <v>380</v>
      </c>
      <c r="G354" s="262" t="s">
        <v>407</v>
      </c>
      <c r="H354" s="7">
        <v>414</v>
      </c>
      <c r="I354" s="262" t="s">
        <v>76</v>
      </c>
      <c r="J354" s="247" t="str">
        <f>INDEX('Policy Characteristics'!E:E,MATCH(PolicyLevers!$C354,'Policy Characteristics'!$D:$D,0))</f>
        <v>Electrification + Hydrogen</v>
      </c>
      <c r="K354" s="247" t="str">
        <f>INDEX('Policy Characteristics'!F:F,MATCH(PolicyLevers!$C354,'Policy Characteristics'!$D:$D,0))</f>
        <v>indst fuel type shifting</v>
      </c>
      <c r="L354" s="261">
        <f>INDEX('Policy Characteristics'!G:G,MATCH(PolicyLevers!$C354,'Policy Characteristics'!$D:$D,0))</f>
        <v>0</v>
      </c>
      <c r="M354" s="261">
        <f>INDEX('Policy Characteristics'!H:H,MATCH(PolicyLevers!$C354,'Policy Characteristics'!$D:$D,0))</f>
        <v>1</v>
      </c>
      <c r="N354" s="261">
        <f>INDEX('Policy Characteristics'!I:I,MATCH(PolicyLevers!$C354,'Policy Characteristics'!$D:$D,0))</f>
        <v>0.01</v>
      </c>
      <c r="O354" s="276" t="str">
        <f>INDEX('Policy Characteristics'!J:J,MATCH(PolicyLevers!$C354,'Policy Characteristics'!$D:$D,0))</f>
        <v>% of fuel shifted</v>
      </c>
      <c r="P354" s="262" t="str">
        <f>INDEX('Policy Characteristics'!K:K,MATCH(PolicyLevers!$C354,'Policy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4" s="276" t="str">
        <f>INDEX('Policy Characteristics'!L:L,MATCH(PolicyLevers!$C354,'Policy Characteristics'!$D:$D,0))</f>
        <v>industry-ag-main.html#fuel-switching</v>
      </c>
      <c r="R354" s="277" t="str">
        <f>INDEX('Policy Characteristics'!M:M,MATCH(PolicyLevers!$C354,'Policy Characteristics'!$D:$D,0))</f>
        <v>industry-elec-and-hydrogen.html</v>
      </c>
      <c r="S354" s="262">
        <f>INDEX('Policy Characteristics'!N:N,MATCH(PolicyLevers!$C354,'Policy Characteristics'!$D:$D,0))</f>
        <v>0</v>
      </c>
      <c r="T354" s="262">
        <f>INDEX('Policy Characteristics'!O:O,MATCH(PolicyLevers!$C354,'Policy Characteristics'!$D:$D,0))</f>
        <v>0</v>
      </c>
      <c r="U354" s="248"/>
      <c r="V354" s="248"/>
      <c r="W354" s="248"/>
      <c r="X354" s="248"/>
      <c r="Y354" s="248"/>
      <c r="Z354" s="248"/>
    </row>
    <row r="355" spans="1:26" ht="15.75" customHeight="1" x14ac:dyDescent="0.35">
      <c r="A355" s="247" t="str">
        <f>INDEX('Policy Characteristics'!B:B,MATCH(PolicyLevers!$C355,'Policy Characteristics'!$D:$D,0))</f>
        <v>Industry</v>
      </c>
      <c r="B355" s="247" t="str">
        <f>INDEX('Policy Characteristics'!C:C,MATCH(PolicyLevers!$C355,'Policy Characteristics'!$D:$D,0))</f>
        <v>Electrification + Hydrogen</v>
      </c>
      <c r="C355" s="247" t="str">
        <f t="shared" ref="C355" si="244">C$321</f>
        <v>Fraction of Industrial Fuel Use Shifted to Other Fuels</v>
      </c>
      <c r="D355" s="257" t="s">
        <v>379</v>
      </c>
      <c r="E355" s="257" t="s">
        <v>408</v>
      </c>
      <c r="F355" s="257" t="s">
        <v>380</v>
      </c>
      <c r="G355" s="257" t="s">
        <v>409</v>
      </c>
      <c r="H355" s="254">
        <v>415</v>
      </c>
      <c r="I355" s="255" t="s">
        <v>63</v>
      </c>
      <c r="J355" s="247" t="str">
        <f>INDEX('Policy Characteristics'!E:E,MATCH(PolicyLevers!$C355,'Policy Characteristics'!$D:$D,0))</f>
        <v>Electrification + Hydrogen</v>
      </c>
      <c r="K355" s="247" t="str">
        <f>INDEX('Policy Characteristics'!F:F,MATCH(PolicyLevers!$C355,'Policy Characteristics'!$D:$D,0))</f>
        <v>indst fuel type shifting</v>
      </c>
      <c r="L355" s="256">
        <f>INDEX('Policy Characteristics'!G:G,MATCH(PolicyLevers!$C355,'Policy Characteristics'!$D:$D,0))</f>
        <v>0</v>
      </c>
      <c r="M355" s="256">
        <f>INDEX('Policy Characteristics'!H:H,MATCH(PolicyLevers!$C355,'Policy Characteristics'!$D:$D,0))</f>
        <v>1</v>
      </c>
      <c r="N355" s="256">
        <f>INDEX('Policy Characteristics'!I:I,MATCH(PolicyLevers!$C355,'Policy Characteristics'!$D:$D,0))</f>
        <v>0.01</v>
      </c>
      <c r="O355" s="257" t="str">
        <f>INDEX('Policy Characteristics'!J:J,MATCH(PolicyLevers!$C355,'Policy Characteristics'!$D:$D,0))</f>
        <v>% of fuel shifted</v>
      </c>
      <c r="P355" s="257" t="str">
        <f>INDEX('Policy Characteristics'!K:K,MATCH(PolicyLevers!$C355,'Policy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5" s="257" t="str">
        <f>INDEX('Policy Characteristics'!L:L,MATCH(PolicyLevers!$C355,'Policy Characteristics'!$D:$D,0))</f>
        <v>industry-ag-main.html#fuel-switching</v>
      </c>
      <c r="R355" s="265" t="str">
        <f>INDEX('Policy Characteristics'!M:M,MATCH(PolicyLevers!$C355,'Policy Characteristics'!$D:$D,0))</f>
        <v>industry-elec-and-hydrogen.html</v>
      </c>
      <c r="S355" s="257">
        <f>INDEX('Policy Characteristics'!N:N,MATCH(PolicyLevers!$C355,'Policy Characteristics'!$D:$D,0))</f>
        <v>0</v>
      </c>
      <c r="T355" s="257">
        <f>INDEX('Policy Characteristics'!O:O,MATCH(PolicyLevers!$C355,'Policy Characteristics'!$D:$D,0))</f>
        <v>0</v>
      </c>
      <c r="U355" s="248"/>
      <c r="V355" s="248"/>
      <c r="W355" s="248"/>
      <c r="X355" s="248"/>
      <c r="Y355" s="248"/>
      <c r="Z355" s="248"/>
    </row>
    <row r="356" spans="1:26" ht="15.75" customHeight="1" x14ac:dyDescent="0.35">
      <c r="A356" s="247" t="str">
        <f>INDEX('Policy Characteristics'!B:B,MATCH(PolicyLevers!$C356,'Policy Characteristics'!$D:$D,0))</f>
        <v>Industry</v>
      </c>
      <c r="B356" s="247" t="str">
        <f>INDEX('Policy Characteristics'!C:C,MATCH(PolicyLevers!$C356,'Policy Characteristics'!$D:$D,0))</f>
        <v>Electrification + Hydrogen</v>
      </c>
      <c r="C356" s="12" t="str">
        <f t="shared" ref="C356" si="245">C$321</f>
        <v>Fraction of Industrial Fuel Use Shifted to Other Fuels</v>
      </c>
      <c r="D356" s="262" t="s">
        <v>379</v>
      </c>
      <c r="E356" s="262" t="s">
        <v>410</v>
      </c>
      <c r="F356" s="262" t="s">
        <v>380</v>
      </c>
      <c r="G356" s="262" t="s">
        <v>411</v>
      </c>
      <c r="H356" s="7">
        <v>416</v>
      </c>
      <c r="I356" s="262" t="s">
        <v>76</v>
      </c>
      <c r="J356" s="247" t="str">
        <f>INDEX('Policy Characteristics'!E:E,MATCH(PolicyLevers!$C356,'Policy Characteristics'!$D:$D,0))</f>
        <v>Electrification + Hydrogen</v>
      </c>
      <c r="K356" s="247" t="str">
        <f>INDEX('Policy Characteristics'!F:F,MATCH(PolicyLevers!$C356,'Policy Characteristics'!$D:$D,0))</f>
        <v>indst fuel type shifting</v>
      </c>
      <c r="L356" s="261">
        <f>INDEX('Policy Characteristics'!G:G,MATCH(PolicyLevers!$C356,'Policy Characteristics'!$D:$D,0))</f>
        <v>0</v>
      </c>
      <c r="M356" s="261">
        <f>INDEX('Policy Characteristics'!H:H,MATCH(PolicyLevers!$C356,'Policy Characteristics'!$D:$D,0))</f>
        <v>1</v>
      </c>
      <c r="N356" s="261">
        <f>INDEX('Policy Characteristics'!I:I,MATCH(PolicyLevers!$C356,'Policy Characteristics'!$D:$D,0))</f>
        <v>0.01</v>
      </c>
      <c r="O356" s="276" t="str">
        <f>INDEX('Policy Characteristics'!J:J,MATCH(PolicyLevers!$C356,'Policy Characteristics'!$D:$D,0))</f>
        <v>% of fuel shifted</v>
      </c>
      <c r="P356" s="262" t="str">
        <f>INDEX('Policy Characteristics'!K:K,MATCH(PolicyLevers!$C356,'Policy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6" s="276" t="str">
        <f>INDEX('Policy Characteristics'!L:L,MATCH(PolicyLevers!$C356,'Policy Characteristics'!$D:$D,0))</f>
        <v>industry-ag-main.html#fuel-switching</v>
      </c>
      <c r="R356" s="277" t="str">
        <f>INDEX('Policy Characteristics'!M:M,MATCH(PolicyLevers!$C356,'Policy Characteristics'!$D:$D,0))</f>
        <v>industry-elec-and-hydrogen.html</v>
      </c>
      <c r="S356" s="262">
        <f>INDEX('Policy Characteristics'!N:N,MATCH(PolicyLevers!$C356,'Policy Characteristics'!$D:$D,0))</f>
        <v>0</v>
      </c>
      <c r="T356" s="262">
        <f>INDEX('Policy Characteristics'!O:O,MATCH(PolicyLevers!$C356,'Policy Characteristics'!$D:$D,0))</f>
        <v>0</v>
      </c>
      <c r="U356" s="248"/>
      <c r="V356" s="248"/>
      <c r="W356" s="248"/>
      <c r="X356" s="248"/>
      <c r="Y356" s="248"/>
      <c r="Z356" s="248"/>
    </row>
    <row r="357" spans="1:26" ht="15.75" customHeight="1" x14ac:dyDescent="0.35">
      <c r="A357" s="247" t="str">
        <f>INDEX('Policy Characteristics'!B:B,MATCH(PolicyLevers!$C357,'Policy Characteristics'!$D:$D,0))</f>
        <v>Industry</v>
      </c>
      <c r="B357" s="247" t="str">
        <f>INDEX('Policy Characteristics'!C:C,MATCH(PolicyLevers!$C357,'Policy Characteristics'!$D:$D,0))</f>
        <v>Electrification + Hydrogen</v>
      </c>
      <c r="C357" s="12" t="str">
        <f t="shared" ref="C357" si="246">C$321</f>
        <v>Fraction of Industrial Fuel Use Shifted to Other Fuels</v>
      </c>
      <c r="D357" s="262" t="s">
        <v>379</v>
      </c>
      <c r="E357" s="262" t="s">
        <v>412</v>
      </c>
      <c r="F357" s="262" t="s">
        <v>380</v>
      </c>
      <c r="G357" s="262" t="s">
        <v>413</v>
      </c>
      <c r="H357" s="7">
        <v>417</v>
      </c>
      <c r="I357" s="262" t="s">
        <v>76</v>
      </c>
      <c r="J357" s="247" t="str">
        <f>INDEX('Policy Characteristics'!E:E,MATCH(PolicyLevers!$C357,'Policy Characteristics'!$D:$D,0))</f>
        <v>Electrification + Hydrogen</v>
      </c>
      <c r="K357" s="247" t="str">
        <f>INDEX('Policy Characteristics'!F:F,MATCH(PolicyLevers!$C357,'Policy Characteristics'!$D:$D,0))</f>
        <v>indst fuel type shifting</v>
      </c>
      <c r="L357" s="261">
        <f>INDEX('Policy Characteristics'!G:G,MATCH(PolicyLevers!$C357,'Policy Characteristics'!$D:$D,0))</f>
        <v>0</v>
      </c>
      <c r="M357" s="261">
        <f>INDEX('Policy Characteristics'!H:H,MATCH(PolicyLevers!$C357,'Policy Characteristics'!$D:$D,0))</f>
        <v>1</v>
      </c>
      <c r="N357" s="261">
        <f>INDEX('Policy Characteristics'!I:I,MATCH(PolicyLevers!$C357,'Policy Characteristics'!$D:$D,0))</f>
        <v>0.01</v>
      </c>
      <c r="O357" s="276" t="str">
        <f>INDEX('Policy Characteristics'!J:J,MATCH(PolicyLevers!$C357,'Policy Characteristics'!$D:$D,0))</f>
        <v>% of fuel shifted</v>
      </c>
      <c r="P357" s="262" t="str">
        <f>INDEX('Policy Characteristics'!K:K,MATCH(PolicyLevers!$C357,'Policy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7" s="276" t="str">
        <f>INDEX('Policy Characteristics'!L:L,MATCH(PolicyLevers!$C357,'Policy Characteristics'!$D:$D,0))</f>
        <v>industry-ag-main.html#fuel-switching</v>
      </c>
      <c r="R357" s="277" t="str">
        <f>INDEX('Policy Characteristics'!M:M,MATCH(PolicyLevers!$C357,'Policy Characteristics'!$D:$D,0))</f>
        <v>industry-elec-and-hydrogen.html</v>
      </c>
      <c r="S357" s="262">
        <f>INDEX('Policy Characteristics'!N:N,MATCH(PolicyLevers!$C357,'Policy Characteristics'!$D:$D,0))</f>
        <v>0</v>
      </c>
      <c r="T357" s="262">
        <f>INDEX('Policy Characteristics'!O:O,MATCH(PolicyLevers!$C357,'Policy Characteristics'!$D:$D,0))</f>
        <v>0</v>
      </c>
      <c r="U357" s="248"/>
      <c r="V357" s="248"/>
      <c r="W357" s="248"/>
      <c r="X357" s="248"/>
      <c r="Y357" s="248"/>
      <c r="Z357" s="248"/>
    </row>
    <row r="358" spans="1:26" ht="15.75" customHeight="1" x14ac:dyDescent="0.35">
      <c r="A358" s="247" t="str">
        <f>INDEX('Policy Characteristics'!B:B,MATCH(PolicyLevers!$C358,'Policy Characteristics'!$D:$D,0))</f>
        <v>Industry</v>
      </c>
      <c r="B358" s="247" t="str">
        <f>INDEX('Policy Characteristics'!C:C,MATCH(PolicyLevers!$C358,'Policy Characteristics'!$D:$D,0))</f>
        <v>Electrification + Hydrogen</v>
      </c>
      <c r="C358" s="247" t="str">
        <f t="shared" ref="C358" si="247">C$321</f>
        <v>Fraction of Industrial Fuel Use Shifted to Other Fuels</v>
      </c>
      <c r="D358" s="257" t="s">
        <v>379</v>
      </c>
      <c r="E358" s="257" t="s">
        <v>414</v>
      </c>
      <c r="F358" s="257" t="s">
        <v>380</v>
      </c>
      <c r="G358" s="257" t="s">
        <v>415</v>
      </c>
      <c r="H358" s="254">
        <v>418</v>
      </c>
      <c r="I358" s="255" t="s">
        <v>63</v>
      </c>
      <c r="J358" s="247" t="str">
        <f>INDEX('Policy Characteristics'!E:E,MATCH(PolicyLevers!$C358,'Policy Characteristics'!$D:$D,0))</f>
        <v>Electrification + Hydrogen</v>
      </c>
      <c r="K358" s="247" t="str">
        <f>INDEX('Policy Characteristics'!F:F,MATCH(PolicyLevers!$C358,'Policy Characteristics'!$D:$D,0))</f>
        <v>indst fuel type shifting</v>
      </c>
      <c r="L358" s="256">
        <f>INDEX('Policy Characteristics'!G:G,MATCH(PolicyLevers!$C358,'Policy Characteristics'!$D:$D,0))</f>
        <v>0</v>
      </c>
      <c r="M358" s="256">
        <f>INDEX('Policy Characteristics'!H:H,MATCH(PolicyLevers!$C358,'Policy Characteristics'!$D:$D,0))</f>
        <v>1</v>
      </c>
      <c r="N358" s="256">
        <f>INDEX('Policy Characteristics'!I:I,MATCH(PolicyLevers!$C358,'Policy Characteristics'!$D:$D,0))</f>
        <v>0.01</v>
      </c>
      <c r="O358" s="257" t="str">
        <f>INDEX('Policy Characteristics'!J:J,MATCH(PolicyLevers!$C358,'Policy Characteristics'!$D:$D,0))</f>
        <v>% of fuel shifted</v>
      </c>
      <c r="P358" s="257" t="str">
        <f>INDEX('Policy Characteristics'!K:K,MATCH(PolicyLevers!$C358,'Policy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8" s="257" t="str">
        <f>INDEX('Policy Characteristics'!L:L,MATCH(PolicyLevers!$C358,'Policy Characteristics'!$D:$D,0))</f>
        <v>industry-ag-main.html#fuel-switching</v>
      </c>
      <c r="R358" s="265" t="str">
        <f>INDEX('Policy Characteristics'!M:M,MATCH(PolicyLevers!$C358,'Policy Characteristics'!$D:$D,0))</f>
        <v>industry-elec-and-hydrogen.html</v>
      </c>
      <c r="S358" s="257">
        <f>INDEX('Policy Characteristics'!N:N,MATCH(PolicyLevers!$C358,'Policy Characteristics'!$D:$D,0))</f>
        <v>0</v>
      </c>
      <c r="T358" s="257">
        <f>INDEX('Policy Characteristics'!O:O,MATCH(PolicyLevers!$C358,'Policy Characteristics'!$D:$D,0))</f>
        <v>0</v>
      </c>
      <c r="U358" s="248"/>
      <c r="V358" s="248"/>
      <c r="W358" s="248"/>
      <c r="X358" s="248"/>
      <c r="Y358" s="248"/>
      <c r="Z358" s="248"/>
    </row>
    <row r="359" spans="1:26" ht="15.75" customHeight="1" x14ac:dyDescent="0.35">
      <c r="A359" s="247" t="str">
        <f>INDEX('Policy Characteristics'!B:B,MATCH(PolicyLevers!$C359,'Policy Characteristics'!$D:$D,0))</f>
        <v>Industry</v>
      </c>
      <c r="B359" s="247" t="str">
        <f>INDEX('Policy Characteristics'!C:C,MATCH(PolicyLevers!$C359,'Policy Characteristics'!$D:$D,0))</f>
        <v>Electrification + Hydrogen</v>
      </c>
      <c r="C359" s="247" t="str">
        <f t="shared" ref="C359" si="248">C$321</f>
        <v>Fraction of Industrial Fuel Use Shifted to Other Fuels</v>
      </c>
      <c r="D359" s="257" t="s">
        <v>379</v>
      </c>
      <c r="E359" s="257" t="s">
        <v>416</v>
      </c>
      <c r="F359" s="257" t="s">
        <v>380</v>
      </c>
      <c r="G359" s="257" t="s">
        <v>417</v>
      </c>
      <c r="H359" s="254">
        <v>419</v>
      </c>
      <c r="I359" s="255" t="s">
        <v>63</v>
      </c>
      <c r="J359" s="247" t="str">
        <f>INDEX('Policy Characteristics'!E:E,MATCH(PolicyLevers!$C359,'Policy Characteristics'!$D:$D,0))</f>
        <v>Electrification + Hydrogen</v>
      </c>
      <c r="K359" s="247" t="str">
        <f>INDEX('Policy Characteristics'!F:F,MATCH(PolicyLevers!$C359,'Policy Characteristics'!$D:$D,0))</f>
        <v>indst fuel type shifting</v>
      </c>
      <c r="L359" s="256">
        <f>INDEX('Policy Characteristics'!G:G,MATCH(PolicyLevers!$C359,'Policy Characteristics'!$D:$D,0))</f>
        <v>0</v>
      </c>
      <c r="M359" s="256">
        <f>INDEX('Policy Characteristics'!H:H,MATCH(PolicyLevers!$C359,'Policy Characteristics'!$D:$D,0))</f>
        <v>1</v>
      </c>
      <c r="N359" s="256">
        <f>INDEX('Policy Characteristics'!I:I,MATCH(PolicyLevers!$C359,'Policy Characteristics'!$D:$D,0))</f>
        <v>0.01</v>
      </c>
      <c r="O359" s="257" t="str">
        <f>INDEX('Policy Characteristics'!J:J,MATCH(PolicyLevers!$C359,'Policy Characteristics'!$D:$D,0))</f>
        <v>% of fuel shifted</v>
      </c>
      <c r="P359" s="257" t="str">
        <f>INDEX('Policy Characteristics'!K:K,MATCH(PolicyLevers!$C359,'Policy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59" s="257" t="str">
        <f>INDEX('Policy Characteristics'!L:L,MATCH(PolicyLevers!$C359,'Policy Characteristics'!$D:$D,0))</f>
        <v>industry-ag-main.html#fuel-switching</v>
      </c>
      <c r="R359" s="265" t="str">
        <f>INDEX('Policy Characteristics'!M:M,MATCH(PolicyLevers!$C359,'Policy Characteristics'!$D:$D,0))</f>
        <v>industry-elec-and-hydrogen.html</v>
      </c>
      <c r="S359" s="257">
        <f>INDEX('Policy Characteristics'!N:N,MATCH(PolicyLevers!$C359,'Policy Characteristics'!$D:$D,0))</f>
        <v>0</v>
      </c>
      <c r="T359" s="257">
        <f>INDEX('Policy Characteristics'!O:O,MATCH(PolicyLevers!$C359,'Policy Characteristics'!$D:$D,0))</f>
        <v>0</v>
      </c>
      <c r="U359" s="248"/>
      <c r="V359" s="248"/>
      <c r="W359" s="248"/>
      <c r="X359" s="248"/>
      <c r="Y359" s="248"/>
      <c r="Z359" s="248"/>
    </row>
    <row r="360" spans="1:26" ht="15.75" customHeight="1" x14ac:dyDescent="0.35">
      <c r="A360" s="247" t="str">
        <f>INDEX('Policy Characteristics'!B:B,MATCH(PolicyLevers!$C360,'Policy Characteristics'!$D:$D,0))</f>
        <v>Industry</v>
      </c>
      <c r="B360" s="247" t="str">
        <f>INDEX('Policy Characteristics'!C:C,MATCH(PolicyLevers!$C360,'Policy Characteristics'!$D:$D,0))</f>
        <v>Electrification + Hydrogen</v>
      </c>
      <c r="C360" s="12" t="str">
        <f t="shared" ref="C360" si="249">C$321</f>
        <v>Fraction of Industrial Fuel Use Shifted to Other Fuels</v>
      </c>
      <c r="D360" s="262" t="s">
        <v>379</v>
      </c>
      <c r="E360" s="262" t="s">
        <v>418</v>
      </c>
      <c r="F360" s="262" t="s">
        <v>380</v>
      </c>
      <c r="G360" s="262" t="s">
        <v>419</v>
      </c>
      <c r="H360" s="7">
        <v>420</v>
      </c>
      <c r="I360" s="262" t="s">
        <v>76</v>
      </c>
      <c r="J360" s="247" t="str">
        <f>INDEX('Policy Characteristics'!E:E,MATCH(PolicyLevers!$C360,'Policy Characteristics'!$D:$D,0))</f>
        <v>Electrification + Hydrogen</v>
      </c>
      <c r="K360" s="247" t="str">
        <f>INDEX('Policy Characteristics'!F:F,MATCH(PolicyLevers!$C360,'Policy Characteristics'!$D:$D,0))</f>
        <v>indst fuel type shifting</v>
      </c>
      <c r="L360" s="261">
        <f>INDEX('Policy Characteristics'!G:G,MATCH(PolicyLevers!$C360,'Policy Characteristics'!$D:$D,0))</f>
        <v>0</v>
      </c>
      <c r="M360" s="261">
        <f>INDEX('Policy Characteristics'!H:H,MATCH(PolicyLevers!$C360,'Policy Characteristics'!$D:$D,0))</f>
        <v>1</v>
      </c>
      <c r="N360" s="261">
        <f>INDEX('Policy Characteristics'!I:I,MATCH(PolicyLevers!$C360,'Policy Characteristics'!$D:$D,0))</f>
        <v>0.01</v>
      </c>
      <c r="O360" s="276" t="str">
        <f>INDEX('Policy Characteristics'!J:J,MATCH(PolicyLevers!$C360,'Policy Characteristics'!$D:$D,0))</f>
        <v>% of fuel shifted</v>
      </c>
      <c r="P360" s="262" t="str">
        <f>INDEX('Policy Characteristics'!K:K,MATCH(PolicyLevers!$C360,'Policy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0" s="276" t="str">
        <f>INDEX('Policy Characteristics'!L:L,MATCH(PolicyLevers!$C360,'Policy Characteristics'!$D:$D,0))</f>
        <v>industry-ag-main.html#fuel-switching</v>
      </c>
      <c r="R360" s="277" t="str">
        <f>INDEX('Policy Characteristics'!M:M,MATCH(PolicyLevers!$C360,'Policy Characteristics'!$D:$D,0))</f>
        <v>industry-elec-and-hydrogen.html</v>
      </c>
      <c r="S360" s="262">
        <f>INDEX('Policy Characteristics'!N:N,MATCH(PolicyLevers!$C360,'Policy Characteristics'!$D:$D,0))</f>
        <v>0</v>
      </c>
      <c r="T360" s="262">
        <f>INDEX('Policy Characteristics'!O:O,MATCH(PolicyLevers!$C360,'Policy Characteristics'!$D:$D,0))</f>
        <v>0</v>
      </c>
      <c r="U360" s="248"/>
      <c r="V360" s="248"/>
      <c r="W360" s="248"/>
      <c r="X360" s="248"/>
      <c r="Y360" s="248"/>
      <c r="Z360" s="248"/>
    </row>
    <row r="361" spans="1:26" ht="15.75" customHeight="1" x14ac:dyDescent="0.35">
      <c r="A361" s="247" t="str">
        <f>INDEX('Policy Characteristics'!B:B,MATCH(PolicyLevers!$C361,'Policy Characteristics'!$D:$D,0))</f>
        <v>Industry</v>
      </c>
      <c r="B361" s="247" t="str">
        <f>INDEX('Policy Characteristics'!C:C,MATCH(PolicyLevers!$C361,'Policy Characteristics'!$D:$D,0))</f>
        <v>Electrification + Hydrogen</v>
      </c>
      <c r="C361" s="12" t="str">
        <f t="shared" ref="C361" si="250">C$321</f>
        <v>Fraction of Industrial Fuel Use Shifted to Other Fuels</v>
      </c>
      <c r="D361" s="262" t="s">
        <v>381</v>
      </c>
      <c r="E361" s="262" t="s">
        <v>396</v>
      </c>
      <c r="F361" s="262" t="s">
        <v>382</v>
      </c>
      <c r="G361" s="262" t="s">
        <v>397</v>
      </c>
      <c r="H361" s="7">
        <v>421</v>
      </c>
      <c r="I361" s="262" t="s">
        <v>76</v>
      </c>
      <c r="J361" s="247" t="str">
        <f>INDEX('Policy Characteristics'!E:E,MATCH(PolicyLevers!$C361,'Policy Characteristics'!$D:$D,0))</f>
        <v>Electrification + Hydrogen</v>
      </c>
      <c r="K361" s="247" t="str">
        <f>INDEX('Policy Characteristics'!F:F,MATCH(PolicyLevers!$C361,'Policy Characteristics'!$D:$D,0))</f>
        <v>indst fuel type shifting</v>
      </c>
      <c r="L361" s="261">
        <f>INDEX('Policy Characteristics'!G:G,MATCH(PolicyLevers!$C361,'Policy Characteristics'!$D:$D,0))</f>
        <v>0</v>
      </c>
      <c r="M361" s="261">
        <f>INDEX('Policy Characteristics'!H:H,MATCH(PolicyLevers!$C361,'Policy Characteristics'!$D:$D,0))</f>
        <v>1</v>
      </c>
      <c r="N361" s="261">
        <f>INDEX('Policy Characteristics'!I:I,MATCH(PolicyLevers!$C361,'Policy Characteristics'!$D:$D,0))</f>
        <v>0.01</v>
      </c>
      <c r="O361" s="276" t="str">
        <f>INDEX('Policy Characteristics'!J:J,MATCH(PolicyLevers!$C361,'Policy Characteristics'!$D:$D,0))</f>
        <v>% of fuel shifted</v>
      </c>
      <c r="P361" s="262" t="str">
        <f>INDEX('Policy Characteristics'!K:K,MATCH(PolicyLevers!$C361,'Policy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1" s="276" t="str">
        <f>INDEX('Policy Characteristics'!L:L,MATCH(PolicyLevers!$C361,'Policy Characteristics'!$D:$D,0))</f>
        <v>industry-ag-main.html#fuel-switching</v>
      </c>
      <c r="R361" s="277" t="str">
        <f>INDEX('Policy Characteristics'!M:M,MATCH(PolicyLevers!$C361,'Policy Characteristics'!$D:$D,0))</f>
        <v>industry-elec-and-hydrogen.html</v>
      </c>
      <c r="S361" s="262">
        <f>INDEX('Policy Characteristics'!N:N,MATCH(PolicyLevers!$C361,'Policy Characteristics'!$D:$D,0))</f>
        <v>0</v>
      </c>
      <c r="T361" s="262">
        <f>INDEX('Policy Characteristics'!O:O,MATCH(PolicyLevers!$C361,'Policy Characteristics'!$D:$D,0))</f>
        <v>0</v>
      </c>
      <c r="U361" s="248"/>
      <c r="V361" s="248"/>
      <c r="W361" s="248"/>
      <c r="X361" s="248"/>
      <c r="Y361" s="248"/>
      <c r="Z361" s="248"/>
    </row>
    <row r="362" spans="1:26" ht="15.75" customHeight="1" x14ac:dyDescent="0.35">
      <c r="A362" s="247" t="str">
        <f>INDEX('Policy Characteristics'!B:B,MATCH(PolicyLevers!$C362,'Policy Characteristics'!$D:$D,0))</f>
        <v>Industry</v>
      </c>
      <c r="B362" s="247" t="str">
        <f>INDEX('Policy Characteristics'!C:C,MATCH(PolicyLevers!$C362,'Policy Characteristics'!$D:$D,0))</f>
        <v>Electrification + Hydrogen</v>
      </c>
      <c r="C362" s="247" t="str">
        <f t="shared" ref="C362" si="251">C$321</f>
        <v>Fraction of Industrial Fuel Use Shifted to Other Fuels</v>
      </c>
      <c r="D362" s="257" t="s">
        <v>381</v>
      </c>
      <c r="E362" s="257" t="s">
        <v>402</v>
      </c>
      <c r="F362" s="257" t="s">
        <v>382</v>
      </c>
      <c r="G362" s="257" t="s">
        <v>403</v>
      </c>
      <c r="H362" s="254">
        <v>422</v>
      </c>
      <c r="I362" s="255" t="s">
        <v>76</v>
      </c>
      <c r="J362" s="247" t="str">
        <f>INDEX('Policy Characteristics'!E:E,MATCH(PolicyLevers!$C362,'Policy Characteristics'!$D:$D,0))</f>
        <v>Electrification + Hydrogen</v>
      </c>
      <c r="K362" s="247" t="str">
        <f>INDEX('Policy Characteristics'!F:F,MATCH(PolicyLevers!$C362,'Policy Characteristics'!$D:$D,0))</f>
        <v>indst fuel type shifting</v>
      </c>
      <c r="L362" s="256">
        <f>INDEX('Policy Characteristics'!G:G,MATCH(PolicyLevers!$C362,'Policy Characteristics'!$D:$D,0))</f>
        <v>0</v>
      </c>
      <c r="M362" s="256">
        <f>INDEX('Policy Characteristics'!H:H,MATCH(PolicyLevers!$C362,'Policy Characteristics'!$D:$D,0))</f>
        <v>1</v>
      </c>
      <c r="N362" s="256">
        <f>INDEX('Policy Characteristics'!I:I,MATCH(PolicyLevers!$C362,'Policy Characteristics'!$D:$D,0))</f>
        <v>0.01</v>
      </c>
      <c r="O362" s="257" t="str">
        <f>INDEX('Policy Characteristics'!J:J,MATCH(PolicyLevers!$C362,'Policy Characteristics'!$D:$D,0))</f>
        <v>% of fuel shifted</v>
      </c>
      <c r="P362" s="257" t="str">
        <f>INDEX('Policy Characteristics'!K:K,MATCH(PolicyLevers!$C362,'Policy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2" s="257" t="str">
        <f>INDEX('Policy Characteristics'!L:L,MATCH(PolicyLevers!$C362,'Policy Characteristics'!$D:$D,0))</f>
        <v>industry-ag-main.html#fuel-switching</v>
      </c>
      <c r="R362" s="265" t="str">
        <f>INDEX('Policy Characteristics'!M:M,MATCH(PolicyLevers!$C362,'Policy Characteristics'!$D:$D,0))</f>
        <v>industry-elec-and-hydrogen.html</v>
      </c>
      <c r="S362" s="257">
        <f>INDEX('Policy Characteristics'!N:N,MATCH(PolicyLevers!$C362,'Policy Characteristics'!$D:$D,0))</f>
        <v>0</v>
      </c>
      <c r="T362" s="257">
        <f>INDEX('Policy Characteristics'!O:O,MATCH(PolicyLevers!$C362,'Policy Characteristics'!$D:$D,0))</f>
        <v>0</v>
      </c>
      <c r="U362" s="248"/>
      <c r="V362" s="248"/>
      <c r="W362" s="248"/>
      <c r="X362" s="248"/>
      <c r="Y362" s="248"/>
      <c r="Z362" s="248"/>
    </row>
    <row r="363" spans="1:26" ht="15.75" customHeight="1" x14ac:dyDescent="0.35">
      <c r="A363" s="247" t="str">
        <f>INDEX('Policy Characteristics'!B:B,MATCH(PolicyLevers!$C363,'Policy Characteristics'!$D:$D,0))</f>
        <v>Industry</v>
      </c>
      <c r="B363" s="247" t="str">
        <f>INDEX('Policy Characteristics'!C:C,MATCH(PolicyLevers!$C363,'Policy Characteristics'!$D:$D,0))</f>
        <v>Electrification + Hydrogen</v>
      </c>
      <c r="C363" s="247" t="str">
        <f t="shared" ref="C363" si="252">C$321</f>
        <v>Fraction of Industrial Fuel Use Shifted to Other Fuels</v>
      </c>
      <c r="D363" s="257" t="s">
        <v>381</v>
      </c>
      <c r="E363" s="257" t="s">
        <v>404</v>
      </c>
      <c r="F363" s="257" t="s">
        <v>382</v>
      </c>
      <c r="G363" s="257" t="s">
        <v>405</v>
      </c>
      <c r="H363" s="254">
        <v>423</v>
      </c>
      <c r="I363" s="255" t="s">
        <v>76</v>
      </c>
      <c r="J363" s="247" t="str">
        <f>INDEX('Policy Characteristics'!E:E,MATCH(PolicyLevers!$C363,'Policy Characteristics'!$D:$D,0))</f>
        <v>Electrification + Hydrogen</v>
      </c>
      <c r="K363" s="247" t="str">
        <f>INDEX('Policy Characteristics'!F:F,MATCH(PolicyLevers!$C363,'Policy Characteristics'!$D:$D,0))</f>
        <v>indst fuel type shifting</v>
      </c>
      <c r="L363" s="256">
        <f>INDEX('Policy Characteristics'!G:G,MATCH(PolicyLevers!$C363,'Policy Characteristics'!$D:$D,0))</f>
        <v>0</v>
      </c>
      <c r="M363" s="256">
        <f>INDEX('Policy Characteristics'!H:H,MATCH(PolicyLevers!$C363,'Policy Characteristics'!$D:$D,0))</f>
        <v>1</v>
      </c>
      <c r="N363" s="256">
        <f>INDEX('Policy Characteristics'!I:I,MATCH(PolicyLevers!$C363,'Policy Characteristics'!$D:$D,0))</f>
        <v>0.01</v>
      </c>
      <c r="O363" s="257" t="str">
        <f>INDEX('Policy Characteristics'!J:J,MATCH(PolicyLevers!$C363,'Policy Characteristics'!$D:$D,0))</f>
        <v>% of fuel shifted</v>
      </c>
      <c r="P363" s="257" t="str">
        <f>INDEX('Policy Characteristics'!K:K,MATCH(PolicyLevers!$C363,'Policy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3" s="257" t="str">
        <f>INDEX('Policy Characteristics'!L:L,MATCH(PolicyLevers!$C363,'Policy Characteristics'!$D:$D,0))</f>
        <v>industry-ag-main.html#fuel-switching</v>
      </c>
      <c r="R363" s="265" t="str">
        <f>INDEX('Policy Characteristics'!M:M,MATCH(PolicyLevers!$C363,'Policy Characteristics'!$D:$D,0))</f>
        <v>industry-elec-and-hydrogen.html</v>
      </c>
      <c r="S363" s="257">
        <f>INDEX('Policy Characteristics'!N:N,MATCH(PolicyLevers!$C363,'Policy Characteristics'!$D:$D,0))</f>
        <v>0</v>
      </c>
      <c r="T363" s="257">
        <f>INDEX('Policy Characteristics'!O:O,MATCH(PolicyLevers!$C363,'Policy Characteristics'!$D:$D,0))</f>
        <v>0</v>
      </c>
      <c r="U363" s="248"/>
      <c r="V363" s="248"/>
      <c r="W363" s="248"/>
      <c r="X363" s="248"/>
      <c r="Y363" s="248"/>
      <c r="Z363" s="248"/>
    </row>
    <row r="364" spans="1:26" ht="15.75" customHeight="1" x14ac:dyDescent="0.35">
      <c r="A364" s="247" t="str">
        <f>INDEX('Policy Characteristics'!B:B,MATCH(PolicyLevers!$C364,'Policy Characteristics'!$D:$D,0))</f>
        <v>Industry</v>
      </c>
      <c r="B364" s="247" t="str">
        <f>INDEX('Policy Characteristics'!C:C,MATCH(PolicyLevers!$C364,'Policy Characteristics'!$D:$D,0))</f>
        <v>Electrification + Hydrogen</v>
      </c>
      <c r="C364" s="12" t="str">
        <f t="shared" ref="C364" si="253">C$321</f>
        <v>Fraction of Industrial Fuel Use Shifted to Other Fuels</v>
      </c>
      <c r="D364" s="262" t="s">
        <v>381</v>
      </c>
      <c r="E364" s="262" t="s">
        <v>406</v>
      </c>
      <c r="F364" s="262" t="s">
        <v>382</v>
      </c>
      <c r="G364" s="262" t="s">
        <v>407</v>
      </c>
      <c r="H364" s="7">
        <v>424</v>
      </c>
      <c r="I364" s="262" t="s">
        <v>76</v>
      </c>
      <c r="J364" s="247" t="str">
        <f>INDEX('Policy Characteristics'!E:E,MATCH(PolicyLevers!$C364,'Policy Characteristics'!$D:$D,0))</f>
        <v>Electrification + Hydrogen</v>
      </c>
      <c r="K364" s="247" t="str">
        <f>INDEX('Policy Characteristics'!F:F,MATCH(PolicyLevers!$C364,'Policy Characteristics'!$D:$D,0))</f>
        <v>indst fuel type shifting</v>
      </c>
      <c r="L364" s="261">
        <f>INDEX('Policy Characteristics'!G:G,MATCH(PolicyLevers!$C364,'Policy Characteristics'!$D:$D,0))</f>
        <v>0</v>
      </c>
      <c r="M364" s="261">
        <f>INDEX('Policy Characteristics'!H:H,MATCH(PolicyLevers!$C364,'Policy Characteristics'!$D:$D,0))</f>
        <v>1</v>
      </c>
      <c r="N364" s="261">
        <f>INDEX('Policy Characteristics'!I:I,MATCH(PolicyLevers!$C364,'Policy Characteristics'!$D:$D,0))</f>
        <v>0.01</v>
      </c>
      <c r="O364" s="276" t="str">
        <f>INDEX('Policy Characteristics'!J:J,MATCH(PolicyLevers!$C364,'Policy Characteristics'!$D:$D,0))</f>
        <v>% of fuel shifted</v>
      </c>
      <c r="P364" s="262" t="str">
        <f>INDEX('Policy Characteristics'!K:K,MATCH(PolicyLevers!$C364,'Policy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4" s="276" t="str">
        <f>INDEX('Policy Characteristics'!L:L,MATCH(PolicyLevers!$C364,'Policy Characteristics'!$D:$D,0))</f>
        <v>industry-ag-main.html#fuel-switching</v>
      </c>
      <c r="R364" s="277" t="str">
        <f>INDEX('Policy Characteristics'!M:M,MATCH(PolicyLevers!$C364,'Policy Characteristics'!$D:$D,0))</f>
        <v>industry-elec-and-hydrogen.html</v>
      </c>
      <c r="S364" s="262">
        <f>INDEX('Policy Characteristics'!N:N,MATCH(PolicyLevers!$C364,'Policy Characteristics'!$D:$D,0))</f>
        <v>0</v>
      </c>
      <c r="T364" s="262">
        <f>INDEX('Policy Characteristics'!O:O,MATCH(PolicyLevers!$C364,'Policy Characteristics'!$D:$D,0))</f>
        <v>0</v>
      </c>
      <c r="U364" s="248"/>
      <c r="V364" s="248"/>
      <c r="W364" s="248"/>
      <c r="X364" s="248"/>
      <c r="Y364" s="248"/>
      <c r="Z364" s="248"/>
    </row>
    <row r="365" spans="1:26" ht="15.75" customHeight="1" x14ac:dyDescent="0.35">
      <c r="A365" s="247" t="str">
        <f>INDEX('Policy Characteristics'!B:B,MATCH(PolicyLevers!$C365,'Policy Characteristics'!$D:$D,0))</f>
        <v>Industry</v>
      </c>
      <c r="B365" s="247" t="str">
        <f>INDEX('Policy Characteristics'!C:C,MATCH(PolicyLevers!$C365,'Policy Characteristics'!$D:$D,0))</f>
        <v>Electrification + Hydrogen</v>
      </c>
      <c r="C365" s="247" t="str">
        <f t="shared" ref="C365" si="254">C$321</f>
        <v>Fraction of Industrial Fuel Use Shifted to Other Fuels</v>
      </c>
      <c r="D365" s="257" t="s">
        <v>381</v>
      </c>
      <c r="E365" s="257" t="s">
        <v>408</v>
      </c>
      <c r="F365" s="257" t="s">
        <v>382</v>
      </c>
      <c r="G365" s="257" t="s">
        <v>409</v>
      </c>
      <c r="H365" s="254">
        <v>425</v>
      </c>
      <c r="I365" s="255" t="s">
        <v>76</v>
      </c>
      <c r="J365" s="247" t="str">
        <f>INDEX('Policy Characteristics'!E:E,MATCH(PolicyLevers!$C365,'Policy Characteristics'!$D:$D,0))</f>
        <v>Electrification + Hydrogen</v>
      </c>
      <c r="K365" s="247" t="str">
        <f>INDEX('Policy Characteristics'!F:F,MATCH(PolicyLevers!$C365,'Policy Characteristics'!$D:$D,0))</f>
        <v>indst fuel type shifting</v>
      </c>
      <c r="L365" s="256">
        <f>INDEX('Policy Characteristics'!G:G,MATCH(PolicyLevers!$C365,'Policy Characteristics'!$D:$D,0))</f>
        <v>0</v>
      </c>
      <c r="M365" s="256">
        <f>INDEX('Policy Characteristics'!H:H,MATCH(PolicyLevers!$C365,'Policy Characteristics'!$D:$D,0))</f>
        <v>1</v>
      </c>
      <c r="N365" s="256">
        <f>INDEX('Policy Characteristics'!I:I,MATCH(PolicyLevers!$C365,'Policy Characteristics'!$D:$D,0))</f>
        <v>0.01</v>
      </c>
      <c r="O365" s="257" t="str">
        <f>INDEX('Policy Characteristics'!J:J,MATCH(PolicyLevers!$C365,'Policy Characteristics'!$D:$D,0))</f>
        <v>% of fuel shifted</v>
      </c>
      <c r="P365" s="257" t="str">
        <f>INDEX('Policy Characteristics'!K:K,MATCH(PolicyLevers!$C365,'Policy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5" s="257" t="str">
        <f>INDEX('Policy Characteristics'!L:L,MATCH(PolicyLevers!$C365,'Policy Characteristics'!$D:$D,0))</f>
        <v>industry-ag-main.html#fuel-switching</v>
      </c>
      <c r="R365" s="265" t="str">
        <f>INDEX('Policy Characteristics'!M:M,MATCH(PolicyLevers!$C365,'Policy Characteristics'!$D:$D,0))</f>
        <v>industry-elec-and-hydrogen.html</v>
      </c>
      <c r="S365" s="257">
        <f>INDEX('Policy Characteristics'!N:N,MATCH(PolicyLevers!$C365,'Policy Characteristics'!$D:$D,0))</f>
        <v>0</v>
      </c>
      <c r="T365" s="257">
        <f>INDEX('Policy Characteristics'!O:O,MATCH(PolicyLevers!$C365,'Policy Characteristics'!$D:$D,0))</f>
        <v>0</v>
      </c>
      <c r="U365" s="248"/>
      <c r="V365" s="248"/>
      <c r="W365" s="248"/>
      <c r="X365" s="248"/>
      <c r="Y365" s="248"/>
      <c r="Z365" s="248"/>
    </row>
    <row r="366" spans="1:26" ht="15.75" customHeight="1" x14ac:dyDescent="0.35">
      <c r="A366" s="247" t="str">
        <f>INDEX('Policy Characteristics'!B:B,MATCH(PolicyLevers!$C366,'Policy Characteristics'!$D:$D,0))</f>
        <v>Industry</v>
      </c>
      <c r="B366" s="247" t="str">
        <f>INDEX('Policy Characteristics'!C:C,MATCH(PolicyLevers!$C366,'Policy Characteristics'!$D:$D,0))</f>
        <v>Electrification + Hydrogen</v>
      </c>
      <c r="C366" s="12" t="str">
        <f t="shared" ref="C366" si="255">C$321</f>
        <v>Fraction of Industrial Fuel Use Shifted to Other Fuels</v>
      </c>
      <c r="D366" s="262" t="s">
        <v>381</v>
      </c>
      <c r="E366" s="262" t="s">
        <v>410</v>
      </c>
      <c r="F366" s="262" t="s">
        <v>382</v>
      </c>
      <c r="G366" s="262" t="s">
        <v>411</v>
      </c>
      <c r="H366" s="7">
        <v>426</v>
      </c>
      <c r="I366" s="262" t="s">
        <v>76</v>
      </c>
      <c r="J366" s="247" t="str">
        <f>INDEX('Policy Characteristics'!E:E,MATCH(PolicyLevers!$C366,'Policy Characteristics'!$D:$D,0))</f>
        <v>Electrification + Hydrogen</v>
      </c>
      <c r="K366" s="247" t="str">
        <f>INDEX('Policy Characteristics'!F:F,MATCH(PolicyLevers!$C366,'Policy Characteristics'!$D:$D,0))</f>
        <v>indst fuel type shifting</v>
      </c>
      <c r="L366" s="261">
        <f>INDEX('Policy Characteristics'!G:G,MATCH(PolicyLevers!$C366,'Policy Characteristics'!$D:$D,0))</f>
        <v>0</v>
      </c>
      <c r="M366" s="261">
        <f>INDEX('Policy Characteristics'!H:H,MATCH(PolicyLevers!$C366,'Policy Characteristics'!$D:$D,0))</f>
        <v>1</v>
      </c>
      <c r="N366" s="261">
        <f>INDEX('Policy Characteristics'!I:I,MATCH(PolicyLevers!$C366,'Policy Characteristics'!$D:$D,0))</f>
        <v>0.01</v>
      </c>
      <c r="O366" s="276" t="str">
        <f>INDEX('Policy Characteristics'!J:J,MATCH(PolicyLevers!$C366,'Policy Characteristics'!$D:$D,0))</f>
        <v>% of fuel shifted</v>
      </c>
      <c r="P366" s="262" t="str">
        <f>INDEX('Policy Characteristics'!K:K,MATCH(PolicyLevers!$C366,'Policy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6" s="276" t="str">
        <f>INDEX('Policy Characteristics'!L:L,MATCH(PolicyLevers!$C366,'Policy Characteristics'!$D:$D,0))</f>
        <v>industry-ag-main.html#fuel-switching</v>
      </c>
      <c r="R366" s="277" t="str">
        <f>INDEX('Policy Characteristics'!M:M,MATCH(PolicyLevers!$C366,'Policy Characteristics'!$D:$D,0))</f>
        <v>industry-elec-and-hydrogen.html</v>
      </c>
      <c r="S366" s="262">
        <f>INDEX('Policy Characteristics'!N:N,MATCH(PolicyLevers!$C366,'Policy Characteristics'!$D:$D,0))</f>
        <v>0</v>
      </c>
      <c r="T366" s="262">
        <f>INDEX('Policy Characteristics'!O:O,MATCH(PolicyLevers!$C366,'Policy Characteristics'!$D:$D,0))</f>
        <v>0</v>
      </c>
      <c r="U366" s="248"/>
      <c r="V366" s="248"/>
      <c r="W366" s="248"/>
      <c r="X366" s="248"/>
      <c r="Y366" s="248"/>
      <c r="Z366" s="248"/>
    </row>
    <row r="367" spans="1:26" ht="15.75" customHeight="1" x14ac:dyDescent="0.35">
      <c r="A367" s="247" t="str">
        <f>INDEX('Policy Characteristics'!B:B,MATCH(PolicyLevers!$C367,'Policy Characteristics'!$D:$D,0))</f>
        <v>Industry</v>
      </c>
      <c r="B367" s="247" t="str">
        <f>INDEX('Policy Characteristics'!C:C,MATCH(PolicyLevers!$C367,'Policy Characteristics'!$D:$D,0))</f>
        <v>Electrification + Hydrogen</v>
      </c>
      <c r="C367" s="12" t="str">
        <f t="shared" ref="C367" si="256">C$321</f>
        <v>Fraction of Industrial Fuel Use Shifted to Other Fuels</v>
      </c>
      <c r="D367" s="262" t="s">
        <v>381</v>
      </c>
      <c r="E367" s="262" t="s">
        <v>412</v>
      </c>
      <c r="F367" s="262" t="s">
        <v>382</v>
      </c>
      <c r="G367" s="262" t="s">
        <v>413</v>
      </c>
      <c r="H367" s="7">
        <v>427</v>
      </c>
      <c r="I367" s="262" t="s">
        <v>76</v>
      </c>
      <c r="J367" s="247" t="str">
        <f>INDEX('Policy Characteristics'!E:E,MATCH(PolicyLevers!$C367,'Policy Characteristics'!$D:$D,0))</f>
        <v>Electrification + Hydrogen</v>
      </c>
      <c r="K367" s="247" t="str">
        <f>INDEX('Policy Characteristics'!F:F,MATCH(PolicyLevers!$C367,'Policy Characteristics'!$D:$D,0))</f>
        <v>indst fuel type shifting</v>
      </c>
      <c r="L367" s="261">
        <f>INDEX('Policy Characteristics'!G:G,MATCH(PolicyLevers!$C367,'Policy Characteristics'!$D:$D,0))</f>
        <v>0</v>
      </c>
      <c r="M367" s="261">
        <f>INDEX('Policy Characteristics'!H:H,MATCH(PolicyLevers!$C367,'Policy Characteristics'!$D:$D,0))</f>
        <v>1</v>
      </c>
      <c r="N367" s="261">
        <f>INDEX('Policy Characteristics'!I:I,MATCH(PolicyLevers!$C367,'Policy Characteristics'!$D:$D,0))</f>
        <v>0.01</v>
      </c>
      <c r="O367" s="276" t="str">
        <f>INDEX('Policy Characteristics'!J:J,MATCH(PolicyLevers!$C367,'Policy Characteristics'!$D:$D,0))</f>
        <v>% of fuel shifted</v>
      </c>
      <c r="P367" s="262" t="str">
        <f>INDEX('Policy Characteristics'!K:K,MATCH(PolicyLevers!$C367,'Policy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7" s="276" t="str">
        <f>INDEX('Policy Characteristics'!L:L,MATCH(PolicyLevers!$C367,'Policy Characteristics'!$D:$D,0))</f>
        <v>industry-ag-main.html#fuel-switching</v>
      </c>
      <c r="R367" s="277" t="str">
        <f>INDEX('Policy Characteristics'!M:M,MATCH(PolicyLevers!$C367,'Policy Characteristics'!$D:$D,0))</f>
        <v>industry-elec-and-hydrogen.html</v>
      </c>
      <c r="S367" s="262">
        <f>INDEX('Policy Characteristics'!N:N,MATCH(PolicyLevers!$C367,'Policy Characteristics'!$D:$D,0))</f>
        <v>0</v>
      </c>
      <c r="T367" s="262">
        <f>INDEX('Policy Characteristics'!O:O,MATCH(PolicyLevers!$C367,'Policy Characteristics'!$D:$D,0))</f>
        <v>0</v>
      </c>
      <c r="U367" s="248"/>
      <c r="V367" s="248"/>
      <c r="W367" s="248"/>
      <c r="X367" s="248"/>
      <c r="Y367" s="248"/>
      <c r="Z367" s="248"/>
    </row>
    <row r="368" spans="1:26" ht="15.75" customHeight="1" x14ac:dyDescent="0.35">
      <c r="A368" s="247" t="str">
        <f>INDEX('Policy Characteristics'!B:B,MATCH(PolicyLevers!$C368,'Policy Characteristics'!$D:$D,0))</f>
        <v>Industry</v>
      </c>
      <c r="B368" s="247" t="str">
        <f>INDEX('Policy Characteristics'!C:C,MATCH(PolicyLevers!$C368,'Policy Characteristics'!$D:$D,0))</f>
        <v>Electrification + Hydrogen</v>
      </c>
      <c r="C368" s="247" t="str">
        <f t="shared" ref="C368" si="257">C$321</f>
        <v>Fraction of Industrial Fuel Use Shifted to Other Fuels</v>
      </c>
      <c r="D368" s="257" t="s">
        <v>381</v>
      </c>
      <c r="E368" s="257" t="s">
        <v>414</v>
      </c>
      <c r="F368" s="257" t="s">
        <v>382</v>
      </c>
      <c r="G368" s="257" t="s">
        <v>415</v>
      </c>
      <c r="H368" s="254">
        <v>428</v>
      </c>
      <c r="I368" s="255" t="s">
        <v>76</v>
      </c>
      <c r="J368" s="247" t="str">
        <f>INDEX('Policy Characteristics'!E:E,MATCH(PolicyLevers!$C368,'Policy Characteristics'!$D:$D,0))</f>
        <v>Electrification + Hydrogen</v>
      </c>
      <c r="K368" s="247" t="str">
        <f>INDEX('Policy Characteristics'!F:F,MATCH(PolicyLevers!$C368,'Policy Characteristics'!$D:$D,0))</f>
        <v>indst fuel type shifting</v>
      </c>
      <c r="L368" s="256">
        <f>INDEX('Policy Characteristics'!G:G,MATCH(PolicyLevers!$C368,'Policy Characteristics'!$D:$D,0))</f>
        <v>0</v>
      </c>
      <c r="M368" s="256">
        <f>INDEX('Policy Characteristics'!H:H,MATCH(PolicyLevers!$C368,'Policy Characteristics'!$D:$D,0))</f>
        <v>1</v>
      </c>
      <c r="N368" s="256">
        <f>INDEX('Policy Characteristics'!I:I,MATCH(PolicyLevers!$C368,'Policy Characteristics'!$D:$D,0))</f>
        <v>0.01</v>
      </c>
      <c r="O368" s="257" t="str">
        <f>INDEX('Policy Characteristics'!J:J,MATCH(PolicyLevers!$C368,'Policy Characteristics'!$D:$D,0))</f>
        <v>% of fuel shifted</v>
      </c>
      <c r="P368" s="257" t="str">
        <f>INDEX('Policy Characteristics'!K:K,MATCH(PolicyLevers!$C368,'Policy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8" s="257" t="str">
        <f>INDEX('Policy Characteristics'!L:L,MATCH(PolicyLevers!$C368,'Policy Characteristics'!$D:$D,0))</f>
        <v>industry-ag-main.html#fuel-switching</v>
      </c>
      <c r="R368" s="265" t="str">
        <f>INDEX('Policy Characteristics'!M:M,MATCH(PolicyLevers!$C368,'Policy Characteristics'!$D:$D,0))</f>
        <v>industry-elec-and-hydrogen.html</v>
      </c>
      <c r="S368" s="257">
        <f>INDEX('Policy Characteristics'!N:N,MATCH(PolicyLevers!$C368,'Policy Characteristics'!$D:$D,0))</f>
        <v>0</v>
      </c>
      <c r="T368" s="257">
        <f>INDEX('Policy Characteristics'!O:O,MATCH(PolicyLevers!$C368,'Policy Characteristics'!$D:$D,0))</f>
        <v>0</v>
      </c>
      <c r="U368" s="248"/>
      <c r="V368" s="248"/>
      <c r="W368" s="248"/>
      <c r="X368" s="248"/>
      <c r="Y368" s="248"/>
      <c r="Z368" s="248"/>
    </row>
    <row r="369" spans="1:26" ht="15.75" customHeight="1" x14ac:dyDescent="0.35">
      <c r="A369" s="247" t="str">
        <f>INDEX('Policy Characteristics'!B:B,MATCH(PolicyLevers!$C369,'Policy Characteristics'!$D:$D,0))</f>
        <v>Industry</v>
      </c>
      <c r="B369" s="247" t="str">
        <f>INDEX('Policy Characteristics'!C:C,MATCH(PolicyLevers!$C369,'Policy Characteristics'!$D:$D,0))</f>
        <v>Electrification + Hydrogen</v>
      </c>
      <c r="C369" s="12" t="str">
        <f t="shared" ref="C369" si="258">C$321</f>
        <v>Fraction of Industrial Fuel Use Shifted to Other Fuels</v>
      </c>
      <c r="D369" s="262" t="s">
        <v>381</v>
      </c>
      <c r="E369" s="262" t="s">
        <v>416</v>
      </c>
      <c r="F369" s="262" t="s">
        <v>382</v>
      </c>
      <c r="G369" s="262" t="s">
        <v>417</v>
      </c>
      <c r="H369" s="7">
        <v>464</v>
      </c>
      <c r="I369" s="262" t="s">
        <v>76</v>
      </c>
      <c r="J369" s="247" t="str">
        <f>INDEX('Policy Characteristics'!E:E,MATCH(PolicyLevers!$C369,'Policy Characteristics'!$D:$D,0))</f>
        <v>Electrification + Hydrogen</v>
      </c>
      <c r="K369" s="247" t="str">
        <f>INDEX('Policy Characteristics'!F:F,MATCH(PolicyLevers!$C369,'Policy Characteristics'!$D:$D,0))</f>
        <v>indst fuel type shifting</v>
      </c>
      <c r="L369" s="261">
        <f>INDEX('Policy Characteristics'!G:G,MATCH(PolicyLevers!$C369,'Policy Characteristics'!$D:$D,0))</f>
        <v>0</v>
      </c>
      <c r="M369" s="261">
        <f>INDEX('Policy Characteristics'!H:H,MATCH(PolicyLevers!$C369,'Policy Characteristics'!$D:$D,0))</f>
        <v>1</v>
      </c>
      <c r="N369" s="261">
        <f>INDEX('Policy Characteristics'!I:I,MATCH(PolicyLevers!$C369,'Policy Characteristics'!$D:$D,0))</f>
        <v>0.01</v>
      </c>
      <c r="O369" s="276" t="str">
        <f>INDEX('Policy Characteristics'!J:J,MATCH(PolicyLevers!$C369,'Policy Characteristics'!$D:$D,0))</f>
        <v>% of fuel shifted</v>
      </c>
      <c r="P369" s="262" t="str">
        <f>INDEX('Policy Characteristics'!K:K,MATCH(PolicyLevers!$C369,'Policy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69" s="276" t="str">
        <f>INDEX('Policy Characteristics'!L:L,MATCH(PolicyLevers!$C369,'Policy Characteristics'!$D:$D,0))</f>
        <v>industry-ag-main.html#fuel-switching</v>
      </c>
      <c r="R369" s="277" t="str">
        <f>INDEX('Policy Characteristics'!M:M,MATCH(PolicyLevers!$C369,'Policy Characteristics'!$D:$D,0))</f>
        <v>industry-elec-and-hydrogen.html</v>
      </c>
      <c r="S369" s="262">
        <f>INDEX('Policy Characteristics'!N:N,MATCH(PolicyLevers!$C369,'Policy Characteristics'!$D:$D,0))</f>
        <v>0</v>
      </c>
      <c r="T369" s="262">
        <f>INDEX('Policy Characteristics'!O:O,MATCH(PolicyLevers!$C369,'Policy Characteristics'!$D:$D,0))</f>
        <v>0</v>
      </c>
      <c r="U369" s="248"/>
      <c r="V369" s="248"/>
      <c r="W369" s="248"/>
      <c r="X369" s="248"/>
      <c r="Y369" s="248"/>
      <c r="Z369" s="248"/>
    </row>
    <row r="370" spans="1:26" ht="15.75" customHeight="1" x14ac:dyDescent="0.35">
      <c r="A370" s="247" t="str">
        <f>INDEX('Policy Characteristics'!B:B,MATCH(PolicyLevers!$C370,'Policy Characteristics'!$D:$D,0))</f>
        <v>Industry</v>
      </c>
      <c r="B370" s="247" t="str">
        <f>INDEX('Policy Characteristics'!C:C,MATCH(PolicyLevers!$C370,'Policy Characteristics'!$D:$D,0))</f>
        <v>Electrification + Hydrogen</v>
      </c>
      <c r="C370" s="12" t="str">
        <f t="shared" ref="C370" si="259">C$321</f>
        <v>Fraction of Industrial Fuel Use Shifted to Other Fuels</v>
      </c>
      <c r="D370" s="262" t="s">
        <v>381</v>
      </c>
      <c r="E370" s="262" t="s">
        <v>418</v>
      </c>
      <c r="F370" s="262" t="s">
        <v>382</v>
      </c>
      <c r="G370" s="262" t="s">
        <v>419</v>
      </c>
      <c r="H370" s="7">
        <v>465</v>
      </c>
      <c r="I370" s="262" t="s">
        <v>76</v>
      </c>
      <c r="J370" s="247" t="str">
        <f>INDEX('Policy Characteristics'!E:E,MATCH(PolicyLevers!$C370,'Policy Characteristics'!$D:$D,0))</f>
        <v>Electrification + Hydrogen</v>
      </c>
      <c r="K370" s="247" t="str">
        <f>INDEX('Policy Characteristics'!F:F,MATCH(PolicyLevers!$C370,'Policy Characteristics'!$D:$D,0))</f>
        <v>indst fuel type shifting</v>
      </c>
      <c r="L370" s="261">
        <f>INDEX('Policy Characteristics'!G:G,MATCH(PolicyLevers!$C370,'Policy Characteristics'!$D:$D,0))</f>
        <v>0</v>
      </c>
      <c r="M370" s="261">
        <f>INDEX('Policy Characteristics'!H:H,MATCH(PolicyLevers!$C370,'Policy Characteristics'!$D:$D,0))</f>
        <v>1</v>
      </c>
      <c r="N370" s="261">
        <f>INDEX('Policy Characteristics'!I:I,MATCH(PolicyLevers!$C370,'Policy Characteristics'!$D:$D,0))</f>
        <v>0.01</v>
      </c>
      <c r="O370" s="276" t="str">
        <f>INDEX('Policy Characteristics'!J:J,MATCH(PolicyLevers!$C370,'Policy Characteristics'!$D:$D,0))</f>
        <v>% of fuel shifted</v>
      </c>
      <c r="P370" s="262" t="str">
        <f>INDEX('Policy Characteristics'!K:K,MATCH(PolicyLevers!$C370,'Policy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0" s="276" t="str">
        <f>INDEX('Policy Characteristics'!L:L,MATCH(PolicyLevers!$C370,'Policy Characteristics'!$D:$D,0))</f>
        <v>industry-ag-main.html#fuel-switching</v>
      </c>
      <c r="R370" s="277" t="str">
        <f>INDEX('Policy Characteristics'!M:M,MATCH(PolicyLevers!$C370,'Policy Characteristics'!$D:$D,0))</f>
        <v>industry-elec-and-hydrogen.html</v>
      </c>
      <c r="S370" s="262">
        <f>INDEX('Policy Characteristics'!N:N,MATCH(PolicyLevers!$C370,'Policy Characteristics'!$D:$D,0))</f>
        <v>0</v>
      </c>
      <c r="T370" s="262">
        <f>INDEX('Policy Characteristics'!O:O,MATCH(PolicyLevers!$C370,'Policy Characteristics'!$D:$D,0))</f>
        <v>0</v>
      </c>
      <c r="U370" s="248"/>
      <c r="V370" s="248"/>
      <c r="W370" s="248"/>
      <c r="X370" s="248"/>
      <c r="Y370" s="248"/>
      <c r="Z370" s="248"/>
    </row>
    <row r="371" spans="1:26" ht="15.75" customHeight="1" x14ac:dyDescent="0.35">
      <c r="A371" s="247" t="str">
        <f>INDEX('Policy Characteristics'!B:B,MATCH(PolicyLevers!$C371,'Policy Characteristics'!$D:$D,0))</f>
        <v>Industry</v>
      </c>
      <c r="B371" s="247" t="str">
        <f>INDEX('Policy Characteristics'!C:C,MATCH(PolicyLevers!$C371,'Policy Characteristics'!$D:$D,0))</f>
        <v>Electrification + Hydrogen</v>
      </c>
      <c r="C371" s="12" t="str">
        <f t="shared" ref="C371" si="260">C$321</f>
        <v>Fraction of Industrial Fuel Use Shifted to Other Fuels</v>
      </c>
      <c r="D371" s="262" t="s">
        <v>383</v>
      </c>
      <c r="E371" s="262" t="s">
        <v>396</v>
      </c>
      <c r="F371" s="262" t="s">
        <v>384</v>
      </c>
      <c r="G371" s="262" t="s">
        <v>397</v>
      </c>
      <c r="H371" s="7">
        <v>466</v>
      </c>
      <c r="I371" s="262" t="s">
        <v>76</v>
      </c>
      <c r="J371" s="247" t="str">
        <f>INDEX('Policy Characteristics'!E:E,MATCH(PolicyLevers!$C371,'Policy Characteristics'!$D:$D,0))</f>
        <v>Electrification + Hydrogen</v>
      </c>
      <c r="K371" s="247" t="str">
        <f>INDEX('Policy Characteristics'!F:F,MATCH(PolicyLevers!$C371,'Policy Characteristics'!$D:$D,0))</f>
        <v>indst fuel type shifting</v>
      </c>
      <c r="L371" s="261">
        <f>INDEX('Policy Characteristics'!G:G,MATCH(PolicyLevers!$C371,'Policy Characteristics'!$D:$D,0))</f>
        <v>0</v>
      </c>
      <c r="M371" s="261">
        <f>INDEX('Policy Characteristics'!H:H,MATCH(PolicyLevers!$C371,'Policy Characteristics'!$D:$D,0))</f>
        <v>1</v>
      </c>
      <c r="N371" s="261">
        <f>INDEX('Policy Characteristics'!I:I,MATCH(PolicyLevers!$C371,'Policy Characteristics'!$D:$D,0))</f>
        <v>0.01</v>
      </c>
      <c r="O371" s="276" t="str">
        <f>INDEX('Policy Characteristics'!J:J,MATCH(PolicyLevers!$C371,'Policy Characteristics'!$D:$D,0))</f>
        <v>% of fuel shifted</v>
      </c>
      <c r="P371" s="262" t="str">
        <f>INDEX('Policy Characteristics'!K:K,MATCH(PolicyLevers!$C371,'Policy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1" s="276" t="str">
        <f>INDEX('Policy Characteristics'!L:L,MATCH(PolicyLevers!$C371,'Policy Characteristics'!$D:$D,0))</f>
        <v>industry-ag-main.html#fuel-switching</v>
      </c>
      <c r="R371" s="277" t="str">
        <f>INDEX('Policy Characteristics'!M:M,MATCH(PolicyLevers!$C371,'Policy Characteristics'!$D:$D,0))</f>
        <v>industry-elec-and-hydrogen.html</v>
      </c>
      <c r="S371" s="262">
        <f>INDEX('Policy Characteristics'!N:N,MATCH(PolicyLevers!$C371,'Policy Characteristics'!$D:$D,0))</f>
        <v>0</v>
      </c>
      <c r="T371" s="262">
        <f>INDEX('Policy Characteristics'!O:O,MATCH(PolicyLevers!$C371,'Policy Characteristics'!$D:$D,0))</f>
        <v>0</v>
      </c>
      <c r="U371" s="248"/>
      <c r="V371" s="248"/>
      <c r="W371" s="248"/>
      <c r="X371" s="248"/>
      <c r="Y371" s="248"/>
      <c r="Z371" s="248"/>
    </row>
    <row r="372" spans="1:26" ht="15.75" customHeight="1" x14ac:dyDescent="0.35">
      <c r="A372" s="247" t="str">
        <f>INDEX('Policy Characteristics'!B:B,MATCH(PolicyLevers!$C372,'Policy Characteristics'!$D:$D,0))</f>
        <v>Industry</v>
      </c>
      <c r="B372" s="247" t="str">
        <f>INDEX('Policy Characteristics'!C:C,MATCH(PolicyLevers!$C372,'Policy Characteristics'!$D:$D,0))</f>
        <v>Electrification + Hydrogen</v>
      </c>
      <c r="C372" s="12" t="str">
        <f t="shared" ref="C372" si="261">C$321</f>
        <v>Fraction of Industrial Fuel Use Shifted to Other Fuels</v>
      </c>
      <c r="D372" s="262" t="s">
        <v>383</v>
      </c>
      <c r="E372" s="262" t="s">
        <v>402</v>
      </c>
      <c r="F372" s="262" t="s">
        <v>384</v>
      </c>
      <c r="G372" s="262" t="s">
        <v>403</v>
      </c>
      <c r="H372" s="7">
        <v>467</v>
      </c>
      <c r="I372" s="262" t="s">
        <v>76</v>
      </c>
      <c r="J372" s="247" t="str">
        <f>INDEX('Policy Characteristics'!E:E,MATCH(PolicyLevers!$C372,'Policy Characteristics'!$D:$D,0))</f>
        <v>Electrification + Hydrogen</v>
      </c>
      <c r="K372" s="247" t="str">
        <f>INDEX('Policy Characteristics'!F:F,MATCH(PolicyLevers!$C372,'Policy Characteristics'!$D:$D,0))</f>
        <v>indst fuel type shifting</v>
      </c>
      <c r="L372" s="261">
        <f>INDEX('Policy Characteristics'!G:G,MATCH(PolicyLevers!$C372,'Policy Characteristics'!$D:$D,0))</f>
        <v>0</v>
      </c>
      <c r="M372" s="261">
        <f>INDEX('Policy Characteristics'!H:H,MATCH(PolicyLevers!$C372,'Policy Characteristics'!$D:$D,0))</f>
        <v>1</v>
      </c>
      <c r="N372" s="261">
        <f>INDEX('Policy Characteristics'!I:I,MATCH(PolicyLevers!$C372,'Policy Characteristics'!$D:$D,0))</f>
        <v>0.01</v>
      </c>
      <c r="O372" s="276" t="str">
        <f>INDEX('Policy Characteristics'!J:J,MATCH(PolicyLevers!$C372,'Policy Characteristics'!$D:$D,0))</f>
        <v>% of fuel shifted</v>
      </c>
      <c r="P372" s="262" t="str">
        <f>INDEX('Policy Characteristics'!K:K,MATCH(PolicyLevers!$C372,'Policy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2" s="276" t="str">
        <f>INDEX('Policy Characteristics'!L:L,MATCH(PolicyLevers!$C372,'Policy Characteristics'!$D:$D,0))</f>
        <v>industry-ag-main.html#fuel-switching</v>
      </c>
      <c r="R372" s="277" t="str">
        <f>INDEX('Policy Characteristics'!M:M,MATCH(PolicyLevers!$C372,'Policy Characteristics'!$D:$D,0))</f>
        <v>industry-elec-and-hydrogen.html</v>
      </c>
      <c r="S372" s="262">
        <f>INDEX('Policy Characteristics'!N:N,MATCH(PolicyLevers!$C372,'Policy Characteristics'!$D:$D,0))</f>
        <v>0</v>
      </c>
      <c r="T372" s="262">
        <f>INDEX('Policy Characteristics'!O:O,MATCH(PolicyLevers!$C372,'Policy Characteristics'!$D:$D,0))</f>
        <v>0</v>
      </c>
      <c r="U372" s="248"/>
      <c r="V372" s="248"/>
      <c r="W372" s="248"/>
      <c r="X372" s="248"/>
      <c r="Y372" s="248"/>
      <c r="Z372" s="248"/>
    </row>
    <row r="373" spans="1:26" ht="15.75" customHeight="1" x14ac:dyDescent="0.35">
      <c r="A373" s="247" t="str">
        <f>INDEX('Policy Characteristics'!B:B,MATCH(PolicyLevers!$C373,'Policy Characteristics'!$D:$D,0))</f>
        <v>Industry</v>
      </c>
      <c r="B373" s="247" t="str">
        <f>INDEX('Policy Characteristics'!C:C,MATCH(PolicyLevers!$C373,'Policy Characteristics'!$D:$D,0))</f>
        <v>Electrification + Hydrogen</v>
      </c>
      <c r="C373" s="12" t="str">
        <f t="shared" ref="C373" si="262">C$321</f>
        <v>Fraction of Industrial Fuel Use Shifted to Other Fuels</v>
      </c>
      <c r="D373" s="262" t="s">
        <v>383</v>
      </c>
      <c r="E373" s="262" t="s">
        <v>404</v>
      </c>
      <c r="F373" s="262" t="s">
        <v>384</v>
      </c>
      <c r="G373" s="262" t="s">
        <v>405</v>
      </c>
      <c r="H373" s="7">
        <v>468</v>
      </c>
      <c r="I373" s="262" t="s">
        <v>76</v>
      </c>
      <c r="J373" s="247" t="str">
        <f>INDEX('Policy Characteristics'!E:E,MATCH(PolicyLevers!$C373,'Policy Characteristics'!$D:$D,0))</f>
        <v>Electrification + Hydrogen</v>
      </c>
      <c r="K373" s="247" t="str">
        <f>INDEX('Policy Characteristics'!F:F,MATCH(PolicyLevers!$C373,'Policy Characteristics'!$D:$D,0))</f>
        <v>indst fuel type shifting</v>
      </c>
      <c r="L373" s="261">
        <f>INDEX('Policy Characteristics'!G:G,MATCH(PolicyLevers!$C373,'Policy Characteristics'!$D:$D,0))</f>
        <v>0</v>
      </c>
      <c r="M373" s="261">
        <f>INDEX('Policy Characteristics'!H:H,MATCH(PolicyLevers!$C373,'Policy Characteristics'!$D:$D,0))</f>
        <v>1</v>
      </c>
      <c r="N373" s="261">
        <f>INDEX('Policy Characteristics'!I:I,MATCH(PolicyLevers!$C373,'Policy Characteristics'!$D:$D,0))</f>
        <v>0.01</v>
      </c>
      <c r="O373" s="276" t="str">
        <f>INDEX('Policy Characteristics'!J:J,MATCH(PolicyLevers!$C373,'Policy Characteristics'!$D:$D,0))</f>
        <v>% of fuel shifted</v>
      </c>
      <c r="P373" s="262" t="str">
        <f>INDEX('Policy Characteristics'!K:K,MATCH(PolicyLevers!$C373,'Policy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3" s="276" t="str">
        <f>INDEX('Policy Characteristics'!L:L,MATCH(PolicyLevers!$C373,'Policy Characteristics'!$D:$D,0))</f>
        <v>industry-ag-main.html#fuel-switching</v>
      </c>
      <c r="R373" s="277" t="str">
        <f>INDEX('Policy Characteristics'!M:M,MATCH(PolicyLevers!$C373,'Policy Characteristics'!$D:$D,0))</f>
        <v>industry-elec-and-hydrogen.html</v>
      </c>
      <c r="S373" s="262">
        <f>INDEX('Policy Characteristics'!N:N,MATCH(PolicyLevers!$C373,'Policy Characteristics'!$D:$D,0))</f>
        <v>0</v>
      </c>
      <c r="T373" s="262">
        <f>INDEX('Policy Characteristics'!O:O,MATCH(PolicyLevers!$C373,'Policy Characteristics'!$D:$D,0))</f>
        <v>0</v>
      </c>
      <c r="U373" s="248"/>
      <c r="V373" s="248"/>
      <c r="W373" s="248"/>
      <c r="X373" s="248"/>
      <c r="Y373" s="248"/>
      <c r="Z373" s="248"/>
    </row>
    <row r="374" spans="1:26" ht="15.75" customHeight="1" x14ac:dyDescent="0.35">
      <c r="A374" s="247" t="str">
        <f>INDEX('Policy Characteristics'!B:B,MATCH(PolicyLevers!$C374,'Policy Characteristics'!$D:$D,0))</f>
        <v>Industry</v>
      </c>
      <c r="B374" s="247" t="str">
        <f>INDEX('Policy Characteristics'!C:C,MATCH(PolicyLevers!$C374,'Policy Characteristics'!$D:$D,0))</f>
        <v>Electrification + Hydrogen</v>
      </c>
      <c r="C374" s="12" t="str">
        <f t="shared" ref="C374" si="263">C$321</f>
        <v>Fraction of Industrial Fuel Use Shifted to Other Fuels</v>
      </c>
      <c r="D374" s="262" t="s">
        <v>383</v>
      </c>
      <c r="E374" s="262" t="s">
        <v>406</v>
      </c>
      <c r="F374" s="262" t="s">
        <v>384</v>
      </c>
      <c r="G374" s="262" t="s">
        <v>407</v>
      </c>
      <c r="H374" s="7">
        <v>469</v>
      </c>
      <c r="I374" s="262" t="s">
        <v>76</v>
      </c>
      <c r="J374" s="247" t="str">
        <f>INDEX('Policy Characteristics'!E:E,MATCH(PolicyLevers!$C374,'Policy Characteristics'!$D:$D,0))</f>
        <v>Electrification + Hydrogen</v>
      </c>
      <c r="K374" s="247" t="str">
        <f>INDEX('Policy Characteristics'!F:F,MATCH(PolicyLevers!$C374,'Policy Characteristics'!$D:$D,0))</f>
        <v>indst fuel type shifting</v>
      </c>
      <c r="L374" s="261">
        <f>INDEX('Policy Characteristics'!G:G,MATCH(PolicyLevers!$C374,'Policy Characteristics'!$D:$D,0))</f>
        <v>0</v>
      </c>
      <c r="M374" s="261">
        <f>INDEX('Policy Characteristics'!H:H,MATCH(PolicyLevers!$C374,'Policy Characteristics'!$D:$D,0))</f>
        <v>1</v>
      </c>
      <c r="N374" s="261">
        <f>INDEX('Policy Characteristics'!I:I,MATCH(PolicyLevers!$C374,'Policy Characteristics'!$D:$D,0))</f>
        <v>0.01</v>
      </c>
      <c r="O374" s="276" t="str">
        <f>INDEX('Policy Characteristics'!J:J,MATCH(PolicyLevers!$C374,'Policy Characteristics'!$D:$D,0))</f>
        <v>% of fuel shifted</v>
      </c>
      <c r="P374" s="262" t="str">
        <f>INDEX('Policy Characteristics'!K:K,MATCH(PolicyLevers!$C374,'Policy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4" s="276" t="str">
        <f>INDEX('Policy Characteristics'!L:L,MATCH(PolicyLevers!$C374,'Policy Characteristics'!$D:$D,0))</f>
        <v>industry-ag-main.html#fuel-switching</v>
      </c>
      <c r="R374" s="277" t="str">
        <f>INDEX('Policy Characteristics'!M:M,MATCH(PolicyLevers!$C374,'Policy Characteristics'!$D:$D,0))</f>
        <v>industry-elec-and-hydrogen.html</v>
      </c>
      <c r="S374" s="262">
        <f>INDEX('Policy Characteristics'!N:N,MATCH(PolicyLevers!$C374,'Policy Characteristics'!$D:$D,0))</f>
        <v>0</v>
      </c>
      <c r="T374" s="262">
        <f>INDEX('Policy Characteristics'!O:O,MATCH(PolicyLevers!$C374,'Policy Characteristics'!$D:$D,0))</f>
        <v>0</v>
      </c>
      <c r="U374" s="248"/>
      <c r="V374" s="248"/>
      <c r="W374" s="248"/>
      <c r="X374" s="248"/>
      <c r="Y374" s="248"/>
      <c r="Z374" s="248"/>
    </row>
    <row r="375" spans="1:26" ht="15.75" customHeight="1" x14ac:dyDescent="0.35">
      <c r="A375" s="247" t="str">
        <f>INDEX('Policy Characteristics'!B:B,MATCH(PolicyLevers!$C375,'Policy Characteristics'!$D:$D,0))</f>
        <v>Industry</v>
      </c>
      <c r="B375" s="247" t="str">
        <f>INDEX('Policy Characteristics'!C:C,MATCH(PolicyLevers!$C375,'Policy Characteristics'!$D:$D,0))</f>
        <v>Electrification + Hydrogen</v>
      </c>
      <c r="C375" s="12" t="str">
        <f t="shared" ref="C375" si="264">C$321</f>
        <v>Fraction of Industrial Fuel Use Shifted to Other Fuels</v>
      </c>
      <c r="D375" s="262" t="s">
        <v>383</v>
      </c>
      <c r="E375" s="262" t="s">
        <v>408</v>
      </c>
      <c r="F375" s="262" t="s">
        <v>384</v>
      </c>
      <c r="G375" s="262" t="s">
        <v>409</v>
      </c>
      <c r="H375" s="7">
        <v>470</v>
      </c>
      <c r="I375" s="262" t="s">
        <v>63</v>
      </c>
      <c r="J375" s="247" t="str">
        <f>INDEX('Policy Characteristics'!E:E,MATCH(PolicyLevers!$C375,'Policy Characteristics'!$D:$D,0))</f>
        <v>Electrification + Hydrogen</v>
      </c>
      <c r="K375" s="247" t="str">
        <f>INDEX('Policy Characteristics'!F:F,MATCH(PolicyLevers!$C375,'Policy Characteristics'!$D:$D,0))</f>
        <v>indst fuel type shifting</v>
      </c>
      <c r="L375" s="261">
        <f>INDEX('Policy Characteristics'!G:G,MATCH(PolicyLevers!$C375,'Policy Characteristics'!$D:$D,0))</f>
        <v>0</v>
      </c>
      <c r="M375" s="261">
        <f>INDEX('Policy Characteristics'!H:H,MATCH(PolicyLevers!$C375,'Policy Characteristics'!$D:$D,0))</f>
        <v>1</v>
      </c>
      <c r="N375" s="261">
        <f>INDEX('Policy Characteristics'!I:I,MATCH(PolicyLevers!$C375,'Policy Characteristics'!$D:$D,0))</f>
        <v>0.01</v>
      </c>
      <c r="O375" s="276" t="str">
        <f>INDEX('Policy Characteristics'!J:J,MATCH(PolicyLevers!$C375,'Policy Characteristics'!$D:$D,0))</f>
        <v>% of fuel shifted</v>
      </c>
      <c r="P375" s="262" t="str">
        <f>INDEX('Policy Characteristics'!K:K,MATCH(PolicyLevers!$C375,'Policy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5" s="276" t="str">
        <f>INDEX('Policy Characteristics'!L:L,MATCH(PolicyLevers!$C375,'Policy Characteristics'!$D:$D,0))</f>
        <v>industry-ag-main.html#fuel-switching</v>
      </c>
      <c r="R375" s="277" t="str">
        <f>INDEX('Policy Characteristics'!M:M,MATCH(PolicyLevers!$C375,'Policy Characteristics'!$D:$D,0))</f>
        <v>industry-elec-and-hydrogen.html</v>
      </c>
      <c r="S375" s="262">
        <f>INDEX('Policy Characteristics'!N:N,MATCH(PolicyLevers!$C375,'Policy Characteristics'!$D:$D,0))</f>
        <v>0</v>
      </c>
      <c r="T375" s="262">
        <f>INDEX('Policy Characteristics'!O:O,MATCH(PolicyLevers!$C375,'Policy Characteristics'!$D:$D,0))</f>
        <v>0</v>
      </c>
      <c r="U375" s="248"/>
      <c r="V375" s="248"/>
      <c r="W375" s="248"/>
      <c r="X375" s="248"/>
      <c r="Y375" s="248"/>
      <c r="Z375" s="248"/>
    </row>
    <row r="376" spans="1:26" ht="15.75" customHeight="1" x14ac:dyDescent="0.35">
      <c r="A376" s="247" t="str">
        <f>INDEX('Policy Characteristics'!B:B,MATCH(PolicyLevers!$C376,'Policy Characteristics'!$D:$D,0))</f>
        <v>Industry</v>
      </c>
      <c r="B376" s="247" t="str">
        <f>INDEX('Policy Characteristics'!C:C,MATCH(PolicyLevers!$C376,'Policy Characteristics'!$D:$D,0))</f>
        <v>Electrification + Hydrogen</v>
      </c>
      <c r="C376" s="12" t="str">
        <f t="shared" ref="C376" si="265">C$321</f>
        <v>Fraction of Industrial Fuel Use Shifted to Other Fuels</v>
      </c>
      <c r="D376" s="262" t="s">
        <v>383</v>
      </c>
      <c r="E376" s="262" t="s">
        <v>410</v>
      </c>
      <c r="F376" s="262" t="s">
        <v>384</v>
      </c>
      <c r="G376" s="262" t="s">
        <v>411</v>
      </c>
      <c r="H376" s="7">
        <v>471</v>
      </c>
      <c r="I376" s="262" t="s">
        <v>76</v>
      </c>
      <c r="J376" s="247" t="str">
        <f>INDEX('Policy Characteristics'!E:E,MATCH(PolicyLevers!$C376,'Policy Characteristics'!$D:$D,0))</f>
        <v>Electrification + Hydrogen</v>
      </c>
      <c r="K376" s="247" t="str">
        <f>INDEX('Policy Characteristics'!F:F,MATCH(PolicyLevers!$C376,'Policy Characteristics'!$D:$D,0))</f>
        <v>indst fuel type shifting</v>
      </c>
      <c r="L376" s="261">
        <f>INDEX('Policy Characteristics'!G:G,MATCH(PolicyLevers!$C376,'Policy Characteristics'!$D:$D,0))</f>
        <v>0</v>
      </c>
      <c r="M376" s="261">
        <f>INDEX('Policy Characteristics'!H:H,MATCH(PolicyLevers!$C376,'Policy Characteristics'!$D:$D,0))</f>
        <v>1</v>
      </c>
      <c r="N376" s="261">
        <f>INDEX('Policy Characteristics'!I:I,MATCH(PolicyLevers!$C376,'Policy Characteristics'!$D:$D,0))</f>
        <v>0.01</v>
      </c>
      <c r="O376" s="276" t="str">
        <f>INDEX('Policy Characteristics'!J:J,MATCH(PolicyLevers!$C376,'Policy Characteristics'!$D:$D,0))</f>
        <v>% of fuel shifted</v>
      </c>
      <c r="P376" s="262" t="str">
        <f>INDEX('Policy Characteristics'!K:K,MATCH(PolicyLevers!$C376,'Policy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6" s="276" t="str">
        <f>INDEX('Policy Characteristics'!L:L,MATCH(PolicyLevers!$C376,'Policy Characteristics'!$D:$D,0))</f>
        <v>industry-ag-main.html#fuel-switching</v>
      </c>
      <c r="R376" s="277" t="str">
        <f>INDEX('Policy Characteristics'!M:M,MATCH(PolicyLevers!$C376,'Policy Characteristics'!$D:$D,0))</f>
        <v>industry-elec-and-hydrogen.html</v>
      </c>
      <c r="S376" s="262">
        <f>INDEX('Policy Characteristics'!N:N,MATCH(PolicyLevers!$C376,'Policy Characteristics'!$D:$D,0))</f>
        <v>0</v>
      </c>
      <c r="T376" s="262">
        <f>INDEX('Policy Characteristics'!O:O,MATCH(PolicyLevers!$C376,'Policy Characteristics'!$D:$D,0))</f>
        <v>0</v>
      </c>
      <c r="U376" s="248"/>
      <c r="V376" s="248"/>
      <c r="W376" s="248"/>
      <c r="X376" s="248"/>
      <c r="Y376" s="248"/>
      <c r="Z376" s="248"/>
    </row>
    <row r="377" spans="1:26" ht="15.75" customHeight="1" x14ac:dyDescent="0.35">
      <c r="A377" s="247" t="str">
        <f>INDEX('Policy Characteristics'!B:B,MATCH(PolicyLevers!$C377,'Policy Characteristics'!$D:$D,0))</f>
        <v>Industry</v>
      </c>
      <c r="B377" s="247" t="str">
        <f>INDEX('Policy Characteristics'!C:C,MATCH(PolicyLevers!$C377,'Policy Characteristics'!$D:$D,0))</f>
        <v>Electrification + Hydrogen</v>
      </c>
      <c r="C377" s="12" t="str">
        <f t="shared" ref="C377" si="266">C$321</f>
        <v>Fraction of Industrial Fuel Use Shifted to Other Fuels</v>
      </c>
      <c r="D377" s="262" t="s">
        <v>383</v>
      </c>
      <c r="E377" s="262" t="s">
        <v>412</v>
      </c>
      <c r="F377" s="262" t="s">
        <v>384</v>
      </c>
      <c r="G377" s="262" t="s">
        <v>413</v>
      </c>
      <c r="H377" s="7">
        <v>472</v>
      </c>
      <c r="I377" s="262" t="s">
        <v>76</v>
      </c>
      <c r="J377" s="247" t="str">
        <f>INDEX('Policy Characteristics'!E:E,MATCH(PolicyLevers!$C377,'Policy Characteristics'!$D:$D,0))</f>
        <v>Electrification + Hydrogen</v>
      </c>
      <c r="K377" s="247" t="str">
        <f>INDEX('Policy Characteristics'!F:F,MATCH(PolicyLevers!$C377,'Policy Characteristics'!$D:$D,0))</f>
        <v>indst fuel type shifting</v>
      </c>
      <c r="L377" s="261">
        <f>INDEX('Policy Characteristics'!G:G,MATCH(PolicyLevers!$C377,'Policy Characteristics'!$D:$D,0))</f>
        <v>0</v>
      </c>
      <c r="M377" s="261">
        <f>INDEX('Policy Characteristics'!H:H,MATCH(PolicyLevers!$C377,'Policy Characteristics'!$D:$D,0))</f>
        <v>1</v>
      </c>
      <c r="N377" s="261">
        <f>INDEX('Policy Characteristics'!I:I,MATCH(PolicyLevers!$C377,'Policy Characteristics'!$D:$D,0))</f>
        <v>0.01</v>
      </c>
      <c r="O377" s="276" t="str">
        <f>INDEX('Policy Characteristics'!J:J,MATCH(PolicyLevers!$C377,'Policy Characteristics'!$D:$D,0))</f>
        <v>% of fuel shifted</v>
      </c>
      <c r="P377" s="262" t="str">
        <f>INDEX('Policy Characteristics'!K:K,MATCH(PolicyLevers!$C377,'Policy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7" s="276" t="str">
        <f>INDEX('Policy Characteristics'!L:L,MATCH(PolicyLevers!$C377,'Policy Characteristics'!$D:$D,0))</f>
        <v>industry-ag-main.html#fuel-switching</v>
      </c>
      <c r="R377" s="277" t="str">
        <f>INDEX('Policy Characteristics'!M:M,MATCH(PolicyLevers!$C377,'Policy Characteristics'!$D:$D,0))</f>
        <v>industry-elec-and-hydrogen.html</v>
      </c>
      <c r="S377" s="262">
        <f>INDEX('Policy Characteristics'!N:N,MATCH(PolicyLevers!$C377,'Policy Characteristics'!$D:$D,0))</f>
        <v>0</v>
      </c>
      <c r="T377" s="262">
        <f>INDEX('Policy Characteristics'!O:O,MATCH(PolicyLevers!$C377,'Policy Characteristics'!$D:$D,0))</f>
        <v>0</v>
      </c>
      <c r="U377" s="248"/>
      <c r="V377" s="248"/>
      <c r="W377" s="248"/>
      <c r="X377" s="248"/>
      <c r="Y377" s="248"/>
      <c r="Z377" s="248"/>
    </row>
    <row r="378" spans="1:26" ht="15.75" customHeight="1" x14ac:dyDescent="0.35">
      <c r="A378" s="247" t="str">
        <f>INDEX('Policy Characteristics'!B:B,MATCH(PolicyLevers!$C378,'Policy Characteristics'!$D:$D,0))</f>
        <v>Industry</v>
      </c>
      <c r="B378" s="247" t="str">
        <f>INDEX('Policy Characteristics'!C:C,MATCH(PolicyLevers!$C378,'Policy Characteristics'!$D:$D,0))</f>
        <v>Electrification + Hydrogen</v>
      </c>
      <c r="C378" s="12" t="str">
        <f t="shared" ref="C378" si="267">C$321</f>
        <v>Fraction of Industrial Fuel Use Shifted to Other Fuels</v>
      </c>
      <c r="D378" s="262" t="s">
        <v>383</v>
      </c>
      <c r="E378" s="262" t="s">
        <v>414</v>
      </c>
      <c r="F378" s="262" t="s">
        <v>384</v>
      </c>
      <c r="G378" s="262" t="s">
        <v>415</v>
      </c>
      <c r="H378" s="7">
        <v>473</v>
      </c>
      <c r="I378" s="262" t="s">
        <v>76</v>
      </c>
      <c r="J378" s="247" t="str">
        <f>INDEX('Policy Characteristics'!E:E,MATCH(PolicyLevers!$C378,'Policy Characteristics'!$D:$D,0))</f>
        <v>Electrification + Hydrogen</v>
      </c>
      <c r="K378" s="247" t="str">
        <f>INDEX('Policy Characteristics'!F:F,MATCH(PolicyLevers!$C378,'Policy Characteristics'!$D:$D,0))</f>
        <v>indst fuel type shifting</v>
      </c>
      <c r="L378" s="261">
        <f>INDEX('Policy Characteristics'!G:G,MATCH(PolicyLevers!$C378,'Policy Characteristics'!$D:$D,0))</f>
        <v>0</v>
      </c>
      <c r="M378" s="261">
        <f>INDEX('Policy Characteristics'!H:H,MATCH(PolicyLevers!$C378,'Policy Characteristics'!$D:$D,0))</f>
        <v>1</v>
      </c>
      <c r="N378" s="261">
        <f>INDEX('Policy Characteristics'!I:I,MATCH(PolicyLevers!$C378,'Policy Characteristics'!$D:$D,0))</f>
        <v>0.01</v>
      </c>
      <c r="O378" s="276" t="str">
        <f>INDEX('Policy Characteristics'!J:J,MATCH(PolicyLevers!$C378,'Policy Characteristics'!$D:$D,0))</f>
        <v>% of fuel shifted</v>
      </c>
      <c r="P378" s="262" t="str">
        <f>INDEX('Policy Characteristics'!K:K,MATCH(PolicyLevers!$C378,'Policy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8" s="276" t="str">
        <f>INDEX('Policy Characteristics'!L:L,MATCH(PolicyLevers!$C378,'Policy Characteristics'!$D:$D,0))</f>
        <v>industry-ag-main.html#fuel-switching</v>
      </c>
      <c r="R378" s="277" t="str">
        <f>INDEX('Policy Characteristics'!M:M,MATCH(PolicyLevers!$C378,'Policy Characteristics'!$D:$D,0))</f>
        <v>industry-elec-and-hydrogen.html</v>
      </c>
      <c r="S378" s="262">
        <f>INDEX('Policy Characteristics'!N:N,MATCH(PolicyLevers!$C378,'Policy Characteristics'!$D:$D,0))</f>
        <v>0</v>
      </c>
      <c r="T378" s="262">
        <f>INDEX('Policy Characteristics'!O:O,MATCH(PolicyLevers!$C378,'Policy Characteristics'!$D:$D,0))</f>
        <v>0</v>
      </c>
      <c r="U378" s="248"/>
      <c r="V378" s="248"/>
      <c r="W378" s="248"/>
      <c r="X378" s="248"/>
      <c r="Y378" s="248"/>
      <c r="Z378" s="248"/>
    </row>
    <row r="379" spans="1:26" ht="15.75" customHeight="1" x14ac:dyDescent="0.35">
      <c r="A379" s="247" t="str">
        <f>INDEX('Policy Characteristics'!B:B,MATCH(PolicyLevers!$C379,'Policy Characteristics'!$D:$D,0))</f>
        <v>Industry</v>
      </c>
      <c r="B379" s="247" t="str">
        <f>INDEX('Policy Characteristics'!C:C,MATCH(PolicyLevers!$C379,'Policy Characteristics'!$D:$D,0))</f>
        <v>Electrification + Hydrogen</v>
      </c>
      <c r="C379" s="12" t="str">
        <f t="shared" ref="C379" si="268">C$321</f>
        <v>Fraction of Industrial Fuel Use Shifted to Other Fuels</v>
      </c>
      <c r="D379" s="262" t="s">
        <v>383</v>
      </c>
      <c r="E379" s="262" t="s">
        <v>416</v>
      </c>
      <c r="F379" s="262" t="s">
        <v>384</v>
      </c>
      <c r="G379" s="262" t="s">
        <v>417</v>
      </c>
      <c r="H379" s="7">
        <v>474</v>
      </c>
      <c r="I379" s="262" t="s">
        <v>76</v>
      </c>
      <c r="J379" s="247" t="str">
        <f>INDEX('Policy Characteristics'!E:E,MATCH(PolicyLevers!$C379,'Policy Characteristics'!$D:$D,0))</f>
        <v>Electrification + Hydrogen</v>
      </c>
      <c r="K379" s="247" t="str">
        <f>INDEX('Policy Characteristics'!F:F,MATCH(PolicyLevers!$C379,'Policy Characteristics'!$D:$D,0))</f>
        <v>indst fuel type shifting</v>
      </c>
      <c r="L379" s="261">
        <f>INDEX('Policy Characteristics'!G:G,MATCH(PolicyLevers!$C379,'Policy Characteristics'!$D:$D,0))</f>
        <v>0</v>
      </c>
      <c r="M379" s="261">
        <f>INDEX('Policy Characteristics'!H:H,MATCH(PolicyLevers!$C379,'Policy Characteristics'!$D:$D,0))</f>
        <v>1</v>
      </c>
      <c r="N379" s="261">
        <f>INDEX('Policy Characteristics'!I:I,MATCH(PolicyLevers!$C379,'Policy Characteristics'!$D:$D,0))</f>
        <v>0.01</v>
      </c>
      <c r="O379" s="276" t="str">
        <f>INDEX('Policy Characteristics'!J:J,MATCH(PolicyLevers!$C379,'Policy Characteristics'!$D:$D,0))</f>
        <v>% of fuel shifted</v>
      </c>
      <c r="P379" s="262" t="str">
        <f>INDEX('Policy Characteristics'!K:K,MATCH(PolicyLevers!$C379,'Policy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79" s="276" t="str">
        <f>INDEX('Policy Characteristics'!L:L,MATCH(PolicyLevers!$C379,'Policy Characteristics'!$D:$D,0))</f>
        <v>industry-ag-main.html#fuel-switching</v>
      </c>
      <c r="R379" s="277" t="str">
        <f>INDEX('Policy Characteristics'!M:M,MATCH(PolicyLevers!$C379,'Policy Characteristics'!$D:$D,0))</f>
        <v>industry-elec-and-hydrogen.html</v>
      </c>
      <c r="S379" s="262">
        <f>INDEX('Policy Characteristics'!N:N,MATCH(PolicyLevers!$C379,'Policy Characteristics'!$D:$D,0))</f>
        <v>0</v>
      </c>
      <c r="T379" s="262">
        <f>INDEX('Policy Characteristics'!O:O,MATCH(PolicyLevers!$C379,'Policy Characteristics'!$D:$D,0))</f>
        <v>0</v>
      </c>
      <c r="U379" s="248"/>
      <c r="V379" s="248"/>
      <c r="W379" s="248"/>
      <c r="X379" s="248"/>
      <c r="Y379" s="248"/>
      <c r="Z379" s="248"/>
    </row>
    <row r="380" spans="1:26" ht="15.75" customHeight="1" x14ac:dyDescent="0.35">
      <c r="A380" s="247" t="str">
        <f>INDEX('Policy Characteristics'!B:B,MATCH(PolicyLevers!$C380,'Policy Characteristics'!$D:$D,0))</f>
        <v>Industry</v>
      </c>
      <c r="B380" s="247" t="str">
        <f>INDEX('Policy Characteristics'!C:C,MATCH(PolicyLevers!$C380,'Policy Characteristics'!$D:$D,0))</f>
        <v>Electrification + Hydrogen</v>
      </c>
      <c r="C380" s="12" t="str">
        <f t="shared" ref="C380" si="269">C$321</f>
        <v>Fraction of Industrial Fuel Use Shifted to Other Fuels</v>
      </c>
      <c r="D380" s="262" t="s">
        <v>383</v>
      </c>
      <c r="E380" s="262" t="s">
        <v>418</v>
      </c>
      <c r="F380" s="262" t="s">
        <v>384</v>
      </c>
      <c r="G380" s="262" t="s">
        <v>419</v>
      </c>
      <c r="H380" s="7">
        <v>475</v>
      </c>
      <c r="I380" s="262" t="s">
        <v>76</v>
      </c>
      <c r="J380" s="247" t="str">
        <f>INDEX('Policy Characteristics'!E:E,MATCH(PolicyLevers!$C380,'Policy Characteristics'!$D:$D,0))</f>
        <v>Electrification + Hydrogen</v>
      </c>
      <c r="K380" s="247" t="str">
        <f>INDEX('Policy Characteristics'!F:F,MATCH(PolicyLevers!$C380,'Policy Characteristics'!$D:$D,0))</f>
        <v>indst fuel type shifting</v>
      </c>
      <c r="L380" s="261">
        <f>INDEX('Policy Characteristics'!G:G,MATCH(PolicyLevers!$C380,'Policy Characteristics'!$D:$D,0))</f>
        <v>0</v>
      </c>
      <c r="M380" s="261">
        <f>INDEX('Policy Characteristics'!H:H,MATCH(PolicyLevers!$C380,'Policy Characteristics'!$D:$D,0))</f>
        <v>1</v>
      </c>
      <c r="N380" s="261">
        <f>INDEX('Policy Characteristics'!I:I,MATCH(PolicyLevers!$C380,'Policy Characteristics'!$D:$D,0))</f>
        <v>0.01</v>
      </c>
      <c r="O380" s="276" t="str">
        <f>INDEX('Policy Characteristics'!J:J,MATCH(PolicyLevers!$C380,'Policy Characteristics'!$D:$D,0))</f>
        <v>% of fuel shifted</v>
      </c>
      <c r="P380" s="262" t="str">
        <f>INDEX('Policy Characteristics'!K:K,MATCH(PolicyLevers!$C380,'Policy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0" s="276" t="str">
        <f>INDEX('Policy Characteristics'!L:L,MATCH(PolicyLevers!$C380,'Policy Characteristics'!$D:$D,0))</f>
        <v>industry-ag-main.html#fuel-switching</v>
      </c>
      <c r="R380" s="277" t="str">
        <f>INDEX('Policy Characteristics'!M:M,MATCH(PolicyLevers!$C380,'Policy Characteristics'!$D:$D,0))</f>
        <v>industry-elec-and-hydrogen.html</v>
      </c>
      <c r="S380" s="262">
        <f>INDEX('Policy Characteristics'!N:N,MATCH(PolicyLevers!$C380,'Policy Characteristics'!$D:$D,0))</f>
        <v>0</v>
      </c>
      <c r="T380" s="262">
        <f>INDEX('Policy Characteristics'!O:O,MATCH(PolicyLevers!$C380,'Policy Characteristics'!$D:$D,0))</f>
        <v>0</v>
      </c>
      <c r="U380" s="248"/>
      <c r="V380" s="248"/>
      <c r="W380" s="248"/>
      <c r="X380" s="248"/>
      <c r="Y380" s="248"/>
      <c r="Z380" s="248"/>
    </row>
    <row r="381" spans="1:26" ht="15.75" customHeight="1" x14ac:dyDescent="0.35">
      <c r="A381" s="247" t="str">
        <f>INDEX('Policy Characteristics'!B:B,MATCH(PolicyLevers!$C381,'Policy Characteristics'!$D:$D,0))</f>
        <v>Industry</v>
      </c>
      <c r="B381" s="247" t="str">
        <f>INDEX('Policy Characteristics'!C:C,MATCH(PolicyLevers!$C381,'Policy Characteristics'!$D:$D,0))</f>
        <v>Electrification + Hydrogen</v>
      </c>
      <c r="C381" s="12" t="str">
        <f t="shared" ref="C381" si="270">C$321</f>
        <v>Fraction of Industrial Fuel Use Shifted to Other Fuels</v>
      </c>
      <c r="D381" s="262" t="s">
        <v>385</v>
      </c>
      <c r="E381" s="262" t="s">
        <v>396</v>
      </c>
      <c r="F381" s="262" t="s">
        <v>386</v>
      </c>
      <c r="G381" s="262" t="s">
        <v>397</v>
      </c>
      <c r="H381" s="7">
        <v>476</v>
      </c>
      <c r="I381" s="262" t="s">
        <v>76</v>
      </c>
      <c r="J381" s="247" t="str">
        <f>INDEX('Policy Characteristics'!E:E,MATCH(PolicyLevers!$C381,'Policy Characteristics'!$D:$D,0))</f>
        <v>Electrification + Hydrogen</v>
      </c>
      <c r="K381" s="247" t="str">
        <f>INDEX('Policy Characteristics'!F:F,MATCH(PolicyLevers!$C381,'Policy Characteristics'!$D:$D,0))</f>
        <v>indst fuel type shifting</v>
      </c>
      <c r="L381" s="261">
        <f>INDEX('Policy Characteristics'!G:G,MATCH(PolicyLevers!$C381,'Policy Characteristics'!$D:$D,0))</f>
        <v>0</v>
      </c>
      <c r="M381" s="261">
        <f>INDEX('Policy Characteristics'!H:H,MATCH(PolicyLevers!$C381,'Policy Characteristics'!$D:$D,0))</f>
        <v>1</v>
      </c>
      <c r="N381" s="261">
        <f>INDEX('Policy Characteristics'!I:I,MATCH(PolicyLevers!$C381,'Policy Characteristics'!$D:$D,0))</f>
        <v>0.01</v>
      </c>
      <c r="O381" s="276" t="str">
        <f>INDEX('Policy Characteristics'!J:J,MATCH(PolicyLevers!$C381,'Policy Characteristics'!$D:$D,0))</f>
        <v>% of fuel shifted</v>
      </c>
      <c r="P381" s="262" t="str">
        <f>INDEX('Policy Characteristics'!K:K,MATCH(PolicyLevers!$C381,'Policy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1" s="276" t="str">
        <f>INDEX('Policy Characteristics'!L:L,MATCH(PolicyLevers!$C381,'Policy Characteristics'!$D:$D,0))</f>
        <v>industry-ag-main.html#fuel-switching</v>
      </c>
      <c r="R381" s="277" t="str">
        <f>INDEX('Policy Characteristics'!M:M,MATCH(PolicyLevers!$C381,'Policy Characteristics'!$D:$D,0))</f>
        <v>industry-elec-and-hydrogen.html</v>
      </c>
      <c r="S381" s="262">
        <f>INDEX('Policy Characteristics'!N:N,MATCH(PolicyLevers!$C381,'Policy Characteristics'!$D:$D,0))</f>
        <v>0</v>
      </c>
      <c r="T381" s="262">
        <f>INDEX('Policy Characteristics'!O:O,MATCH(PolicyLevers!$C381,'Policy Characteristics'!$D:$D,0))</f>
        <v>0</v>
      </c>
      <c r="U381" s="248"/>
      <c r="V381" s="248"/>
      <c r="W381" s="248"/>
      <c r="X381" s="248"/>
      <c r="Y381" s="248"/>
      <c r="Z381" s="248"/>
    </row>
    <row r="382" spans="1:26" ht="15.75" customHeight="1" x14ac:dyDescent="0.35">
      <c r="A382" s="247" t="str">
        <f>INDEX('Policy Characteristics'!B:B,MATCH(PolicyLevers!$C382,'Policy Characteristics'!$D:$D,0))</f>
        <v>Industry</v>
      </c>
      <c r="B382" s="247" t="str">
        <f>INDEX('Policy Characteristics'!C:C,MATCH(PolicyLevers!$C382,'Policy Characteristics'!$D:$D,0))</f>
        <v>Electrification + Hydrogen</v>
      </c>
      <c r="C382" s="12" t="str">
        <f t="shared" ref="C382" si="271">C$321</f>
        <v>Fraction of Industrial Fuel Use Shifted to Other Fuels</v>
      </c>
      <c r="D382" s="262" t="s">
        <v>385</v>
      </c>
      <c r="E382" s="262" t="s">
        <v>402</v>
      </c>
      <c r="F382" s="262" t="s">
        <v>386</v>
      </c>
      <c r="G382" s="262" t="s">
        <v>403</v>
      </c>
      <c r="H382" s="7">
        <v>477</v>
      </c>
      <c r="I382" s="262" t="s">
        <v>76</v>
      </c>
      <c r="J382" s="247" t="str">
        <f>INDEX('Policy Characteristics'!E:E,MATCH(PolicyLevers!$C382,'Policy Characteristics'!$D:$D,0))</f>
        <v>Electrification + Hydrogen</v>
      </c>
      <c r="K382" s="247" t="str">
        <f>INDEX('Policy Characteristics'!F:F,MATCH(PolicyLevers!$C382,'Policy Characteristics'!$D:$D,0))</f>
        <v>indst fuel type shifting</v>
      </c>
      <c r="L382" s="261">
        <f>INDEX('Policy Characteristics'!G:G,MATCH(PolicyLevers!$C382,'Policy Characteristics'!$D:$D,0))</f>
        <v>0</v>
      </c>
      <c r="M382" s="261">
        <f>INDEX('Policy Characteristics'!H:H,MATCH(PolicyLevers!$C382,'Policy Characteristics'!$D:$D,0))</f>
        <v>1</v>
      </c>
      <c r="N382" s="261">
        <f>INDEX('Policy Characteristics'!I:I,MATCH(PolicyLevers!$C382,'Policy Characteristics'!$D:$D,0))</f>
        <v>0.01</v>
      </c>
      <c r="O382" s="276" t="str">
        <f>INDEX('Policy Characteristics'!J:J,MATCH(PolicyLevers!$C382,'Policy Characteristics'!$D:$D,0))</f>
        <v>% of fuel shifted</v>
      </c>
      <c r="P382" s="262" t="str">
        <f>INDEX('Policy Characteristics'!K:K,MATCH(PolicyLevers!$C382,'Policy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2" s="276" t="str">
        <f>INDEX('Policy Characteristics'!L:L,MATCH(PolicyLevers!$C382,'Policy Characteristics'!$D:$D,0))</f>
        <v>industry-ag-main.html#fuel-switching</v>
      </c>
      <c r="R382" s="277" t="str">
        <f>INDEX('Policy Characteristics'!M:M,MATCH(PolicyLevers!$C382,'Policy Characteristics'!$D:$D,0))</f>
        <v>industry-elec-and-hydrogen.html</v>
      </c>
      <c r="S382" s="262">
        <f>INDEX('Policy Characteristics'!N:N,MATCH(PolicyLevers!$C382,'Policy Characteristics'!$D:$D,0))</f>
        <v>0</v>
      </c>
      <c r="T382" s="262">
        <f>INDEX('Policy Characteristics'!O:O,MATCH(PolicyLevers!$C382,'Policy Characteristics'!$D:$D,0))</f>
        <v>0</v>
      </c>
      <c r="U382" s="248"/>
      <c r="V382" s="248"/>
      <c r="W382" s="248"/>
      <c r="X382" s="248"/>
      <c r="Y382" s="248"/>
      <c r="Z382" s="248"/>
    </row>
    <row r="383" spans="1:26" ht="15.75" customHeight="1" x14ac:dyDescent="0.35">
      <c r="A383" s="247" t="str">
        <f>INDEX('Policy Characteristics'!B:B,MATCH(PolicyLevers!$C383,'Policy Characteristics'!$D:$D,0))</f>
        <v>Industry</v>
      </c>
      <c r="B383" s="247" t="str">
        <f>INDEX('Policy Characteristics'!C:C,MATCH(PolicyLevers!$C383,'Policy Characteristics'!$D:$D,0))</f>
        <v>Electrification + Hydrogen</v>
      </c>
      <c r="C383" s="247" t="str">
        <f t="shared" ref="C383" si="272">C$321</f>
        <v>Fraction of Industrial Fuel Use Shifted to Other Fuels</v>
      </c>
      <c r="D383" s="257" t="s">
        <v>385</v>
      </c>
      <c r="E383" s="257" t="s">
        <v>404</v>
      </c>
      <c r="F383" s="257" t="s">
        <v>386</v>
      </c>
      <c r="G383" s="257" t="s">
        <v>405</v>
      </c>
      <c r="H383" s="254">
        <v>478</v>
      </c>
      <c r="I383" s="255" t="s">
        <v>76</v>
      </c>
      <c r="J383" s="247" t="str">
        <f>INDEX('Policy Characteristics'!E:E,MATCH(PolicyLevers!$C383,'Policy Characteristics'!$D:$D,0))</f>
        <v>Electrification + Hydrogen</v>
      </c>
      <c r="K383" s="247" t="str">
        <f>INDEX('Policy Characteristics'!F:F,MATCH(PolicyLevers!$C383,'Policy Characteristics'!$D:$D,0))</f>
        <v>indst fuel type shifting</v>
      </c>
      <c r="L383" s="256">
        <f>INDEX('Policy Characteristics'!G:G,MATCH(PolicyLevers!$C383,'Policy Characteristics'!$D:$D,0))</f>
        <v>0</v>
      </c>
      <c r="M383" s="256">
        <f>INDEX('Policy Characteristics'!H:H,MATCH(PolicyLevers!$C383,'Policy Characteristics'!$D:$D,0))</f>
        <v>1</v>
      </c>
      <c r="N383" s="256">
        <f>INDEX('Policy Characteristics'!I:I,MATCH(PolicyLevers!$C383,'Policy Characteristics'!$D:$D,0))</f>
        <v>0.01</v>
      </c>
      <c r="O383" s="257" t="str">
        <f>INDEX('Policy Characteristics'!J:J,MATCH(PolicyLevers!$C383,'Policy Characteristics'!$D:$D,0))</f>
        <v>% of fuel shifted</v>
      </c>
      <c r="P383" s="257" t="str">
        <f>INDEX('Policy Characteristics'!K:K,MATCH(PolicyLevers!$C383,'Policy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3" s="257" t="str">
        <f>INDEX('Policy Characteristics'!L:L,MATCH(PolicyLevers!$C383,'Policy Characteristics'!$D:$D,0))</f>
        <v>industry-ag-main.html#fuel-switching</v>
      </c>
      <c r="R383" s="265" t="str">
        <f>INDEX('Policy Characteristics'!M:M,MATCH(PolicyLevers!$C383,'Policy Characteristics'!$D:$D,0))</f>
        <v>industry-elec-and-hydrogen.html</v>
      </c>
      <c r="S383" s="257">
        <f>INDEX('Policy Characteristics'!N:N,MATCH(PolicyLevers!$C383,'Policy Characteristics'!$D:$D,0))</f>
        <v>0</v>
      </c>
      <c r="T383" s="257">
        <f>INDEX('Policy Characteristics'!O:O,MATCH(PolicyLevers!$C383,'Policy Characteristics'!$D:$D,0))</f>
        <v>0</v>
      </c>
      <c r="U383" s="248"/>
      <c r="V383" s="248"/>
      <c r="W383" s="248"/>
      <c r="X383" s="248"/>
      <c r="Y383" s="248"/>
      <c r="Z383" s="248"/>
    </row>
    <row r="384" spans="1:26" ht="15.75" customHeight="1" x14ac:dyDescent="0.35">
      <c r="A384" s="247" t="str">
        <f>INDEX('Policy Characteristics'!B:B,MATCH(PolicyLevers!$C384,'Policy Characteristics'!$D:$D,0))</f>
        <v>Industry</v>
      </c>
      <c r="B384" s="247" t="str">
        <f>INDEX('Policy Characteristics'!C:C,MATCH(PolicyLevers!$C384,'Policy Characteristics'!$D:$D,0))</f>
        <v>Electrification + Hydrogen</v>
      </c>
      <c r="C384" s="12" t="str">
        <f t="shared" ref="C384" si="273">C$321</f>
        <v>Fraction of Industrial Fuel Use Shifted to Other Fuels</v>
      </c>
      <c r="D384" s="262" t="s">
        <v>385</v>
      </c>
      <c r="E384" s="262" t="s">
        <v>406</v>
      </c>
      <c r="F384" s="262" t="s">
        <v>386</v>
      </c>
      <c r="G384" s="262" t="s">
        <v>407</v>
      </c>
      <c r="H384" s="7">
        <v>479</v>
      </c>
      <c r="I384" s="262" t="s">
        <v>76</v>
      </c>
      <c r="J384" s="247" t="str">
        <f>INDEX('Policy Characteristics'!E:E,MATCH(PolicyLevers!$C384,'Policy Characteristics'!$D:$D,0))</f>
        <v>Electrification + Hydrogen</v>
      </c>
      <c r="K384" s="247" t="str">
        <f>INDEX('Policy Characteristics'!F:F,MATCH(PolicyLevers!$C384,'Policy Characteristics'!$D:$D,0))</f>
        <v>indst fuel type shifting</v>
      </c>
      <c r="L384" s="261">
        <f>INDEX('Policy Characteristics'!G:G,MATCH(PolicyLevers!$C384,'Policy Characteristics'!$D:$D,0))</f>
        <v>0</v>
      </c>
      <c r="M384" s="261">
        <f>INDEX('Policy Characteristics'!H:H,MATCH(PolicyLevers!$C384,'Policy Characteristics'!$D:$D,0))</f>
        <v>1</v>
      </c>
      <c r="N384" s="261">
        <f>INDEX('Policy Characteristics'!I:I,MATCH(PolicyLevers!$C384,'Policy Characteristics'!$D:$D,0))</f>
        <v>0.01</v>
      </c>
      <c r="O384" s="276" t="str">
        <f>INDEX('Policy Characteristics'!J:J,MATCH(PolicyLevers!$C384,'Policy Characteristics'!$D:$D,0))</f>
        <v>% of fuel shifted</v>
      </c>
      <c r="P384" s="262" t="str">
        <f>INDEX('Policy Characteristics'!K:K,MATCH(PolicyLevers!$C384,'Policy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4" s="276" t="str">
        <f>INDEX('Policy Characteristics'!L:L,MATCH(PolicyLevers!$C384,'Policy Characteristics'!$D:$D,0))</f>
        <v>industry-ag-main.html#fuel-switching</v>
      </c>
      <c r="R384" s="277" t="str">
        <f>INDEX('Policy Characteristics'!M:M,MATCH(PolicyLevers!$C384,'Policy Characteristics'!$D:$D,0))</f>
        <v>industry-elec-and-hydrogen.html</v>
      </c>
      <c r="S384" s="262">
        <f>INDEX('Policy Characteristics'!N:N,MATCH(PolicyLevers!$C384,'Policy Characteristics'!$D:$D,0))</f>
        <v>0</v>
      </c>
      <c r="T384" s="262">
        <f>INDEX('Policy Characteristics'!O:O,MATCH(PolicyLevers!$C384,'Policy Characteristics'!$D:$D,0))</f>
        <v>0</v>
      </c>
      <c r="U384" s="248"/>
      <c r="V384" s="248"/>
      <c r="W384" s="248"/>
      <c r="X384" s="248"/>
      <c r="Y384" s="248"/>
      <c r="Z384" s="248"/>
    </row>
    <row r="385" spans="1:26" ht="15.75" customHeight="1" x14ac:dyDescent="0.35">
      <c r="A385" s="247" t="str">
        <f>INDEX('Policy Characteristics'!B:B,MATCH(PolicyLevers!$C385,'Policy Characteristics'!$D:$D,0))</f>
        <v>Industry</v>
      </c>
      <c r="B385" s="247" t="str">
        <f>INDEX('Policy Characteristics'!C:C,MATCH(PolicyLevers!$C385,'Policy Characteristics'!$D:$D,0))</f>
        <v>Electrification + Hydrogen</v>
      </c>
      <c r="C385" s="247" t="str">
        <f t="shared" ref="C385" si="274">C$321</f>
        <v>Fraction of Industrial Fuel Use Shifted to Other Fuels</v>
      </c>
      <c r="D385" s="257" t="s">
        <v>385</v>
      </c>
      <c r="E385" s="257" t="s">
        <v>408</v>
      </c>
      <c r="F385" s="257" t="s">
        <v>386</v>
      </c>
      <c r="G385" s="257" t="s">
        <v>409</v>
      </c>
      <c r="H385" s="254">
        <v>480</v>
      </c>
      <c r="I385" s="255" t="s">
        <v>63</v>
      </c>
      <c r="J385" s="247" t="str">
        <f>INDEX('Policy Characteristics'!E:E,MATCH(PolicyLevers!$C385,'Policy Characteristics'!$D:$D,0))</f>
        <v>Electrification + Hydrogen</v>
      </c>
      <c r="K385" s="247" t="str">
        <f>INDEX('Policy Characteristics'!F:F,MATCH(PolicyLevers!$C385,'Policy Characteristics'!$D:$D,0))</f>
        <v>indst fuel type shifting</v>
      </c>
      <c r="L385" s="256">
        <f>INDEX('Policy Characteristics'!G:G,MATCH(PolicyLevers!$C385,'Policy Characteristics'!$D:$D,0))</f>
        <v>0</v>
      </c>
      <c r="M385" s="256">
        <f>INDEX('Policy Characteristics'!H:H,MATCH(PolicyLevers!$C385,'Policy Characteristics'!$D:$D,0))</f>
        <v>1</v>
      </c>
      <c r="N385" s="256">
        <f>INDEX('Policy Characteristics'!I:I,MATCH(PolicyLevers!$C385,'Policy Characteristics'!$D:$D,0))</f>
        <v>0.01</v>
      </c>
      <c r="O385" s="257" t="str">
        <f>INDEX('Policy Characteristics'!J:J,MATCH(PolicyLevers!$C385,'Policy Characteristics'!$D:$D,0))</f>
        <v>% of fuel shifted</v>
      </c>
      <c r="P385" s="257" t="str">
        <f>INDEX('Policy Characteristics'!K:K,MATCH(PolicyLevers!$C385,'Policy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5" s="257" t="str">
        <f>INDEX('Policy Characteristics'!L:L,MATCH(PolicyLevers!$C385,'Policy Characteristics'!$D:$D,0))</f>
        <v>industry-ag-main.html#fuel-switching</v>
      </c>
      <c r="R385" s="265" t="str">
        <f>INDEX('Policy Characteristics'!M:M,MATCH(PolicyLevers!$C385,'Policy Characteristics'!$D:$D,0))</f>
        <v>industry-elec-and-hydrogen.html</v>
      </c>
      <c r="S385" s="257">
        <f>INDEX('Policy Characteristics'!N:N,MATCH(PolicyLevers!$C385,'Policy Characteristics'!$D:$D,0))</f>
        <v>0</v>
      </c>
      <c r="T385" s="257">
        <f>INDEX('Policy Characteristics'!O:O,MATCH(PolicyLevers!$C385,'Policy Characteristics'!$D:$D,0))</f>
        <v>0</v>
      </c>
      <c r="U385" s="248"/>
      <c r="V385" s="248"/>
      <c r="W385" s="248"/>
      <c r="X385" s="248"/>
      <c r="Y385" s="248"/>
      <c r="Z385" s="248"/>
    </row>
    <row r="386" spans="1:26" ht="15.75" customHeight="1" x14ac:dyDescent="0.35">
      <c r="A386" s="247" t="str">
        <f>INDEX('Policy Characteristics'!B:B,MATCH(PolicyLevers!$C386,'Policy Characteristics'!$D:$D,0))</f>
        <v>Industry</v>
      </c>
      <c r="B386" s="247" t="str">
        <f>INDEX('Policy Characteristics'!C:C,MATCH(PolicyLevers!$C386,'Policy Characteristics'!$D:$D,0))</f>
        <v>Electrification + Hydrogen</v>
      </c>
      <c r="C386" s="12" t="str">
        <f t="shared" ref="C386" si="275">C$321</f>
        <v>Fraction of Industrial Fuel Use Shifted to Other Fuels</v>
      </c>
      <c r="D386" s="262" t="s">
        <v>385</v>
      </c>
      <c r="E386" s="262" t="s">
        <v>410</v>
      </c>
      <c r="F386" s="262" t="s">
        <v>386</v>
      </c>
      <c r="G386" s="262" t="s">
        <v>411</v>
      </c>
      <c r="H386" s="7">
        <v>481</v>
      </c>
      <c r="I386" s="262" t="s">
        <v>76</v>
      </c>
      <c r="J386" s="247" t="str">
        <f>INDEX('Policy Characteristics'!E:E,MATCH(PolicyLevers!$C386,'Policy Characteristics'!$D:$D,0))</f>
        <v>Electrification + Hydrogen</v>
      </c>
      <c r="K386" s="247" t="str">
        <f>INDEX('Policy Characteristics'!F:F,MATCH(PolicyLevers!$C386,'Policy Characteristics'!$D:$D,0))</f>
        <v>indst fuel type shifting</v>
      </c>
      <c r="L386" s="261">
        <f>INDEX('Policy Characteristics'!G:G,MATCH(PolicyLevers!$C386,'Policy Characteristics'!$D:$D,0))</f>
        <v>0</v>
      </c>
      <c r="M386" s="261">
        <f>INDEX('Policy Characteristics'!H:H,MATCH(PolicyLevers!$C386,'Policy Characteristics'!$D:$D,0))</f>
        <v>1</v>
      </c>
      <c r="N386" s="261">
        <f>INDEX('Policy Characteristics'!I:I,MATCH(PolicyLevers!$C386,'Policy Characteristics'!$D:$D,0))</f>
        <v>0.01</v>
      </c>
      <c r="O386" s="276" t="str">
        <f>INDEX('Policy Characteristics'!J:J,MATCH(PolicyLevers!$C386,'Policy Characteristics'!$D:$D,0))</f>
        <v>% of fuel shifted</v>
      </c>
      <c r="P386" s="262" t="str">
        <f>INDEX('Policy Characteristics'!K:K,MATCH(PolicyLevers!$C386,'Policy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6" s="276" t="str">
        <f>INDEX('Policy Characteristics'!L:L,MATCH(PolicyLevers!$C386,'Policy Characteristics'!$D:$D,0))</f>
        <v>industry-ag-main.html#fuel-switching</v>
      </c>
      <c r="R386" s="277" t="str">
        <f>INDEX('Policy Characteristics'!M:M,MATCH(PolicyLevers!$C386,'Policy Characteristics'!$D:$D,0))</f>
        <v>industry-elec-and-hydrogen.html</v>
      </c>
      <c r="S386" s="262">
        <f>INDEX('Policy Characteristics'!N:N,MATCH(PolicyLevers!$C386,'Policy Characteristics'!$D:$D,0))</f>
        <v>0</v>
      </c>
      <c r="T386" s="262">
        <f>INDEX('Policy Characteristics'!O:O,MATCH(PolicyLevers!$C386,'Policy Characteristics'!$D:$D,0))</f>
        <v>0</v>
      </c>
      <c r="U386" s="248"/>
      <c r="V386" s="248"/>
      <c r="W386" s="248"/>
      <c r="X386" s="248"/>
      <c r="Y386" s="248"/>
      <c r="Z386" s="248"/>
    </row>
    <row r="387" spans="1:26" ht="15.75" customHeight="1" x14ac:dyDescent="0.35">
      <c r="A387" s="247" t="str">
        <f>INDEX('Policy Characteristics'!B:B,MATCH(PolicyLevers!$C387,'Policy Characteristics'!$D:$D,0))</f>
        <v>Industry</v>
      </c>
      <c r="B387" s="247" t="str">
        <f>INDEX('Policy Characteristics'!C:C,MATCH(PolicyLevers!$C387,'Policy Characteristics'!$D:$D,0))</f>
        <v>Electrification + Hydrogen</v>
      </c>
      <c r="C387" s="12" t="str">
        <f t="shared" ref="C387" si="276">C$321</f>
        <v>Fraction of Industrial Fuel Use Shifted to Other Fuels</v>
      </c>
      <c r="D387" s="262" t="s">
        <v>385</v>
      </c>
      <c r="E387" s="262" t="s">
        <v>412</v>
      </c>
      <c r="F387" s="262" t="s">
        <v>386</v>
      </c>
      <c r="G387" s="262" t="s">
        <v>413</v>
      </c>
      <c r="H387" s="7">
        <v>482</v>
      </c>
      <c r="I387" s="262" t="s">
        <v>76</v>
      </c>
      <c r="J387" s="247" t="str">
        <f>INDEX('Policy Characteristics'!E:E,MATCH(PolicyLevers!$C387,'Policy Characteristics'!$D:$D,0))</f>
        <v>Electrification + Hydrogen</v>
      </c>
      <c r="K387" s="247" t="str">
        <f>INDEX('Policy Characteristics'!F:F,MATCH(PolicyLevers!$C387,'Policy Characteristics'!$D:$D,0))</f>
        <v>indst fuel type shifting</v>
      </c>
      <c r="L387" s="261">
        <f>INDEX('Policy Characteristics'!G:G,MATCH(PolicyLevers!$C387,'Policy Characteristics'!$D:$D,0))</f>
        <v>0</v>
      </c>
      <c r="M387" s="261">
        <f>INDEX('Policy Characteristics'!H:H,MATCH(PolicyLevers!$C387,'Policy Characteristics'!$D:$D,0))</f>
        <v>1</v>
      </c>
      <c r="N387" s="261">
        <f>INDEX('Policy Characteristics'!I:I,MATCH(PolicyLevers!$C387,'Policy Characteristics'!$D:$D,0))</f>
        <v>0.01</v>
      </c>
      <c r="O387" s="276" t="str">
        <f>INDEX('Policy Characteristics'!J:J,MATCH(PolicyLevers!$C387,'Policy Characteristics'!$D:$D,0))</f>
        <v>% of fuel shifted</v>
      </c>
      <c r="P387" s="262" t="str">
        <f>INDEX('Policy Characteristics'!K:K,MATCH(PolicyLevers!$C387,'Policy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7" s="276" t="str">
        <f>INDEX('Policy Characteristics'!L:L,MATCH(PolicyLevers!$C387,'Policy Characteristics'!$D:$D,0))</f>
        <v>industry-ag-main.html#fuel-switching</v>
      </c>
      <c r="R387" s="277" t="str">
        <f>INDEX('Policy Characteristics'!M:M,MATCH(PolicyLevers!$C387,'Policy Characteristics'!$D:$D,0))</f>
        <v>industry-elec-and-hydrogen.html</v>
      </c>
      <c r="S387" s="262">
        <f>INDEX('Policy Characteristics'!N:N,MATCH(PolicyLevers!$C387,'Policy Characteristics'!$D:$D,0))</f>
        <v>0</v>
      </c>
      <c r="T387" s="262">
        <f>INDEX('Policy Characteristics'!O:O,MATCH(PolicyLevers!$C387,'Policy Characteristics'!$D:$D,0))</f>
        <v>0</v>
      </c>
      <c r="U387" s="248"/>
      <c r="V387" s="248"/>
      <c r="W387" s="248"/>
      <c r="X387" s="248"/>
      <c r="Y387" s="248"/>
      <c r="Z387" s="248"/>
    </row>
    <row r="388" spans="1:26" ht="15.75" customHeight="1" x14ac:dyDescent="0.35">
      <c r="A388" s="247" t="str">
        <f>INDEX('Policy Characteristics'!B:B,MATCH(PolicyLevers!$C388,'Policy Characteristics'!$D:$D,0))</f>
        <v>Industry</v>
      </c>
      <c r="B388" s="247" t="str">
        <f>INDEX('Policy Characteristics'!C:C,MATCH(PolicyLevers!$C388,'Policy Characteristics'!$D:$D,0))</f>
        <v>Electrification + Hydrogen</v>
      </c>
      <c r="C388" s="247" t="str">
        <f t="shared" ref="C388" si="277">C$321</f>
        <v>Fraction of Industrial Fuel Use Shifted to Other Fuels</v>
      </c>
      <c r="D388" s="257" t="s">
        <v>385</v>
      </c>
      <c r="E388" s="257" t="s">
        <v>414</v>
      </c>
      <c r="F388" s="257" t="s">
        <v>386</v>
      </c>
      <c r="G388" s="257" t="s">
        <v>415</v>
      </c>
      <c r="H388" s="254">
        <v>483</v>
      </c>
      <c r="I388" s="255" t="s">
        <v>76</v>
      </c>
      <c r="J388" s="247" t="str">
        <f>INDEX('Policy Characteristics'!E:E,MATCH(PolicyLevers!$C388,'Policy Characteristics'!$D:$D,0))</f>
        <v>Electrification + Hydrogen</v>
      </c>
      <c r="K388" s="247" t="str">
        <f>INDEX('Policy Characteristics'!F:F,MATCH(PolicyLevers!$C388,'Policy Characteristics'!$D:$D,0))</f>
        <v>indst fuel type shifting</v>
      </c>
      <c r="L388" s="256">
        <f>INDEX('Policy Characteristics'!G:G,MATCH(PolicyLevers!$C388,'Policy Characteristics'!$D:$D,0))</f>
        <v>0</v>
      </c>
      <c r="M388" s="256">
        <f>INDEX('Policy Characteristics'!H:H,MATCH(PolicyLevers!$C388,'Policy Characteristics'!$D:$D,0))</f>
        <v>1</v>
      </c>
      <c r="N388" s="256">
        <f>INDEX('Policy Characteristics'!I:I,MATCH(PolicyLevers!$C388,'Policy Characteristics'!$D:$D,0))</f>
        <v>0.01</v>
      </c>
      <c r="O388" s="257" t="str">
        <f>INDEX('Policy Characteristics'!J:J,MATCH(PolicyLevers!$C388,'Policy Characteristics'!$D:$D,0))</f>
        <v>% of fuel shifted</v>
      </c>
      <c r="P388" s="257" t="str">
        <f>INDEX('Policy Characteristics'!K:K,MATCH(PolicyLevers!$C388,'Policy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8" s="257" t="str">
        <f>INDEX('Policy Characteristics'!L:L,MATCH(PolicyLevers!$C388,'Policy Characteristics'!$D:$D,0))</f>
        <v>industry-ag-main.html#fuel-switching</v>
      </c>
      <c r="R388" s="265" t="str">
        <f>INDEX('Policy Characteristics'!M:M,MATCH(PolicyLevers!$C388,'Policy Characteristics'!$D:$D,0))</f>
        <v>industry-elec-and-hydrogen.html</v>
      </c>
      <c r="S388" s="257">
        <f>INDEX('Policy Characteristics'!N:N,MATCH(PolicyLevers!$C388,'Policy Characteristics'!$D:$D,0))</f>
        <v>0</v>
      </c>
      <c r="T388" s="257">
        <f>INDEX('Policy Characteristics'!O:O,MATCH(PolicyLevers!$C388,'Policy Characteristics'!$D:$D,0))</f>
        <v>0</v>
      </c>
      <c r="U388" s="248"/>
      <c r="V388" s="248"/>
      <c r="W388" s="248"/>
      <c r="X388" s="248"/>
      <c r="Y388" s="248"/>
      <c r="Z388" s="248"/>
    </row>
    <row r="389" spans="1:26" ht="15.75" customHeight="1" x14ac:dyDescent="0.35">
      <c r="A389" s="247" t="str">
        <f>INDEX('Policy Characteristics'!B:B,MATCH(PolicyLevers!$C389,'Policy Characteristics'!$D:$D,0))</f>
        <v>Industry</v>
      </c>
      <c r="B389" s="247" t="str">
        <f>INDEX('Policy Characteristics'!C:C,MATCH(PolicyLevers!$C389,'Policy Characteristics'!$D:$D,0))</f>
        <v>Electrification + Hydrogen</v>
      </c>
      <c r="C389" s="247" t="str">
        <f t="shared" ref="C389" si="278">C$321</f>
        <v>Fraction of Industrial Fuel Use Shifted to Other Fuels</v>
      </c>
      <c r="D389" s="257" t="s">
        <v>385</v>
      </c>
      <c r="E389" s="257" t="s">
        <v>416</v>
      </c>
      <c r="F389" s="257" t="s">
        <v>386</v>
      </c>
      <c r="G389" s="257" t="s">
        <v>417</v>
      </c>
      <c r="H389" s="254">
        <v>484</v>
      </c>
      <c r="I389" s="255" t="s">
        <v>76</v>
      </c>
      <c r="J389" s="247" t="str">
        <f>INDEX('Policy Characteristics'!E:E,MATCH(PolicyLevers!$C389,'Policy Characteristics'!$D:$D,0))</f>
        <v>Electrification + Hydrogen</v>
      </c>
      <c r="K389" s="247" t="str">
        <f>INDEX('Policy Characteristics'!F:F,MATCH(PolicyLevers!$C389,'Policy Characteristics'!$D:$D,0))</f>
        <v>indst fuel type shifting</v>
      </c>
      <c r="L389" s="256">
        <f>INDEX('Policy Characteristics'!G:G,MATCH(PolicyLevers!$C389,'Policy Characteristics'!$D:$D,0))</f>
        <v>0</v>
      </c>
      <c r="M389" s="256">
        <f>INDEX('Policy Characteristics'!H:H,MATCH(PolicyLevers!$C389,'Policy Characteristics'!$D:$D,0))</f>
        <v>1</v>
      </c>
      <c r="N389" s="256">
        <f>INDEX('Policy Characteristics'!I:I,MATCH(PolicyLevers!$C389,'Policy Characteristics'!$D:$D,0))</f>
        <v>0.01</v>
      </c>
      <c r="O389" s="257" t="str">
        <f>INDEX('Policy Characteristics'!J:J,MATCH(PolicyLevers!$C389,'Policy Characteristics'!$D:$D,0))</f>
        <v>% of fuel shifted</v>
      </c>
      <c r="P389" s="257" t="str">
        <f>INDEX('Policy Characteristics'!K:K,MATCH(PolicyLevers!$C389,'Policy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89" s="257" t="str">
        <f>INDEX('Policy Characteristics'!L:L,MATCH(PolicyLevers!$C389,'Policy Characteristics'!$D:$D,0))</f>
        <v>industry-ag-main.html#fuel-switching</v>
      </c>
      <c r="R389" s="265" t="str">
        <f>INDEX('Policy Characteristics'!M:M,MATCH(PolicyLevers!$C389,'Policy Characteristics'!$D:$D,0))</f>
        <v>industry-elec-and-hydrogen.html</v>
      </c>
      <c r="S389" s="257">
        <f>INDEX('Policy Characteristics'!N:N,MATCH(PolicyLevers!$C389,'Policy Characteristics'!$D:$D,0))</f>
        <v>0</v>
      </c>
      <c r="T389" s="257">
        <f>INDEX('Policy Characteristics'!O:O,MATCH(PolicyLevers!$C389,'Policy Characteristics'!$D:$D,0))</f>
        <v>0</v>
      </c>
      <c r="U389" s="248"/>
      <c r="V389" s="248"/>
      <c r="W389" s="248"/>
      <c r="X389" s="248"/>
      <c r="Y389" s="248"/>
      <c r="Z389" s="248"/>
    </row>
    <row r="390" spans="1:26" ht="15.75" customHeight="1" x14ac:dyDescent="0.35">
      <c r="A390" s="247" t="str">
        <f>INDEX('Policy Characteristics'!B:B,MATCH(PolicyLevers!$C390,'Policy Characteristics'!$D:$D,0))</f>
        <v>Industry</v>
      </c>
      <c r="B390" s="247" t="str">
        <f>INDEX('Policy Characteristics'!C:C,MATCH(PolicyLevers!$C390,'Policy Characteristics'!$D:$D,0))</f>
        <v>Electrification + Hydrogen</v>
      </c>
      <c r="C390" s="12" t="str">
        <f t="shared" ref="C390" si="279">C$321</f>
        <v>Fraction of Industrial Fuel Use Shifted to Other Fuels</v>
      </c>
      <c r="D390" s="262" t="s">
        <v>385</v>
      </c>
      <c r="E390" s="262" t="s">
        <v>418</v>
      </c>
      <c r="F390" s="262" t="s">
        <v>386</v>
      </c>
      <c r="G390" s="262" t="s">
        <v>419</v>
      </c>
      <c r="H390" s="7">
        <v>485</v>
      </c>
      <c r="I390" s="262" t="s">
        <v>76</v>
      </c>
      <c r="J390" s="247" t="str">
        <f>INDEX('Policy Characteristics'!E:E,MATCH(PolicyLevers!$C390,'Policy Characteristics'!$D:$D,0))</f>
        <v>Electrification + Hydrogen</v>
      </c>
      <c r="K390" s="247" t="str">
        <f>INDEX('Policy Characteristics'!F:F,MATCH(PolicyLevers!$C390,'Policy Characteristics'!$D:$D,0))</f>
        <v>indst fuel type shifting</v>
      </c>
      <c r="L390" s="261">
        <f>INDEX('Policy Characteristics'!G:G,MATCH(PolicyLevers!$C390,'Policy Characteristics'!$D:$D,0))</f>
        <v>0</v>
      </c>
      <c r="M390" s="261">
        <f>INDEX('Policy Characteristics'!H:H,MATCH(PolicyLevers!$C390,'Policy Characteristics'!$D:$D,0))</f>
        <v>1</v>
      </c>
      <c r="N390" s="261">
        <f>INDEX('Policy Characteristics'!I:I,MATCH(PolicyLevers!$C390,'Policy Characteristics'!$D:$D,0))</f>
        <v>0.01</v>
      </c>
      <c r="O390" s="276" t="str">
        <f>INDEX('Policy Characteristics'!J:J,MATCH(PolicyLevers!$C390,'Policy Characteristics'!$D:$D,0))</f>
        <v>% of fuel shifted</v>
      </c>
      <c r="P390" s="262" t="str">
        <f>INDEX('Policy Characteristics'!K:K,MATCH(PolicyLevers!$C390,'Policy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0" s="276" t="str">
        <f>INDEX('Policy Characteristics'!L:L,MATCH(PolicyLevers!$C390,'Policy Characteristics'!$D:$D,0))</f>
        <v>industry-ag-main.html#fuel-switching</v>
      </c>
      <c r="R390" s="277" t="str">
        <f>INDEX('Policy Characteristics'!M:M,MATCH(PolicyLevers!$C390,'Policy Characteristics'!$D:$D,0))</f>
        <v>industry-elec-and-hydrogen.html</v>
      </c>
      <c r="S390" s="262">
        <f>INDEX('Policy Characteristics'!N:N,MATCH(PolicyLevers!$C390,'Policy Characteristics'!$D:$D,0))</f>
        <v>0</v>
      </c>
      <c r="T390" s="262">
        <f>INDEX('Policy Characteristics'!O:O,MATCH(PolicyLevers!$C390,'Policy Characteristics'!$D:$D,0))</f>
        <v>0</v>
      </c>
      <c r="U390" s="248"/>
      <c r="V390" s="248"/>
      <c r="W390" s="248"/>
      <c r="X390" s="248"/>
      <c r="Y390" s="248"/>
      <c r="Z390" s="248"/>
    </row>
    <row r="391" spans="1:26" ht="15.75" customHeight="1" x14ac:dyDescent="0.35">
      <c r="A391" s="247" t="str">
        <f>INDEX('Policy Characteristics'!B:B,MATCH(PolicyLevers!$C391,'Policy Characteristics'!$D:$D,0))</f>
        <v>Industry</v>
      </c>
      <c r="B391" s="247" t="str">
        <f>INDEX('Policy Characteristics'!C:C,MATCH(PolicyLevers!$C391,'Policy Characteristics'!$D:$D,0))</f>
        <v>Electrification + Hydrogen</v>
      </c>
      <c r="C391" s="12" t="str">
        <f t="shared" ref="C391" si="280">C$321</f>
        <v>Fraction of Industrial Fuel Use Shifted to Other Fuels</v>
      </c>
      <c r="D391" s="262" t="s">
        <v>387</v>
      </c>
      <c r="E391" s="262" t="s">
        <v>396</v>
      </c>
      <c r="F391" s="262" t="s">
        <v>388</v>
      </c>
      <c r="G391" s="262" t="s">
        <v>397</v>
      </c>
      <c r="H391" s="7">
        <v>486</v>
      </c>
      <c r="I391" s="262" t="s">
        <v>76</v>
      </c>
      <c r="J391" s="247" t="str">
        <f>INDEX('Policy Characteristics'!E:E,MATCH(PolicyLevers!$C391,'Policy Characteristics'!$D:$D,0))</f>
        <v>Electrification + Hydrogen</v>
      </c>
      <c r="K391" s="247" t="str">
        <f>INDEX('Policy Characteristics'!F:F,MATCH(PolicyLevers!$C391,'Policy Characteristics'!$D:$D,0))</f>
        <v>indst fuel type shifting</v>
      </c>
      <c r="L391" s="261">
        <f>INDEX('Policy Characteristics'!G:G,MATCH(PolicyLevers!$C391,'Policy Characteristics'!$D:$D,0))</f>
        <v>0</v>
      </c>
      <c r="M391" s="261">
        <f>INDEX('Policy Characteristics'!H:H,MATCH(PolicyLevers!$C391,'Policy Characteristics'!$D:$D,0))</f>
        <v>1</v>
      </c>
      <c r="N391" s="261">
        <f>INDEX('Policy Characteristics'!I:I,MATCH(PolicyLevers!$C391,'Policy Characteristics'!$D:$D,0))</f>
        <v>0.01</v>
      </c>
      <c r="O391" s="276" t="str">
        <f>INDEX('Policy Characteristics'!J:J,MATCH(PolicyLevers!$C391,'Policy Characteristics'!$D:$D,0))</f>
        <v>% of fuel shifted</v>
      </c>
      <c r="P391" s="262" t="str">
        <f>INDEX('Policy Characteristics'!K:K,MATCH(PolicyLevers!$C391,'Policy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1" s="276" t="str">
        <f>INDEX('Policy Characteristics'!L:L,MATCH(PolicyLevers!$C391,'Policy Characteristics'!$D:$D,0))</f>
        <v>industry-ag-main.html#fuel-switching</v>
      </c>
      <c r="R391" s="277" t="str">
        <f>INDEX('Policy Characteristics'!M:M,MATCH(PolicyLevers!$C391,'Policy Characteristics'!$D:$D,0))</f>
        <v>industry-elec-and-hydrogen.html</v>
      </c>
      <c r="S391" s="262">
        <f>INDEX('Policy Characteristics'!N:N,MATCH(PolicyLevers!$C391,'Policy Characteristics'!$D:$D,0))</f>
        <v>0</v>
      </c>
      <c r="T391" s="262">
        <f>INDEX('Policy Characteristics'!O:O,MATCH(PolicyLevers!$C391,'Policy Characteristics'!$D:$D,0))</f>
        <v>0</v>
      </c>
      <c r="U391" s="248"/>
      <c r="V391" s="248"/>
      <c r="W391" s="248"/>
      <c r="X391" s="248"/>
      <c r="Y391" s="248"/>
      <c r="Z391" s="248"/>
    </row>
    <row r="392" spans="1:26" ht="15.75" customHeight="1" x14ac:dyDescent="0.35">
      <c r="A392" s="247" t="str">
        <f>INDEX('Policy Characteristics'!B:B,MATCH(PolicyLevers!$C392,'Policy Characteristics'!$D:$D,0))</f>
        <v>Industry</v>
      </c>
      <c r="B392" s="247" t="str">
        <f>INDEX('Policy Characteristics'!C:C,MATCH(PolicyLevers!$C392,'Policy Characteristics'!$D:$D,0))</f>
        <v>Electrification + Hydrogen</v>
      </c>
      <c r="C392" s="247" t="str">
        <f t="shared" ref="C392" si="281">C$321</f>
        <v>Fraction of Industrial Fuel Use Shifted to Other Fuels</v>
      </c>
      <c r="D392" s="257" t="s">
        <v>387</v>
      </c>
      <c r="E392" s="257" t="s">
        <v>402</v>
      </c>
      <c r="F392" s="257" t="s">
        <v>388</v>
      </c>
      <c r="G392" s="257" t="s">
        <v>403</v>
      </c>
      <c r="H392" s="254">
        <v>487</v>
      </c>
      <c r="I392" s="255" t="s">
        <v>63</v>
      </c>
      <c r="J392" s="247" t="str">
        <f>INDEX('Policy Characteristics'!E:E,MATCH(PolicyLevers!$C392,'Policy Characteristics'!$D:$D,0))</f>
        <v>Electrification + Hydrogen</v>
      </c>
      <c r="K392" s="247" t="str">
        <f>INDEX('Policy Characteristics'!F:F,MATCH(PolicyLevers!$C392,'Policy Characteristics'!$D:$D,0))</f>
        <v>indst fuel type shifting</v>
      </c>
      <c r="L392" s="256">
        <f>INDEX('Policy Characteristics'!G:G,MATCH(PolicyLevers!$C392,'Policy Characteristics'!$D:$D,0))</f>
        <v>0</v>
      </c>
      <c r="M392" s="256">
        <f>INDEX('Policy Characteristics'!H:H,MATCH(PolicyLevers!$C392,'Policy Characteristics'!$D:$D,0))</f>
        <v>1</v>
      </c>
      <c r="N392" s="256">
        <f>INDEX('Policy Characteristics'!I:I,MATCH(PolicyLevers!$C392,'Policy Characteristics'!$D:$D,0))</f>
        <v>0.01</v>
      </c>
      <c r="O392" s="257" t="str">
        <f>INDEX('Policy Characteristics'!J:J,MATCH(PolicyLevers!$C392,'Policy Characteristics'!$D:$D,0))</f>
        <v>% of fuel shifted</v>
      </c>
      <c r="P392" s="257" t="str">
        <f>INDEX('Policy Characteristics'!K:K,MATCH(PolicyLevers!$C392,'Policy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2" s="257" t="str">
        <f>INDEX('Policy Characteristics'!L:L,MATCH(PolicyLevers!$C392,'Policy Characteristics'!$D:$D,0))</f>
        <v>industry-ag-main.html#fuel-switching</v>
      </c>
      <c r="R392" s="265" t="str">
        <f>INDEX('Policy Characteristics'!M:M,MATCH(PolicyLevers!$C392,'Policy Characteristics'!$D:$D,0))</f>
        <v>industry-elec-and-hydrogen.html</v>
      </c>
      <c r="S392" s="257">
        <f>INDEX('Policy Characteristics'!N:N,MATCH(PolicyLevers!$C392,'Policy Characteristics'!$D:$D,0))</f>
        <v>0</v>
      </c>
      <c r="T392" s="257">
        <f>INDEX('Policy Characteristics'!O:O,MATCH(PolicyLevers!$C392,'Policy Characteristics'!$D:$D,0))</f>
        <v>0</v>
      </c>
      <c r="U392" s="248"/>
      <c r="V392" s="248"/>
      <c r="W392" s="248"/>
      <c r="X392" s="248"/>
      <c r="Y392" s="248"/>
      <c r="Z392" s="248"/>
    </row>
    <row r="393" spans="1:26" ht="15.75" customHeight="1" x14ac:dyDescent="0.35">
      <c r="A393" s="247" t="str">
        <f>INDEX('Policy Characteristics'!B:B,MATCH(PolicyLevers!$C393,'Policy Characteristics'!$D:$D,0))</f>
        <v>Industry</v>
      </c>
      <c r="B393" s="247" t="str">
        <f>INDEX('Policy Characteristics'!C:C,MATCH(PolicyLevers!$C393,'Policy Characteristics'!$D:$D,0))</f>
        <v>Electrification + Hydrogen</v>
      </c>
      <c r="C393" s="247" t="str">
        <f t="shared" ref="C393" si="282">C$321</f>
        <v>Fraction of Industrial Fuel Use Shifted to Other Fuels</v>
      </c>
      <c r="D393" s="257" t="s">
        <v>387</v>
      </c>
      <c r="E393" s="257" t="s">
        <v>404</v>
      </c>
      <c r="F393" s="257" t="s">
        <v>388</v>
      </c>
      <c r="G393" s="257" t="s">
        <v>405</v>
      </c>
      <c r="H393" s="254">
        <v>488</v>
      </c>
      <c r="I393" s="255" t="s">
        <v>63</v>
      </c>
      <c r="J393" s="247" t="str">
        <f>INDEX('Policy Characteristics'!E:E,MATCH(PolicyLevers!$C393,'Policy Characteristics'!$D:$D,0))</f>
        <v>Electrification + Hydrogen</v>
      </c>
      <c r="K393" s="247" t="str">
        <f>INDEX('Policy Characteristics'!F:F,MATCH(PolicyLevers!$C393,'Policy Characteristics'!$D:$D,0))</f>
        <v>indst fuel type shifting</v>
      </c>
      <c r="L393" s="256">
        <f>INDEX('Policy Characteristics'!G:G,MATCH(PolicyLevers!$C393,'Policy Characteristics'!$D:$D,0))</f>
        <v>0</v>
      </c>
      <c r="M393" s="256">
        <f>INDEX('Policy Characteristics'!H:H,MATCH(PolicyLevers!$C393,'Policy Characteristics'!$D:$D,0))</f>
        <v>1</v>
      </c>
      <c r="N393" s="256">
        <f>INDEX('Policy Characteristics'!I:I,MATCH(PolicyLevers!$C393,'Policy Characteristics'!$D:$D,0))</f>
        <v>0.01</v>
      </c>
      <c r="O393" s="257" t="str">
        <f>INDEX('Policy Characteristics'!J:J,MATCH(PolicyLevers!$C393,'Policy Characteristics'!$D:$D,0))</f>
        <v>% of fuel shifted</v>
      </c>
      <c r="P393" s="257" t="str">
        <f>INDEX('Policy Characteristics'!K:K,MATCH(PolicyLevers!$C393,'Policy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3" s="257" t="str">
        <f>INDEX('Policy Characteristics'!L:L,MATCH(PolicyLevers!$C393,'Policy Characteristics'!$D:$D,0))</f>
        <v>industry-ag-main.html#fuel-switching</v>
      </c>
      <c r="R393" s="265" t="str">
        <f>INDEX('Policy Characteristics'!M:M,MATCH(PolicyLevers!$C393,'Policy Characteristics'!$D:$D,0))</f>
        <v>industry-elec-and-hydrogen.html</v>
      </c>
      <c r="S393" s="257">
        <f>INDEX('Policy Characteristics'!N:N,MATCH(PolicyLevers!$C393,'Policy Characteristics'!$D:$D,0))</f>
        <v>0</v>
      </c>
      <c r="T393" s="257">
        <f>INDEX('Policy Characteristics'!O:O,MATCH(PolicyLevers!$C393,'Policy Characteristics'!$D:$D,0))</f>
        <v>0</v>
      </c>
      <c r="U393" s="248"/>
      <c r="V393" s="248"/>
      <c r="W393" s="248"/>
      <c r="X393" s="248"/>
      <c r="Y393" s="248"/>
      <c r="Z393" s="248"/>
    </row>
    <row r="394" spans="1:26" ht="15.75" customHeight="1" x14ac:dyDescent="0.35">
      <c r="A394" s="247" t="str">
        <f>INDEX('Policy Characteristics'!B:B,MATCH(PolicyLevers!$C394,'Policy Characteristics'!$D:$D,0))</f>
        <v>Industry</v>
      </c>
      <c r="B394" s="247" t="str">
        <f>INDEX('Policy Characteristics'!C:C,MATCH(PolicyLevers!$C394,'Policy Characteristics'!$D:$D,0))</f>
        <v>Electrification + Hydrogen</v>
      </c>
      <c r="C394" s="12" t="str">
        <f t="shared" ref="C394" si="283">C$321</f>
        <v>Fraction of Industrial Fuel Use Shifted to Other Fuels</v>
      </c>
      <c r="D394" s="262" t="s">
        <v>387</v>
      </c>
      <c r="E394" s="262" t="s">
        <v>406</v>
      </c>
      <c r="F394" s="262" t="s">
        <v>388</v>
      </c>
      <c r="G394" s="262" t="s">
        <v>407</v>
      </c>
      <c r="H394" s="7">
        <v>489</v>
      </c>
      <c r="I394" s="262" t="s">
        <v>76</v>
      </c>
      <c r="J394" s="247" t="str">
        <f>INDEX('Policy Characteristics'!E:E,MATCH(PolicyLevers!$C394,'Policy Characteristics'!$D:$D,0))</f>
        <v>Electrification + Hydrogen</v>
      </c>
      <c r="K394" s="247" t="str">
        <f>INDEX('Policy Characteristics'!F:F,MATCH(PolicyLevers!$C394,'Policy Characteristics'!$D:$D,0))</f>
        <v>indst fuel type shifting</v>
      </c>
      <c r="L394" s="261">
        <f>INDEX('Policy Characteristics'!G:G,MATCH(PolicyLevers!$C394,'Policy Characteristics'!$D:$D,0))</f>
        <v>0</v>
      </c>
      <c r="M394" s="261">
        <f>INDEX('Policy Characteristics'!H:H,MATCH(PolicyLevers!$C394,'Policy Characteristics'!$D:$D,0))</f>
        <v>1</v>
      </c>
      <c r="N394" s="261">
        <f>INDEX('Policy Characteristics'!I:I,MATCH(PolicyLevers!$C394,'Policy Characteristics'!$D:$D,0))</f>
        <v>0.01</v>
      </c>
      <c r="O394" s="276" t="str">
        <f>INDEX('Policy Characteristics'!J:J,MATCH(PolicyLevers!$C394,'Policy Characteristics'!$D:$D,0))</f>
        <v>% of fuel shifted</v>
      </c>
      <c r="P394" s="262" t="str">
        <f>INDEX('Policy Characteristics'!K:K,MATCH(PolicyLevers!$C394,'Policy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4" s="276" t="str">
        <f>INDEX('Policy Characteristics'!L:L,MATCH(PolicyLevers!$C394,'Policy Characteristics'!$D:$D,0))</f>
        <v>industry-ag-main.html#fuel-switching</v>
      </c>
      <c r="R394" s="277" t="str">
        <f>INDEX('Policy Characteristics'!M:M,MATCH(PolicyLevers!$C394,'Policy Characteristics'!$D:$D,0))</f>
        <v>industry-elec-and-hydrogen.html</v>
      </c>
      <c r="S394" s="262">
        <f>INDEX('Policy Characteristics'!N:N,MATCH(PolicyLevers!$C394,'Policy Characteristics'!$D:$D,0))</f>
        <v>0</v>
      </c>
      <c r="T394" s="262">
        <f>INDEX('Policy Characteristics'!O:O,MATCH(PolicyLevers!$C394,'Policy Characteristics'!$D:$D,0))</f>
        <v>0</v>
      </c>
      <c r="U394" s="248"/>
      <c r="V394" s="248"/>
      <c r="W394" s="248"/>
      <c r="X394" s="248"/>
      <c r="Y394" s="248"/>
      <c r="Z394" s="248"/>
    </row>
    <row r="395" spans="1:26" ht="15.75" customHeight="1" x14ac:dyDescent="0.35">
      <c r="A395" s="247" t="str">
        <f>INDEX('Policy Characteristics'!B:B,MATCH(PolicyLevers!$C395,'Policy Characteristics'!$D:$D,0))</f>
        <v>Industry</v>
      </c>
      <c r="B395" s="247" t="str">
        <f>INDEX('Policy Characteristics'!C:C,MATCH(PolicyLevers!$C395,'Policy Characteristics'!$D:$D,0))</f>
        <v>Electrification + Hydrogen</v>
      </c>
      <c r="C395" s="247" t="str">
        <f t="shared" ref="C395" si="284">C$321</f>
        <v>Fraction of Industrial Fuel Use Shifted to Other Fuels</v>
      </c>
      <c r="D395" s="257" t="s">
        <v>387</v>
      </c>
      <c r="E395" s="257" t="s">
        <v>408</v>
      </c>
      <c r="F395" s="257" t="s">
        <v>388</v>
      </c>
      <c r="G395" s="257" t="s">
        <v>409</v>
      </c>
      <c r="H395" s="254">
        <v>490</v>
      </c>
      <c r="I395" s="255" t="s">
        <v>63</v>
      </c>
      <c r="J395" s="247" t="str">
        <f>INDEX('Policy Characteristics'!E:E,MATCH(PolicyLevers!$C395,'Policy Characteristics'!$D:$D,0))</f>
        <v>Electrification + Hydrogen</v>
      </c>
      <c r="K395" s="247" t="str">
        <f>INDEX('Policy Characteristics'!F:F,MATCH(PolicyLevers!$C395,'Policy Characteristics'!$D:$D,0))</f>
        <v>indst fuel type shifting</v>
      </c>
      <c r="L395" s="256">
        <f>INDEX('Policy Characteristics'!G:G,MATCH(PolicyLevers!$C395,'Policy Characteristics'!$D:$D,0))</f>
        <v>0</v>
      </c>
      <c r="M395" s="256">
        <f>INDEX('Policy Characteristics'!H:H,MATCH(PolicyLevers!$C395,'Policy Characteristics'!$D:$D,0))</f>
        <v>1</v>
      </c>
      <c r="N395" s="256">
        <f>INDEX('Policy Characteristics'!I:I,MATCH(PolicyLevers!$C395,'Policy Characteristics'!$D:$D,0))</f>
        <v>0.01</v>
      </c>
      <c r="O395" s="257" t="str">
        <f>INDEX('Policy Characteristics'!J:J,MATCH(PolicyLevers!$C395,'Policy Characteristics'!$D:$D,0))</f>
        <v>% of fuel shifted</v>
      </c>
      <c r="P395" s="257" t="str">
        <f>INDEX('Policy Characteristics'!K:K,MATCH(PolicyLevers!$C395,'Policy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5" s="257" t="str">
        <f>INDEX('Policy Characteristics'!L:L,MATCH(PolicyLevers!$C395,'Policy Characteristics'!$D:$D,0))</f>
        <v>industry-ag-main.html#fuel-switching</v>
      </c>
      <c r="R395" s="265" t="str">
        <f>INDEX('Policy Characteristics'!M:M,MATCH(PolicyLevers!$C395,'Policy Characteristics'!$D:$D,0))</f>
        <v>industry-elec-and-hydrogen.html</v>
      </c>
      <c r="S395" s="257">
        <f>INDEX('Policy Characteristics'!N:N,MATCH(PolicyLevers!$C395,'Policy Characteristics'!$D:$D,0))</f>
        <v>0</v>
      </c>
      <c r="T395" s="257">
        <f>INDEX('Policy Characteristics'!O:O,MATCH(PolicyLevers!$C395,'Policy Characteristics'!$D:$D,0))</f>
        <v>0</v>
      </c>
      <c r="U395" s="248"/>
      <c r="V395" s="248"/>
      <c r="W395" s="248"/>
      <c r="X395" s="248"/>
      <c r="Y395" s="248"/>
      <c r="Z395" s="248"/>
    </row>
    <row r="396" spans="1:26" ht="15.75" customHeight="1" x14ac:dyDescent="0.35">
      <c r="A396" s="247" t="str">
        <f>INDEX('Policy Characteristics'!B:B,MATCH(PolicyLevers!$C396,'Policy Characteristics'!$D:$D,0))</f>
        <v>Industry</v>
      </c>
      <c r="B396" s="247" t="str">
        <f>INDEX('Policy Characteristics'!C:C,MATCH(PolicyLevers!$C396,'Policy Characteristics'!$D:$D,0))</f>
        <v>Electrification + Hydrogen</v>
      </c>
      <c r="C396" s="12" t="str">
        <f t="shared" ref="C396" si="285">C$321</f>
        <v>Fraction of Industrial Fuel Use Shifted to Other Fuels</v>
      </c>
      <c r="D396" s="262" t="s">
        <v>387</v>
      </c>
      <c r="E396" s="262" t="s">
        <v>410</v>
      </c>
      <c r="F396" s="262" t="s">
        <v>388</v>
      </c>
      <c r="G396" s="262" t="s">
        <v>411</v>
      </c>
      <c r="H396" s="7">
        <v>491</v>
      </c>
      <c r="I396" s="262" t="s">
        <v>76</v>
      </c>
      <c r="J396" s="247" t="str">
        <f>INDEX('Policy Characteristics'!E:E,MATCH(PolicyLevers!$C396,'Policy Characteristics'!$D:$D,0))</f>
        <v>Electrification + Hydrogen</v>
      </c>
      <c r="K396" s="247" t="str">
        <f>INDEX('Policy Characteristics'!F:F,MATCH(PolicyLevers!$C396,'Policy Characteristics'!$D:$D,0))</f>
        <v>indst fuel type shifting</v>
      </c>
      <c r="L396" s="261">
        <f>INDEX('Policy Characteristics'!G:G,MATCH(PolicyLevers!$C396,'Policy Characteristics'!$D:$D,0))</f>
        <v>0</v>
      </c>
      <c r="M396" s="261">
        <f>INDEX('Policy Characteristics'!H:H,MATCH(PolicyLevers!$C396,'Policy Characteristics'!$D:$D,0))</f>
        <v>1</v>
      </c>
      <c r="N396" s="261">
        <f>INDEX('Policy Characteristics'!I:I,MATCH(PolicyLevers!$C396,'Policy Characteristics'!$D:$D,0))</f>
        <v>0.01</v>
      </c>
      <c r="O396" s="276" t="str">
        <f>INDEX('Policy Characteristics'!J:J,MATCH(PolicyLevers!$C396,'Policy Characteristics'!$D:$D,0))</f>
        <v>% of fuel shifted</v>
      </c>
      <c r="P396" s="262" t="str">
        <f>INDEX('Policy Characteristics'!K:K,MATCH(PolicyLevers!$C396,'Policy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6" s="276" t="str">
        <f>INDEX('Policy Characteristics'!L:L,MATCH(PolicyLevers!$C396,'Policy Characteristics'!$D:$D,0))</f>
        <v>industry-ag-main.html#fuel-switching</v>
      </c>
      <c r="R396" s="277" t="str">
        <f>INDEX('Policy Characteristics'!M:M,MATCH(PolicyLevers!$C396,'Policy Characteristics'!$D:$D,0))</f>
        <v>industry-elec-and-hydrogen.html</v>
      </c>
      <c r="S396" s="262">
        <f>INDEX('Policy Characteristics'!N:N,MATCH(PolicyLevers!$C396,'Policy Characteristics'!$D:$D,0))</f>
        <v>0</v>
      </c>
      <c r="T396" s="262">
        <f>INDEX('Policy Characteristics'!O:O,MATCH(PolicyLevers!$C396,'Policy Characteristics'!$D:$D,0))</f>
        <v>0</v>
      </c>
      <c r="U396" s="248"/>
      <c r="V396" s="248"/>
      <c r="W396" s="248"/>
      <c r="X396" s="248"/>
      <c r="Y396" s="248"/>
      <c r="Z396" s="248"/>
    </row>
    <row r="397" spans="1:26" ht="15.75" customHeight="1" x14ac:dyDescent="0.35">
      <c r="A397" s="247" t="str">
        <f>INDEX('Policy Characteristics'!B:B,MATCH(PolicyLevers!$C397,'Policy Characteristics'!$D:$D,0))</f>
        <v>Industry</v>
      </c>
      <c r="B397" s="247" t="str">
        <f>INDEX('Policy Characteristics'!C:C,MATCH(PolicyLevers!$C397,'Policy Characteristics'!$D:$D,0))</f>
        <v>Electrification + Hydrogen</v>
      </c>
      <c r="C397" s="12" t="str">
        <f t="shared" ref="C397" si="286">C$321</f>
        <v>Fraction of Industrial Fuel Use Shifted to Other Fuels</v>
      </c>
      <c r="D397" s="262" t="s">
        <v>387</v>
      </c>
      <c r="E397" s="262" t="s">
        <v>412</v>
      </c>
      <c r="F397" s="262" t="s">
        <v>388</v>
      </c>
      <c r="G397" s="262" t="s">
        <v>413</v>
      </c>
      <c r="H397" s="7">
        <v>492</v>
      </c>
      <c r="I397" s="262" t="s">
        <v>63</v>
      </c>
      <c r="J397" s="247" t="str">
        <f>INDEX('Policy Characteristics'!E:E,MATCH(PolicyLevers!$C397,'Policy Characteristics'!$D:$D,0))</f>
        <v>Electrification + Hydrogen</v>
      </c>
      <c r="K397" s="247" t="str">
        <f>INDEX('Policy Characteristics'!F:F,MATCH(PolicyLevers!$C397,'Policy Characteristics'!$D:$D,0))</f>
        <v>indst fuel type shifting</v>
      </c>
      <c r="L397" s="261">
        <f>INDEX('Policy Characteristics'!G:G,MATCH(PolicyLevers!$C397,'Policy Characteristics'!$D:$D,0))</f>
        <v>0</v>
      </c>
      <c r="M397" s="261">
        <f>INDEX('Policy Characteristics'!H:H,MATCH(PolicyLevers!$C397,'Policy Characteristics'!$D:$D,0))</f>
        <v>1</v>
      </c>
      <c r="N397" s="261">
        <f>INDEX('Policy Characteristics'!I:I,MATCH(PolicyLevers!$C397,'Policy Characteristics'!$D:$D,0))</f>
        <v>0.01</v>
      </c>
      <c r="O397" s="276" t="str">
        <f>INDEX('Policy Characteristics'!J:J,MATCH(PolicyLevers!$C397,'Policy Characteristics'!$D:$D,0))</f>
        <v>% of fuel shifted</v>
      </c>
      <c r="P397" s="262" t="str">
        <f>INDEX('Policy Characteristics'!K:K,MATCH(PolicyLevers!$C397,'Policy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7" s="276" t="str">
        <f>INDEX('Policy Characteristics'!L:L,MATCH(PolicyLevers!$C397,'Policy Characteristics'!$D:$D,0))</f>
        <v>industry-ag-main.html#fuel-switching</v>
      </c>
      <c r="R397" s="277" t="str">
        <f>INDEX('Policy Characteristics'!M:M,MATCH(PolicyLevers!$C397,'Policy Characteristics'!$D:$D,0))</f>
        <v>industry-elec-and-hydrogen.html</v>
      </c>
      <c r="S397" s="262">
        <f>INDEX('Policy Characteristics'!N:N,MATCH(PolicyLevers!$C397,'Policy Characteristics'!$D:$D,0))</f>
        <v>0</v>
      </c>
      <c r="T397" s="262">
        <f>INDEX('Policy Characteristics'!O:O,MATCH(PolicyLevers!$C397,'Policy Characteristics'!$D:$D,0))</f>
        <v>0</v>
      </c>
      <c r="U397" s="248"/>
      <c r="V397" s="248"/>
      <c r="W397" s="248"/>
      <c r="X397" s="248"/>
      <c r="Y397" s="248"/>
      <c r="Z397" s="248"/>
    </row>
    <row r="398" spans="1:26" ht="15.75" customHeight="1" x14ac:dyDescent="0.35">
      <c r="A398" s="247" t="str">
        <f>INDEX('Policy Characteristics'!B:B,MATCH(PolicyLevers!$C398,'Policy Characteristics'!$D:$D,0))</f>
        <v>Industry</v>
      </c>
      <c r="B398" s="247" t="str">
        <f>INDEX('Policy Characteristics'!C:C,MATCH(PolicyLevers!$C398,'Policy Characteristics'!$D:$D,0))</f>
        <v>Electrification + Hydrogen</v>
      </c>
      <c r="C398" s="247" t="str">
        <f t="shared" ref="C398" si="287">C$321</f>
        <v>Fraction of Industrial Fuel Use Shifted to Other Fuels</v>
      </c>
      <c r="D398" s="257" t="s">
        <v>387</v>
      </c>
      <c r="E398" s="257" t="s">
        <v>414</v>
      </c>
      <c r="F398" s="257" t="s">
        <v>388</v>
      </c>
      <c r="G398" s="257" t="s">
        <v>415</v>
      </c>
      <c r="H398" s="254">
        <v>493</v>
      </c>
      <c r="I398" s="255" t="s">
        <v>63</v>
      </c>
      <c r="J398" s="247" t="str">
        <f>INDEX('Policy Characteristics'!E:E,MATCH(PolicyLevers!$C398,'Policy Characteristics'!$D:$D,0))</f>
        <v>Electrification + Hydrogen</v>
      </c>
      <c r="K398" s="247" t="str">
        <f>INDEX('Policy Characteristics'!F:F,MATCH(PolicyLevers!$C398,'Policy Characteristics'!$D:$D,0))</f>
        <v>indst fuel type shifting</v>
      </c>
      <c r="L398" s="256">
        <f>INDEX('Policy Characteristics'!G:G,MATCH(PolicyLevers!$C398,'Policy Characteristics'!$D:$D,0))</f>
        <v>0</v>
      </c>
      <c r="M398" s="256">
        <f>INDEX('Policy Characteristics'!H:H,MATCH(PolicyLevers!$C398,'Policy Characteristics'!$D:$D,0))</f>
        <v>1</v>
      </c>
      <c r="N398" s="256">
        <f>INDEX('Policy Characteristics'!I:I,MATCH(PolicyLevers!$C398,'Policy Characteristics'!$D:$D,0))</f>
        <v>0.01</v>
      </c>
      <c r="O398" s="257" t="str">
        <f>INDEX('Policy Characteristics'!J:J,MATCH(PolicyLevers!$C398,'Policy Characteristics'!$D:$D,0))</f>
        <v>% of fuel shifted</v>
      </c>
      <c r="P398" s="257" t="str">
        <f>INDEX('Policy Characteristics'!K:K,MATCH(PolicyLevers!$C398,'Policy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8" s="257" t="str">
        <f>INDEX('Policy Characteristics'!L:L,MATCH(PolicyLevers!$C398,'Policy Characteristics'!$D:$D,0))</f>
        <v>industry-ag-main.html#fuel-switching</v>
      </c>
      <c r="R398" s="265" t="str">
        <f>INDEX('Policy Characteristics'!M:M,MATCH(PolicyLevers!$C398,'Policy Characteristics'!$D:$D,0))</f>
        <v>industry-elec-and-hydrogen.html</v>
      </c>
      <c r="S398" s="257">
        <f>INDEX('Policy Characteristics'!N:N,MATCH(PolicyLevers!$C398,'Policy Characteristics'!$D:$D,0))</f>
        <v>0</v>
      </c>
      <c r="T398" s="257">
        <f>INDEX('Policy Characteristics'!O:O,MATCH(PolicyLevers!$C398,'Policy Characteristics'!$D:$D,0))</f>
        <v>0</v>
      </c>
      <c r="U398" s="248"/>
      <c r="V398" s="248"/>
      <c r="W398" s="248"/>
      <c r="X398" s="248"/>
      <c r="Y398" s="248"/>
      <c r="Z398" s="248"/>
    </row>
    <row r="399" spans="1:26" ht="15.75" customHeight="1" x14ac:dyDescent="0.35">
      <c r="A399" s="247" t="str">
        <f>INDEX('Policy Characteristics'!B:B,MATCH(PolicyLevers!$C399,'Policy Characteristics'!$D:$D,0))</f>
        <v>Industry</v>
      </c>
      <c r="B399" s="247" t="str">
        <f>INDEX('Policy Characteristics'!C:C,MATCH(PolicyLevers!$C399,'Policy Characteristics'!$D:$D,0))</f>
        <v>Electrification + Hydrogen</v>
      </c>
      <c r="C399" s="247" t="str">
        <f t="shared" ref="C399" si="288">C$321</f>
        <v>Fraction of Industrial Fuel Use Shifted to Other Fuels</v>
      </c>
      <c r="D399" s="257" t="s">
        <v>387</v>
      </c>
      <c r="E399" s="257" t="s">
        <v>416</v>
      </c>
      <c r="F399" s="257" t="s">
        <v>388</v>
      </c>
      <c r="G399" s="257" t="s">
        <v>417</v>
      </c>
      <c r="H399" s="254">
        <v>494</v>
      </c>
      <c r="I399" s="255" t="s">
        <v>63</v>
      </c>
      <c r="J399" s="247" t="str">
        <f>INDEX('Policy Characteristics'!E:E,MATCH(PolicyLevers!$C399,'Policy Characteristics'!$D:$D,0))</f>
        <v>Electrification + Hydrogen</v>
      </c>
      <c r="K399" s="247" t="str">
        <f>INDEX('Policy Characteristics'!F:F,MATCH(PolicyLevers!$C399,'Policy Characteristics'!$D:$D,0))</f>
        <v>indst fuel type shifting</v>
      </c>
      <c r="L399" s="256">
        <f>INDEX('Policy Characteristics'!G:G,MATCH(PolicyLevers!$C399,'Policy Characteristics'!$D:$D,0))</f>
        <v>0</v>
      </c>
      <c r="M399" s="256">
        <f>INDEX('Policy Characteristics'!H:H,MATCH(PolicyLevers!$C399,'Policy Characteristics'!$D:$D,0))</f>
        <v>1</v>
      </c>
      <c r="N399" s="256">
        <f>INDEX('Policy Characteristics'!I:I,MATCH(PolicyLevers!$C399,'Policy Characteristics'!$D:$D,0))</f>
        <v>0.01</v>
      </c>
      <c r="O399" s="257" t="str">
        <f>INDEX('Policy Characteristics'!J:J,MATCH(PolicyLevers!$C399,'Policy Characteristics'!$D:$D,0))</f>
        <v>% of fuel shifted</v>
      </c>
      <c r="P399" s="257" t="str">
        <f>INDEX('Policy Characteristics'!K:K,MATCH(PolicyLevers!$C399,'Policy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399" s="257" t="str">
        <f>INDEX('Policy Characteristics'!L:L,MATCH(PolicyLevers!$C399,'Policy Characteristics'!$D:$D,0))</f>
        <v>industry-ag-main.html#fuel-switching</v>
      </c>
      <c r="R399" s="265" t="str">
        <f>INDEX('Policy Characteristics'!M:M,MATCH(PolicyLevers!$C399,'Policy Characteristics'!$D:$D,0))</f>
        <v>industry-elec-and-hydrogen.html</v>
      </c>
      <c r="S399" s="257">
        <f>INDEX('Policy Characteristics'!N:N,MATCH(PolicyLevers!$C399,'Policy Characteristics'!$D:$D,0))</f>
        <v>0</v>
      </c>
      <c r="T399" s="257">
        <f>INDEX('Policy Characteristics'!O:O,MATCH(PolicyLevers!$C399,'Policy Characteristics'!$D:$D,0))</f>
        <v>0</v>
      </c>
      <c r="U399" s="248"/>
      <c r="V399" s="248"/>
      <c r="W399" s="248"/>
      <c r="X399" s="248"/>
      <c r="Y399" s="248"/>
      <c r="Z399" s="248"/>
    </row>
    <row r="400" spans="1:26" ht="15.75" customHeight="1" x14ac:dyDescent="0.35">
      <c r="A400" s="247" t="str">
        <f>INDEX('Policy Characteristics'!B:B,MATCH(PolicyLevers!$C400,'Policy Characteristics'!$D:$D,0))</f>
        <v>Industry</v>
      </c>
      <c r="B400" s="247" t="str">
        <f>INDEX('Policy Characteristics'!C:C,MATCH(PolicyLevers!$C400,'Policy Characteristics'!$D:$D,0))</f>
        <v>Electrification + Hydrogen</v>
      </c>
      <c r="C400" s="12" t="str">
        <f t="shared" ref="C400" si="289">C$321</f>
        <v>Fraction of Industrial Fuel Use Shifted to Other Fuels</v>
      </c>
      <c r="D400" s="262" t="s">
        <v>387</v>
      </c>
      <c r="E400" s="262" t="s">
        <v>418</v>
      </c>
      <c r="F400" s="262" t="s">
        <v>388</v>
      </c>
      <c r="G400" s="262" t="s">
        <v>419</v>
      </c>
      <c r="H400" s="7">
        <v>495</v>
      </c>
      <c r="I400" s="262" t="s">
        <v>76</v>
      </c>
      <c r="J400" s="247" t="str">
        <f>INDEX('Policy Characteristics'!E:E,MATCH(PolicyLevers!$C400,'Policy Characteristics'!$D:$D,0))</f>
        <v>Electrification + Hydrogen</v>
      </c>
      <c r="K400" s="247" t="str">
        <f>INDEX('Policy Characteristics'!F:F,MATCH(PolicyLevers!$C400,'Policy Characteristics'!$D:$D,0))</f>
        <v>indst fuel type shifting</v>
      </c>
      <c r="L400" s="261">
        <f>INDEX('Policy Characteristics'!G:G,MATCH(PolicyLevers!$C400,'Policy Characteristics'!$D:$D,0))</f>
        <v>0</v>
      </c>
      <c r="M400" s="261">
        <f>INDEX('Policy Characteristics'!H:H,MATCH(PolicyLevers!$C400,'Policy Characteristics'!$D:$D,0))</f>
        <v>1</v>
      </c>
      <c r="N400" s="261">
        <f>INDEX('Policy Characteristics'!I:I,MATCH(PolicyLevers!$C400,'Policy Characteristics'!$D:$D,0))</f>
        <v>0.01</v>
      </c>
      <c r="O400" s="276" t="str">
        <f>INDEX('Policy Characteristics'!J:J,MATCH(PolicyLevers!$C400,'Policy Characteristics'!$D:$D,0))</f>
        <v>% of fuel shifted</v>
      </c>
      <c r="P400" s="262" t="str">
        <f>INDEX('Policy Characteristics'!K:K,MATCH(PolicyLevers!$C400,'Policy Characteristics'!$D:$D,0))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Q400" s="276" t="str">
        <f>INDEX('Policy Characteristics'!L:L,MATCH(PolicyLevers!$C400,'Policy Characteristics'!$D:$D,0))</f>
        <v>industry-ag-main.html#fuel-switching</v>
      </c>
      <c r="R400" s="277" t="str">
        <f>INDEX('Policy Characteristics'!M:M,MATCH(PolicyLevers!$C400,'Policy Characteristics'!$D:$D,0))</f>
        <v>industry-elec-and-hydrogen.html</v>
      </c>
      <c r="S400" s="262">
        <f>INDEX('Policy Characteristics'!N:N,MATCH(PolicyLevers!$C400,'Policy Characteristics'!$D:$D,0))</f>
        <v>0</v>
      </c>
      <c r="T400" s="262">
        <f>INDEX('Policy Characteristics'!O:O,MATCH(PolicyLevers!$C400,'Policy Characteristics'!$D:$D,0))</f>
        <v>0</v>
      </c>
      <c r="U400" s="248"/>
      <c r="V400" s="248"/>
      <c r="W400" s="248"/>
      <c r="X400" s="248"/>
      <c r="Y400" s="248"/>
      <c r="Z400" s="248"/>
    </row>
    <row r="401" spans="1:26" ht="15.75" customHeight="1" x14ac:dyDescent="0.35">
      <c r="A401" s="247" t="str">
        <f>INDEX('Policy Characteristics'!B:B,MATCH(PolicyLevers!$C401,'Policy Characteristics'!$D:$D,0))</f>
        <v>Industry</v>
      </c>
      <c r="B401" s="247" t="str">
        <f>INDEX('Policy Characteristics'!C:C,MATCH(PolicyLevers!$C401,'Policy Characteristics'!$D:$D,0))</f>
        <v>F-Gas Substitution</v>
      </c>
      <c r="C401" s="247" t="s">
        <v>421</v>
      </c>
      <c r="D401" s="257"/>
      <c r="E401" s="257"/>
      <c r="F401" s="257"/>
      <c r="G401" s="257"/>
      <c r="H401" s="254">
        <v>58</v>
      </c>
      <c r="I401" s="255" t="s">
        <v>63</v>
      </c>
      <c r="J401" s="247" t="str">
        <f>INDEX('Policy Characteristics'!E:E,MATCH(PolicyLevers!$C401,'Policy Characteristics'!$D:$D,0))</f>
        <v>F-gas Measures</v>
      </c>
      <c r="K401" s="247" t="str">
        <f>INDEX('Policy Characteristics'!F:F,MATCH(PolicyLevers!$C401,'Policy Characteristics'!$D:$D,0))</f>
        <v>indst f gas substitution</v>
      </c>
      <c r="L401" s="293">
        <f>INDEX('Policy Characteristics'!G:G,MATCH(PolicyLevers!$C401,'Policy Characteristics'!$D:$D,0))</f>
        <v>0</v>
      </c>
      <c r="M401" s="293">
        <f>INDEX('Policy Characteristics'!H:H,MATCH(PolicyLevers!$C401,'Policy Characteristics'!$D:$D,0))</f>
        <v>1</v>
      </c>
      <c r="N401" s="293">
        <f>INDEX('Policy Characteristics'!I:I,MATCH(PolicyLevers!$C401,'Policy Characteristics'!$D:$D,0))</f>
        <v>0.01</v>
      </c>
      <c r="O401" s="281" t="str">
        <f>INDEX('Policy Characteristics'!J:J,MATCH(PolicyLevers!$C401,'Policy Characteristics'!$D:$D,0))</f>
        <v>% of potential achieved</v>
      </c>
      <c r="P401" s="281" t="str">
        <f>INDEX('Policy Characteristics'!K:K,MATCH(PolicyLevers!$C401,'Policy Characteristics'!$D:$D,0))</f>
        <v>**Description:** This policy reduces emissions of high-GWP, fluorinated gases (F-gases) from the industry sector by substituting less-harmful chemicals. // **Guidance for setting values: ** If this policy is fully implemented, F-gas emissions in 2050 are reduced by 66%.</v>
      </c>
      <c r="Q401" s="281" t="str">
        <f>INDEX('Policy Characteristics'!L:L,MATCH(PolicyLevers!$C401,'Policy Characteristics'!$D:$D,0))</f>
        <v>industry-ag-main.html#avoid-f-gases</v>
      </c>
      <c r="R401" s="295" t="str">
        <f>INDEX('Policy Characteristics'!M:M,MATCH(PolicyLevers!$C401,'Policy Characteristics'!$D:$D,0))</f>
        <v>avoid-f-gases.html</v>
      </c>
      <c r="S401" s="281" t="str">
        <f>INDEX('Policy Characteristics'!N:N,MATCH(PolicyLevers!$C401,'Policy Characteristics'!$D:$D,0))</f>
        <v>Calculated from model data; see the relevant variable(s) in the InputData folder for source information.</v>
      </c>
      <c r="T401" s="281">
        <f>INDEX('Policy Characteristics'!O:O,MATCH(PolicyLevers!$C401,'Policy Characteristics'!$D:$D,0))</f>
        <v>0</v>
      </c>
      <c r="U401" s="248"/>
      <c r="V401" s="248"/>
      <c r="W401" s="248"/>
      <c r="X401" s="248"/>
      <c r="Y401" s="248"/>
      <c r="Z401" s="248"/>
    </row>
    <row r="402" spans="1:26" ht="15.75" customHeight="1" x14ac:dyDescent="0.35">
      <c r="A402" s="247" t="str">
        <f>INDEX('Policy Characteristics'!B:B,MATCH(PolicyLevers!$C402,'Policy Characteristics'!$D:$D,0))</f>
        <v>Industry</v>
      </c>
      <c r="B402" s="247" t="str">
        <f>INDEX('Policy Characteristics'!C:C,MATCH(PolicyLevers!$C402,'Policy Characteristics'!$D:$D,0))</f>
        <v>F-Gas Destruction</v>
      </c>
      <c r="C402" s="247" t="s">
        <v>427</v>
      </c>
      <c r="D402" s="257"/>
      <c r="E402" s="257"/>
      <c r="F402" s="257"/>
      <c r="G402" s="257"/>
      <c r="H402" s="254">
        <v>510</v>
      </c>
      <c r="I402" s="255" t="s">
        <v>63</v>
      </c>
      <c r="J402" s="247" t="str">
        <f>INDEX('Policy Characteristics'!E:E,MATCH(PolicyLevers!$C402,'Policy Characteristics'!$D:$D,0))</f>
        <v>F-gas Measures</v>
      </c>
      <c r="K402" s="247" t="str">
        <f>INDEX('Policy Characteristics'!F:F,MATCH(PolicyLevers!$C402,'Policy Characteristics'!$D:$D,0))</f>
        <v>indst f gas destruction</v>
      </c>
      <c r="L402" s="293">
        <f>INDEX('Policy Characteristics'!G:G,MATCH(PolicyLevers!$C402,'Policy Characteristics'!$D:$D,0))</f>
        <v>0</v>
      </c>
      <c r="M402" s="293">
        <f>INDEX('Policy Characteristics'!H:H,MATCH(PolicyLevers!$C402,'Policy Characteristics'!$D:$D,0))</f>
        <v>1</v>
      </c>
      <c r="N402" s="293">
        <f>INDEX('Policy Characteristics'!I:I,MATCH(PolicyLevers!$C402,'Policy Characteristics'!$D:$D,0))</f>
        <v>0.01</v>
      </c>
      <c r="O402" s="281" t="str">
        <f>INDEX('Policy Characteristics'!J:J,MATCH(PolicyLevers!$C402,'Policy Characteristics'!$D:$D,0))</f>
        <v>% of potential achieved</v>
      </c>
      <c r="P402" s="281" t="str">
        <f>INDEX('Policy Characteristics'!K:K,MATCH(PolicyLevers!$C402,'Policy Characteristics'!$D:$D,0))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c r="Q402" s="281" t="str">
        <f>INDEX('Policy Characteristics'!L:L,MATCH(PolicyLevers!$C402,'Policy Characteristics'!$D:$D,0))</f>
        <v>industry-ag-main.html#avoid-f-gases</v>
      </c>
      <c r="R402" s="295" t="str">
        <f>INDEX('Policy Characteristics'!M:M,MATCH(PolicyLevers!$C402,'Policy Characteristics'!$D:$D,0))</f>
        <v>avoid-f-gases.html</v>
      </c>
      <c r="S402" s="281" t="str">
        <f>INDEX('Policy Characteristics'!N:N,MATCH(PolicyLevers!$C402,'Policy Characteristics'!$D:$D,0))</f>
        <v>Calculated from model data; see the relevant variable(s) in the InputData folder for source information.</v>
      </c>
      <c r="T402" s="281">
        <f>INDEX('Policy Characteristics'!O:O,MATCH(PolicyLevers!$C402,'Policy Characteristics'!$D:$D,0))</f>
        <v>0</v>
      </c>
      <c r="U402" s="248"/>
      <c r="V402" s="248"/>
      <c r="W402" s="248"/>
      <c r="X402" s="248"/>
      <c r="Y402" s="248"/>
      <c r="Z402" s="248"/>
    </row>
    <row r="403" spans="1:26" ht="15.75" customHeight="1" x14ac:dyDescent="0.35">
      <c r="A403" s="247" t="str">
        <f>INDEX('Policy Characteristics'!B:B,MATCH(PolicyLevers!$C403,'Policy Characteristics'!$D:$D,0))</f>
        <v>Industry</v>
      </c>
      <c r="B403" s="247" t="str">
        <f>INDEX('Policy Characteristics'!C:C,MATCH(PolicyLevers!$C403,'Policy Characteristics'!$D:$D,0))</f>
        <v>F-Gas Recovery</v>
      </c>
      <c r="C403" s="247" t="s">
        <v>430</v>
      </c>
      <c r="D403" s="257"/>
      <c r="E403" s="257"/>
      <c r="F403" s="257"/>
      <c r="G403" s="257"/>
      <c r="H403" s="254">
        <v>511</v>
      </c>
      <c r="I403" s="255" t="s">
        <v>63</v>
      </c>
      <c r="J403" s="247" t="str">
        <f>INDEX('Policy Characteristics'!E:E,MATCH(PolicyLevers!$C403,'Policy Characteristics'!$D:$D,0))</f>
        <v>F-gas Measures</v>
      </c>
      <c r="K403" s="247" t="str">
        <f>INDEX('Policy Characteristics'!F:F,MATCH(PolicyLevers!$C403,'Policy Characteristics'!$D:$D,0))</f>
        <v>indst f gas recovery</v>
      </c>
      <c r="L403" s="293">
        <f>INDEX('Policy Characteristics'!G:G,MATCH(PolicyLevers!$C403,'Policy Characteristics'!$D:$D,0))</f>
        <v>0</v>
      </c>
      <c r="M403" s="293">
        <f>INDEX('Policy Characteristics'!H:H,MATCH(PolicyLevers!$C403,'Policy Characteristics'!$D:$D,0))</f>
        <v>1</v>
      </c>
      <c r="N403" s="293">
        <f>INDEX('Policy Characteristics'!I:I,MATCH(PolicyLevers!$C403,'Policy Characteristics'!$D:$D,0))</f>
        <v>0.01</v>
      </c>
      <c r="O403" s="281" t="str">
        <f>INDEX('Policy Characteristics'!J:J,MATCH(PolicyLevers!$C403,'Policy Characteristics'!$D:$D,0))</f>
        <v>% of potential achieved</v>
      </c>
      <c r="P403" s="281" t="str">
        <f>INDEX('Policy Characteristics'!K:K,MATCH(PolicyLevers!$C403,'Policy Characteristics'!$D:$D,0))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c r="Q403" s="281" t="str">
        <f>INDEX('Policy Characteristics'!L:L,MATCH(PolicyLevers!$C403,'Policy Characteristics'!$D:$D,0))</f>
        <v>industry-ag-main.html#avoid-f-gases</v>
      </c>
      <c r="R403" s="295" t="str">
        <f>INDEX('Policy Characteristics'!M:M,MATCH(PolicyLevers!$C403,'Policy Characteristics'!$D:$D,0))</f>
        <v>avoid-f-gases.html</v>
      </c>
      <c r="S403" s="281" t="str">
        <f>INDEX('Policy Characteristics'!N:N,MATCH(PolicyLevers!$C403,'Policy Characteristics'!$D:$D,0))</f>
        <v>Calculated from model data; see the relevant variable(s) in the InputData folder for source information.</v>
      </c>
      <c r="T403" s="281">
        <f>INDEX('Policy Characteristics'!O:O,MATCH(PolicyLevers!$C403,'Policy Characteristics'!$D:$D,0))</f>
        <v>0</v>
      </c>
      <c r="U403" s="248"/>
      <c r="V403" s="248"/>
      <c r="W403" s="248"/>
      <c r="X403" s="248"/>
      <c r="Y403" s="248"/>
      <c r="Z403" s="248"/>
    </row>
    <row r="404" spans="1:26" ht="15.75" customHeight="1" x14ac:dyDescent="0.35">
      <c r="A404" s="247" t="str">
        <f>INDEX('Policy Characteristics'!B:B,MATCH(PolicyLevers!$C404,'Policy Characteristics'!$D:$D,0))</f>
        <v>Industry</v>
      </c>
      <c r="B404" s="247" t="str">
        <f>INDEX('Policy Characteristics'!C:C,MATCH(PolicyLevers!$C404,'Policy Characteristics'!$D:$D,0))</f>
        <v>F-Gas Eqpt. Maintenance &amp; Retrofits</v>
      </c>
      <c r="C404" s="247" t="s">
        <v>433</v>
      </c>
      <c r="D404" s="257"/>
      <c r="E404" s="257"/>
      <c r="F404" s="257"/>
      <c r="G404" s="257"/>
      <c r="H404" s="254">
        <v>512</v>
      </c>
      <c r="I404" s="255" t="s">
        <v>63</v>
      </c>
      <c r="J404" s="247" t="str">
        <f>INDEX('Policy Characteristics'!E:E,MATCH(PolicyLevers!$C404,'Policy Characteristics'!$D:$D,0))</f>
        <v>F-gas Measures</v>
      </c>
      <c r="K404" s="247" t="str">
        <f>INDEX('Policy Characteristics'!F:F,MATCH(PolicyLevers!$C404,'Policy Characteristics'!$D:$D,0))</f>
        <v>indst f gas inspct maint retrofit</v>
      </c>
      <c r="L404" s="293">
        <f>INDEX('Policy Characteristics'!G:G,MATCH(PolicyLevers!$C404,'Policy Characteristics'!$D:$D,0))</f>
        <v>0</v>
      </c>
      <c r="M404" s="293">
        <f>INDEX('Policy Characteristics'!H:H,MATCH(PolicyLevers!$C404,'Policy Characteristics'!$D:$D,0))</f>
        <v>1</v>
      </c>
      <c r="N404" s="293">
        <f>INDEX('Policy Characteristics'!I:I,MATCH(PolicyLevers!$C404,'Policy Characteristics'!$D:$D,0))</f>
        <v>0.01</v>
      </c>
      <c r="O404" s="281" t="str">
        <f>INDEX('Policy Characteristics'!J:J,MATCH(PolicyLevers!$C404,'Policy Characteristics'!$D:$D,0))</f>
        <v>% of potential achieved</v>
      </c>
      <c r="P404" s="281" t="str">
        <f>INDEX('Policy Characteristics'!K:K,MATCH(PolicyLevers!$C404,'Policy Characteristics'!$D:$D,0))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c r="Q404" s="281" t="str">
        <f>INDEX('Policy Characteristics'!L:L,MATCH(PolicyLevers!$C404,'Policy Characteristics'!$D:$D,0))</f>
        <v>industry-ag-main.html#avoid-f-gases</v>
      </c>
      <c r="R404" s="295" t="str">
        <f>INDEX('Policy Characteristics'!M:M,MATCH(PolicyLevers!$C404,'Policy Characteristics'!$D:$D,0))</f>
        <v>avoid-f-gases.html</v>
      </c>
      <c r="S404" s="281" t="str">
        <f>INDEX('Policy Characteristics'!N:N,MATCH(PolicyLevers!$C404,'Policy Characteristics'!$D:$D,0))</f>
        <v>Calculated from model data; see the relevant variable(s) in the InputData folder for source information.</v>
      </c>
      <c r="T404" s="281">
        <f>INDEX('Policy Characteristics'!O:O,MATCH(PolicyLevers!$C404,'Policy Characteristics'!$D:$D,0))</f>
        <v>0</v>
      </c>
      <c r="U404" s="248"/>
      <c r="V404" s="248"/>
      <c r="W404" s="248"/>
      <c r="X404" s="248"/>
      <c r="Y404" s="248"/>
      <c r="Z404" s="248"/>
    </row>
    <row r="405" spans="1:26" ht="15.75" customHeight="1" x14ac:dyDescent="0.35">
      <c r="A405" s="247" t="str">
        <f>INDEX('Policy Characteristics'!B:B,MATCH(PolicyLevers!$C405,'Policy Characteristics'!$D:$D,0))</f>
        <v>Industry</v>
      </c>
      <c r="B405" s="247" t="str">
        <f>INDEX('Policy Characteristics'!C:C,MATCH(PolicyLevers!$C405,'Policy Characteristics'!$D:$D,0))</f>
        <v>Material Efficiency, Longevity, &amp; Re-Use</v>
      </c>
      <c r="C405" s="247" t="s">
        <v>436</v>
      </c>
      <c r="D405" s="257" t="s">
        <v>370</v>
      </c>
      <c r="E405" s="257"/>
      <c r="F405" s="257" t="s">
        <v>371</v>
      </c>
      <c r="G405" s="257"/>
      <c r="H405" s="254">
        <v>429</v>
      </c>
      <c r="I405" s="296" t="s">
        <v>76</v>
      </c>
      <c r="J405" s="247" t="str">
        <f>INDEX('Policy Characteristics'!E:E,MATCH(PolicyLevers!$C405,'Policy Characteristics'!$D:$D,0))</f>
        <v>Material Efficiency, Longevity, &amp; Re-Use</v>
      </c>
      <c r="K405" s="247" t="str">
        <f>INDEX('Policy Characteristics'!F:F,MATCH(PolicyLevers!$C405,'Policy Characteristics'!$D:$D,0))</f>
        <v>indst reduce nonenergy product demand</v>
      </c>
      <c r="L405" s="256">
        <f>INDEX('Policy Characteristics'!G:G,MATCH(PolicyLevers!$C405,'Policy Characteristics'!$D:$D,0))</f>
        <v>0</v>
      </c>
      <c r="M405" s="256">
        <f>INDEX('Policy Characteristics'!H:H,MATCH(PolicyLevers!$C405,'Policy Characteristics'!$D:$D,0))</f>
        <v>1</v>
      </c>
      <c r="N405" s="256">
        <f>INDEX('Policy Characteristics'!I:I,MATCH(PolicyLevers!$C405,'Policy Characteristics'!$D:$D,0))</f>
        <v>0.01</v>
      </c>
      <c r="O405" s="257" t="str">
        <f>INDEX('Policy Characteristics'!J:J,MATCH(PolicyLevers!$C405,'Policy Characteristics'!$D:$D,0))</f>
        <v>% demand reduction</v>
      </c>
      <c r="P405" s="257" t="str">
        <f>INDEX('Policy Characteristics'!K:K,MATCH(PolicyLevers!$C405,'Policy Characteristics'!$D:$D,0))</f>
        <v>**Description:**0**Guidance for setting values: **</v>
      </c>
      <c r="Q405" s="257">
        <f>INDEX('Policy Characteristics'!L:L,MATCH(PolicyLevers!$C405,'Policy Characteristics'!$D:$D,0))</f>
        <v>0</v>
      </c>
      <c r="R405" s="265" t="str">
        <f>INDEX('Policy Characteristics'!M:M,MATCH(PolicyLevers!$C405,'Policy Characteristics'!$D:$D,0))</f>
        <v>material-efficiency-longevity-reuse.html</v>
      </c>
      <c r="S405" s="257" t="str">
        <f>INDEX('Policy Characteristics'!N:N,MATCH(PolicyLevers!$C405,'Policy Characteristics'!$D:$D,0))</f>
        <v>Allwood and Cullen, "Sustainable Materials Without the Hot Air: Making Buildings, Vehicles and Products Efficiently and with Less New Material"</v>
      </c>
      <c r="T405" s="257">
        <f>INDEX('Policy Characteristics'!O:O,MATCH(PolicyLevers!$C405,'Policy Characteristics'!$D:$D,0))</f>
        <v>0</v>
      </c>
      <c r="U405" s="12"/>
      <c r="V405" s="12"/>
      <c r="W405" s="12"/>
      <c r="X405" s="12"/>
      <c r="Y405" s="12"/>
      <c r="Z405" s="12"/>
    </row>
    <row r="406" spans="1:26" ht="15.75" customHeight="1" x14ac:dyDescent="0.35">
      <c r="A406" s="247" t="str">
        <f>INDEX('Policy Characteristics'!B:B,MATCH(PolicyLevers!$C406,'Policy Characteristics'!$D:$D,0))</f>
        <v>Industry</v>
      </c>
      <c r="B406" s="247" t="str">
        <f>INDEX('Policy Characteristics'!C:C,MATCH(PolicyLevers!$C406,'Policy Characteristics'!$D:$D,0))</f>
        <v>Material Efficiency, Longevity, &amp; Re-Use</v>
      </c>
      <c r="C406" s="247" t="str">
        <f t="shared" ref="C406" si="290">C$405</f>
        <v>Percent Reduction in Nonenergy Nonagriculture Industry Product Demand</v>
      </c>
      <c r="D406" s="257" t="s">
        <v>377</v>
      </c>
      <c r="E406" s="257"/>
      <c r="F406" s="257" t="s">
        <v>378</v>
      </c>
      <c r="G406" s="257"/>
      <c r="H406" s="254">
        <v>430</v>
      </c>
      <c r="I406" s="296" t="s">
        <v>76</v>
      </c>
      <c r="J406" s="247" t="str">
        <f>INDEX('Policy Characteristics'!E:E,MATCH(PolicyLevers!$C406,'Policy Characteristics'!$D:$D,0))</f>
        <v>Material Efficiency, Longevity, &amp; Re-Use</v>
      </c>
      <c r="K406" s="247" t="str">
        <f>INDEX('Policy Characteristics'!F:F,MATCH(PolicyLevers!$C406,'Policy Characteristics'!$D:$D,0))</f>
        <v>indst reduce nonenergy product demand</v>
      </c>
      <c r="L406" s="256">
        <f>INDEX('Policy Characteristics'!G:G,MATCH(PolicyLevers!$C406,'Policy Characteristics'!$D:$D,0))</f>
        <v>0</v>
      </c>
      <c r="M406" s="256">
        <f>INDEX('Policy Characteristics'!H:H,MATCH(PolicyLevers!$C406,'Policy Characteristics'!$D:$D,0))</f>
        <v>1</v>
      </c>
      <c r="N406" s="256">
        <f>INDEX('Policy Characteristics'!I:I,MATCH(PolicyLevers!$C406,'Policy Characteristics'!$D:$D,0))</f>
        <v>0.01</v>
      </c>
      <c r="O406" s="256" t="str">
        <f>INDEX('Policy Characteristics'!J:J,MATCH(PolicyLevers!$C406,'Policy Characteristics'!$D:$D,0))</f>
        <v>% demand reduction</v>
      </c>
      <c r="P406" s="257" t="str">
        <f>INDEX('Policy Characteristics'!K:K,MATCH(PolicyLevers!$C406,'Policy Characteristics'!$D:$D,0))</f>
        <v>**Description:**0**Guidance for setting values: **</v>
      </c>
      <c r="Q406" s="257">
        <f>INDEX('Policy Characteristics'!L:L,MATCH(PolicyLevers!$C406,'Policy Characteristics'!$D:$D,0))</f>
        <v>0</v>
      </c>
      <c r="R406" s="265" t="str">
        <f>INDEX('Policy Characteristics'!M:M,MATCH(PolicyLevers!$C406,'Policy Characteristics'!$D:$D,0))</f>
        <v>material-efficiency-longevity-reuse.html</v>
      </c>
      <c r="S406" s="257" t="str">
        <f>INDEX('Policy Characteristics'!N:N,MATCH(PolicyLevers!$C406,'Policy Characteristics'!$D:$D,0))</f>
        <v>Allwood and Cullen, "Sustainable Materials Without the Hot Air: Making Buildings, Vehicles and Products Efficiently and with Less New Material"</v>
      </c>
      <c r="T406" s="257">
        <f>INDEX('Policy Characteristics'!O:O,MATCH(PolicyLevers!$C406,'Policy Characteristics'!$D:$D,0))</f>
        <v>0</v>
      </c>
      <c r="U406" s="12"/>
      <c r="V406" s="12"/>
      <c r="W406" s="12"/>
      <c r="X406" s="12"/>
      <c r="Y406" s="12"/>
      <c r="Z406" s="12"/>
    </row>
    <row r="407" spans="1:26" ht="15.75" customHeight="1" x14ac:dyDescent="0.35">
      <c r="A407" s="247" t="str">
        <f>INDEX('Policy Characteristics'!B:B,MATCH(PolicyLevers!$C407,'Policy Characteristics'!$D:$D,0))</f>
        <v>Industry</v>
      </c>
      <c r="B407" s="247" t="str">
        <f>INDEX('Policy Characteristics'!C:C,MATCH(PolicyLevers!$C407,'Policy Characteristics'!$D:$D,0))</f>
        <v>Material Efficiency, Longevity, &amp; Re-Use</v>
      </c>
      <c r="C407" s="247" t="str">
        <f t="shared" ref="C407" si="291">C$405</f>
        <v>Percent Reduction in Nonenergy Nonagriculture Industry Product Demand</v>
      </c>
      <c r="D407" s="257" t="s">
        <v>383</v>
      </c>
      <c r="E407" s="257"/>
      <c r="F407" s="257" t="s">
        <v>384</v>
      </c>
      <c r="G407" s="257"/>
      <c r="H407" s="254">
        <v>432</v>
      </c>
      <c r="I407" s="297" t="s">
        <v>76</v>
      </c>
      <c r="J407" s="247" t="str">
        <f>INDEX('Policy Characteristics'!E:E,MATCH(PolicyLevers!$C407,'Policy Characteristics'!$D:$D,0))</f>
        <v>Material Efficiency, Longevity, &amp; Re-Use</v>
      </c>
      <c r="K407" s="247" t="str">
        <f>INDEX('Policy Characteristics'!F:F,MATCH(PolicyLevers!$C407,'Policy Characteristics'!$D:$D,0))</f>
        <v>indst reduce nonenergy product demand</v>
      </c>
      <c r="L407" s="256">
        <f>INDEX('Policy Characteristics'!G:G,MATCH(PolicyLevers!$C407,'Policy Characteristics'!$D:$D,0))</f>
        <v>0</v>
      </c>
      <c r="M407" s="256">
        <f>INDEX('Policy Characteristics'!H:H,MATCH(PolicyLevers!$C407,'Policy Characteristics'!$D:$D,0))</f>
        <v>1</v>
      </c>
      <c r="N407" s="256">
        <f>INDEX('Policy Characteristics'!I:I,MATCH(PolicyLevers!$C407,'Policy Characteristics'!$D:$D,0))</f>
        <v>0.01</v>
      </c>
      <c r="O407" s="256" t="str">
        <f>INDEX('Policy Characteristics'!J:J,MATCH(PolicyLevers!$C407,'Policy Characteristics'!$D:$D,0))</f>
        <v>% demand reduction</v>
      </c>
      <c r="P407" s="257" t="str">
        <f>INDEX('Policy Characteristics'!K:K,MATCH(PolicyLevers!$C407,'Policy Characteristics'!$D:$D,0))</f>
        <v>**Description:**0**Guidance for setting values: **</v>
      </c>
      <c r="Q407" s="257">
        <f>INDEX('Policy Characteristics'!L:L,MATCH(PolicyLevers!$C407,'Policy Characteristics'!$D:$D,0))</f>
        <v>0</v>
      </c>
      <c r="R407" s="265" t="str">
        <f>INDEX('Policy Characteristics'!M:M,MATCH(PolicyLevers!$C407,'Policy Characteristics'!$D:$D,0))</f>
        <v>material-efficiency-longevity-reuse.html</v>
      </c>
      <c r="S407" s="257" t="str">
        <f>INDEX('Policy Characteristics'!N:N,MATCH(PolicyLevers!$C407,'Policy Characteristics'!$D:$D,0))</f>
        <v>Allwood and Cullen, "Sustainable Materials Without the Hot Air: Making Buildings, Vehicles and Products Efficiently and with Less New Material"</v>
      </c>
      <c r="T407" s="257">
        <f>INDEX('Policy Characteristics'!O:O,MATCH(PolicyLevers!$C407,'Policy Characteristics'!$D:$D,0))</f>
        <v>0</v>
      </c>
      <c r="U407" s="12"/>
      <c r="V407" s="12"/>
      <c r="W407" s="12"/>
      <c r="X407" s="12"/>
      <c r="Y407" s="12"/>
      <c r="Z407" s="12"/>
    </row>
    <row r="408" spans="1:26" ht="15.75" customHeight="1" x14ac:dyDescent="0.35">
      <c r="A408" s="247" t="str">
        <f>INDEX('Policy Characteristics'!B:B,MATCH(PolicyLevers!$C408,'Policy Characteristics'!$D:$D,0))</f>
        <v>Industry</v>
      </c>
      <c r="B408" s="247" t="str">
        <f>INDEX('Policy Characteristics'!C:C,MATCH(PolicyLevers!$C408,'Policy Characteristics'!$D:$D,0))</f>
        <v>Methane Capture</v>
      </c>
      <c r="C408" s="247" t="s">
        <v>442</v>
      </c>
      <c r="D408" s="257" t="s">
        <v>375</v>
      </c>
      <c r="E408" s="257"/>
      <c r="F408" s="257" t="s">
        <v>376</v>
      </c>
      <c r="G408" s="257"/>
      <c r="H408" s="254">
        <v>56</v>
      </c>
      <c r="I408" s="255" t="s">
        <v>63</v>
      </c>
      <c r="J408" s="247" t="str">
        <f>INDEX('Policy Characteristics'!E:E,MATCH(PolicyLevers!$C408,'Policy Characteristics'!$D:$D,0))</f>
        <v>Methane Capture and Destruction</v>
      </c>
      <c r="K408" s="247" t="str">
        <f>INDEX('Policy Characteristics'!F:F,MATCH(PolicyLevers!$C408,'Policy Characteristics'!$D:$D,0))</f>
        <v>indst methane capture</v>
      </c>
      <c r="L408" s="293">
        <f>INDEX('Policy Characteristics'!G:G,MATCH(PolicyLevers!$C408,'Policy Characteristics'!$D:$D,0))</f>
        <v>0</v>
      </c>
      <c r="M408" s="293">
        <f>INDEX('Policy Characteristics'!H:H,MATCH(PolicyLevers!$C408,'Policy Characteristics'!$D:$D,0))</f>
        <v>1</v>
      </c>
      <c r="N408" s="293">
        <f>INDEX('Policy Characteristics'!I:I,MATCH(PolicyLevers!$C408,'Policy Characteristics'!$D:$D,0))</f>
        <v>0.01</v>
      </c>
      <c r="O408" s="281" t="str">
        <f>INDEX('Policy Characteristics'!J:J,MATCH(PolicyLevers!$C408,'Policy Characteristics'!$D:$D,0))</f>
        <v>% of potential achieved</v>
      </c>
      <c r="P408" s="281" t="str">
        <f>INDEX('Policy Characteristics'!K:K,MATCH(PolicyLevers!$C408,'Policy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08" s="281" t="str">
        <f>INDEX('Policy Characteristics'!L:L,MATCH(PolicyLevers!$C408,'Policy Characteristics'!$D:$D,0))</f>
        <v>industry-ag-main.html#methane-capture</v>
      </c>
      <c r="R408" s="295" t="str">
        <f>INDEX('Policy Characteristics'!M:M,MATCH(PolicyLevers!$C408,'Policy Characteristics'!$D:$D,0))</f>
        <v>methane-capture.html</v>
      </c>
      <c r="S408" s="281" t="str">
        <f>INDEX('Policy Characteristics'!N:N,MATCH(PolicyLevers!$C408,'Policy Characteristics'!$D:$D,0))</f>
        <v>Calculated from model data; see the relevant variable(s) in the InputData folder for source information.</v>
      </c>
      <c r="T408" s="281">
        <f>INDEX('Policy Characteristics'!O:O,MATCH(PolicyLevers!$C408,'Policy Characteristics'!$D:$D,0))</f>
        <v>0</v>
      </c>
      <c r="U408" s="248"/>
      <c r="V408" s="248"/>
      <c r="W408" s="248"/>
      <c r="X408" s="248"/>
      <c r="Y408" s="248"/>
      <c r="Z408" s="248"/>
    </row>
    <row r="409" spans="1:26" ht="15.75" customHeight="1" x14ac:dyDescent="0.35">
      <c r="A409" s="247" t="str">
        <f>INDEX('Policy Characteristics'!B:B,MATCH(PolicyLevers!$C409,'Policy Characteristics'!$D:$D,0))</f>
        <v>Industry</v>
      </c>
      <c r="B409" s="247" t="str">
        <f>INDEX('Policy Characteristics'!C:C,MATCH(PolicyLevers!$C409,'Policy Characteristics'!$D:$D,0))</f>
        <v>Methane Capture</v>
      </c>
      <c r="C409" s="247" t="str">
        <f t="shared" ref="C409:C410" si="292">C$408</f>
        <v>Fraction of Methane Capture Opportunities Achieved</v>
      </c>
      <c r="D409" s="257" t="s">
        <v>381</v>
      </c>
      <c r="E409" s="257"/>
      <c r="F409" s="257" t="s">
        <v>382</v>
      </c>
      <c r="G409" s="257"/>
      <c r="H409" s="254">
        <v>513</v>
      </c>
      <c r="I409" s="257" t="s">
        <v>76</v>
      </c>
      <c r="J409" s="247" t="str">
        <f>INDEX('Policy Characteristics'!E:E,MATCH(PolicyLevers!$C409,'Policy Characteristics'!$D:$D,0))</f>
        <v>Methane Capture and Destruction</v>
      </c>
      <c r="K409" s="247" t="str">
        <f>INDEX('Policy Characteristics'!F:F,MATCH(PolicyLevers!$C409,'Policy Characteristics'!$D:$D,0))</f>
        <v>indst methane capture</v>
      </c>
      <c r="L409" s="256">
        <f>INDEX('Policy Characteristics'!G:G,MATCH(PolicyLevers!$C409,'Policy Characteristics'!$D:$D,0))</f>
        <v>0</v>
      </c>
      <c r="M409" s="256">
        <f>INDEX('Policy Characteristics'!H:H,MATCH(PolicyLevers!$C409,'Policy Characteristics'!$D:$D,0))</f>
        <v>1</v>
      </c>
      <c r="N409" s="256">
        <f>INDEX('Policy Characteristics'!I:I,MATCH(PolicyLevers!$C409,'Policy Characteristics'!$D:$D,0))</f>
        <v>0.01</v>
      </c>
      <c r="O409" s="257" t="str">
        <f>INDEX('Policy Characteristics'!J:J,MATCH(PolicyLevers!$C409,'Policy Characteristics'!$D:$D,0))</f>
        <v>% of potential achieved</v>
      </c>
      <c r="P409" s="257" t="str">
        <f>INDEX('Policy Characteristics'!K:K,MATCH(PolicyLevers!$C409,'Policy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09" s="257" t="str">
        <f>INDEX('Policy Characteristics'!L:L,MATCH(PolicyLevers!$C409,'Policy Characteristics'!$D:$D,0))</f>
        <v>industry-ag-main.html#methane-capture</v>
      </c>
      <c r="R409" s="265" t="str">
        <f>INDEX('Policy Characteristics'!M:M,MATCH(PolicyLevers!$C409,'Policy Characteristics'!$D:$D,0))</f>
        <v>methane-capture.html</v>
      </c>
      <c r="S409" s="257" t="str">
        <f>INDEX('Policy Characteristics'!N:N,MATCH(PolicyLevers!$C409,'Policy Characteristics'!$D:$D,0))</f>
        <v>Calculated from model data; see the relevant variable(s) in the InputData folder for source information.</v>
      </c>
      <c r="T409" s="257">
        <f>INDEX('Policy Characteristics'!O:O,MATCH(PolicyLevers!$C409,'Policy Characteristics'!$D:$D,0))</f>
        <v>0</v>
      </c>
      <c r="U409" s="248"/>
      <c r="V409" s="248"/>
      <c r="W409" s="248"/>
      <c r="X409" s="248"/>
      <c r="Y409" s="248"/>
      <c r="Z409" s="248"/>
    </row>
    <row r="410" spans="1:26" ht="15.75" customHeight="1" x14ac:dyDescent="0.35">
      <c r="A410" s="247" t="str">
        <f>INDEX('Policy Characteristics'!B:B,MATCH(PolicyLevers!$C410,'Policy Characteristics'!$D:$D,0))</f>
        <v>Industry</v>
      </c>
      <c r="B410" s="247" t="str">
        <f>INDEX('Policy Characteristics'!C:C,MATCH(PolicyLevers!$C410,'Policy Characteristics'!$D:$D,0))</f>
        <v>Methane Capture</v>
      </c>
      <c r="C410" s="12" t="str">
        <f t="shared" si="292"/>
        <v>Fraction of Methane Capture Opportunities Achieved</v>
      </c>
      <c r="D410" s="262" t="s">
        <v>383</v>
      </c>
      <c r="E410" s="262"/>
      <c r="F410" s="262" t="s">
        <v>384</v>
      </c>
      <c r="G410" s="262"/>
      <c r="H410" s="7">
        <v>514</v>
      </c>
      <c r="I410" s="260" t="s">
        <v>63</v>
      </c>
      <c r="J410" s="247" t="str">
        <f>INDEX('Policy Characteristics'!E:E,MATCH(PolicyLevers!$C410,'Policy Characteristics'!$D:$D,0))</f>
        <v>Methane Capture and Destruction</v>
      </c>
      <c r="K410" s="247" t="str">
        <f>INDEX('Policy Characteristics'!F:F,MATCH(PolicyLevers!$C410,'Policy Characteristics'!$D:$D,0))</f>
        <v>indst methane capture</v>
      </c>
      <c r="L410" s="298">
        <f>INDEX('Policy Characteristics'!G:G,MATCH(PolicyLevers!$C410,'Policy Characteristics'!$D:$D,0))</f>
        <v>0</v>
      </c>
      <c r="M410" s="298">
        <f>INDEX('Policy Characteristics'!H:H,MATCH(PolicyLevers!$C410,'Policy Characteristics'!$D:$D,0))</f>
        <v>1</v>
      </c>
      <c r="N410" s="298">
        <f>INDEX('Policy Characteristics'!I:I,MATCH(PolicyLevers!$C410,'Policy Characteristics'!$D:$D,0))</f>
        <v>0.01</v>
      </c>
      <c r="O410" s="299" t="str">
        <f>INDEX('Policy Characteristics'!J:J,MATCH(PolicyLevers!$C410,'Policy Characteristics'!$D:$D,0))</f>
        <v>% of potential achieved</v>
      </c>
      <c r="P410" s="300" t="str">
        <f>INDEX('Policy Characteristics'!K:K,MATCH(PolicyLevers!$C410,'Policy Characteristics'!$D:$D,0))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Q410" s="299" t="str">
        <f>INDEX('Policy Characteristics'!L:L,MATCH(PolicyLevers!$C410,'Policy Characteristics'!$D:$D,0))</f>
        <v>industry-ag-main.html#methane-capture</v>
      </c>
      <c r="R410" s="301" t="str">
        <f>INDEX('Policy Characteristics'!M:M,MATCH(PolicyLevers!$C410,'Policy Characteristics'!$D:$D,0))</f>
        <v>methane-capture.html</v>
      </c>
      <c r="S410" s="299" t="str">
        <f>INDEX('Policy Characteristics'!N:N,MATCH(PolicyLevers!$C410,'Policy Characteristics'!$D:$D,0))</f>
        <v>Calculated from model data; see the relevant variable(s) in the InputData folder for source information.</v>
      </c>
      <c r="T410" s="300">
        <f>INDEX('Policy Characteristics'!O:O,MATCH(PolicyLevers!$C410,'Policy Characteristics'!$D:$D,0))</f>
        <v>0</v>
      </c>
      <c r="U410" s="248"/>
      <c r="V410" s="248"/>
      <c r="W410" s="248"/>
      <c r="X410" s="248"/>
      <c r="Y410" s="248"/>
      <c r="Z410" s="248"/>
    </row>
    <row r="411" spans="1:26" ht="15.75" customHeight="1" x14ac:dyDescent="0.35">
      <c r="A411" s="247" t="str">
        <f>INDEX('Policy Characteristics'!B:B,MATCH(PolicyLevers!$C411,'Policy Characteristics'!$D:$D,0))</f>
        <v>Industry</v>
      </c>
      <c r="B411" s="247" t="str">
        <f>INDEX('Policy Characteristics'!C:C,MATCH(PolicyLevers!$C411,'Policy Characteristics'!$D:$D,0))</f>
        <v>Methane Destruction</v>
      </c>
      <c r="C411" s="248" t="s">
        <v>448</v>
      </c>
      <c r="D411" s="262" t="s">
        <v>375</v>
      </c>
      <c r="E411" s="262"/>
      <c r="F411" s="262" t="s">
        <v>376</v>
      </c>
      <c r="G411" s="262"/>
      <c r="H411" s="7">
        <v>57</v>
      </c>
      <c r="I411" s="260" t="s">
        <v>63</v>
      </c>
      <c r="J411" s="247" t="str">
        <f>INDEX('Policy Characteristics'!E:E,MATCH(PolicyLevers!$C411,'Policy Characteristics'!$D:$D,0))</f>
        <v>Methane Capture and Destruction</v>
      </c>
      <c r="K411" s="247" t="str">
        <f>INDEX('Policy Characteristics'!F:F,MATCH(PolicyLevers!$C411,'Policy Characteristics'!$D:$D,0))</f>
        <v>indst methane destruction</v>
      </c>
      <c r="L411" s="302">
        <f>INDEX('Policy Characteristics'!G:G,MATCH(PolicyLevers!$C411,'Policy Characteristics'!$D:$D,0))</f>
        <v>0</v>
      </c>
      <c r="M411" s="302">
        <f>INDEX('Policy Characteristics'!H:H,MATCH(PolicyLevers!$C411,'Policy Characteristics'!$D:$D,0))</f>
        <v>1</v>
      </c>
      <c r="N411" s="302">
        <f>INDEX('Policy Characteristics'!I:I,MATCH(PolicyLevers!$C411,'Policy Characteristics'!$D:$D,0))</f>
        <v>0.01</v>
      </c>
      <c r="O411" s="300" t="str">
        <f>INDEX('Policy Characteristics'!J:J,MATCH(PolicyLevers!$C411,'Policy Characteristics'!$D:$D,0))</f>
        <v>% of potential achieved</v>
      </c>
      <c r="P411" s="300" t="str">
        <f>INDEX('Policy Characteristics'!K:K,MATCH(PolicyLevers!$C411,'Policy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1" s="300" t="str">
        <f>INDEX('Policy Characteristics'!L:L,MATCH(PolicyLevers!$C411,'Policy Characteristics'!$D:$D,0))</f>
        <v>industry-ag-main.html#methane-destr</v>
      </c>
      <c r="R411" s="303" t="str">
        <f>INDEX('Policy Characteristics'!M:M,MATCH(PolicyLevers!$C411,'Policy Characteristics'!$D:$D,0))</f>
        <v>methane-destruction.html</v>
      </c>
      <c r="S411" s="300" t="str">
        <f>INDEX('Policy Characteristics'!N:N,MATCH(PolicyLevers!$C411,'Policy Characteristics'!$D:$D,0))</f>
        <v>Calculated from model data; see the relevant variable(s) in the InputData folder for source information.</v>
      </c>
      <c r="T411" s="300">
        <f>INDEX('Policy Characteristics'!O:O,MATCH(PolicyLevers!$C411,'Policy Characteristics'!$D:$D,0))</f>
        <v>0</v>
      </c>
      <c r="U411" s="248"/>
      <c r="V411" s="248"/>
      <c r="W411" s="248"/>
      <c r="X411" s="248"/>
      <c r="Y411" s="248"/>
      <c r="Z411" s="248"/>
    </row>
    <row r="412" spans="1:26" ht="15.75" customHeight="1" x14ac:dyDescent="0.35">
      <c r="A412" s="247" t="str">
        <f>INDEX('Policy Characteristics'!B:B,MATCH(PolicyLevers!$C412,'Policy Characteristics'!$D:$D,0))</f>
        <v>Industry</v>
      </c>
      <c r="B412" s="247" t="str">
        <f>INDEX('Policy Characteristics'!C:C,MATCH(PolicyLevers!$C412,'Policy Characteristics'!$D:$D,0))</f>
        <v>Methane Destruction</v>
      </c>
      <c r="C412" s="247" t="str">
        <f t="shared" ref="C412:C413" si="293">C$411</f>
        <v>Fraction of Methane Destruction Opportunities Achieved</v>
      </c>
      <c r="D412" s="257" t="s">
        <v>381</v>
      </c>
      <c r="E412" s="257"/>
      <c r="F412" s="257" t="s">
        <v>382</v>
      </c>
      <c r="G412" s="257"/>
      <c r="H412" s="254">
        <v>515</v>
      </c>
      <c r="I412" s="257" t="s">
        <v>76</v>
      </c>
      <c r="J412" s="247" t="str">
        <f>INDEX('Policy Characteristics'!E:E,MATCH(PolicyLevers!$C412,'Policy Characteristics'!$D:$D,0))</f>
        <v>Methane Capture and Destruction</v>
      </c>
      <c r="K412" s="247" t="str">
        <f>INDEX('Policy Characteristics'!F:F,MATCH(PolicyLevers!$C412,'Policy Characteristics'!$D:$D,0))</f>
        <v>indst methane destruction</v>
      </c>
      <c r="L412" s="256">
        <f>INDEX('Policy Characteristics'!G:G,MATCH(PolicyLevers!$C412,'Policy Characteristics'!$D:$D,0))</f>
        <v>0</v>
      </c>
      <c r="M412" s="256">
        <f>INDEX('Policy Characteristics'!H:H,MATCH(PolicyLevers!$C412,'Policy Characteristics'!$D:$D,0))</f>
        <v>1</v>
      </c>
      <c r="N412" s="256">
        <f>INDEX('Policy Characteristics'!I:I,MATCH(PolicyLevers!$C412,'Policy Characteristics'!$D:$D,0))</f>
        <v>0.01</v>
      </c>
      <c r="O412" s="257" t="str">
        <f>INDEX('Policy Characteristics'!J:J,MATCH(PolicyLevers!$C412,'Policy Characteristics'!$D:$D,0))</f>
        <v>% of potential achieved</v>
      </c>
      <c r="P412" s="257" t="str">
        <f>INDEX('Policy Characteristics'!K:K,MATCH(PolicyLevers!$C412,'Policy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2" s="257" t="str">
        <f>INDEX('Policy Characteristics'!L:L,MATCH(PolicyLevers!$C412,'Policy Characteristics'!$D:$D,0))</f>
        <v>industry-ag-main.html#methane-destr</v>
      </c>
      <c r="R412" s="265" t="str">
        <f>INDEX('Policy Characteristics'!M:M,MATCH(PolicyLevers!$C412,'Policy Characteristics'!$D:$D,0))</f>
        <v>methane-destruction.html</v>
      </c>
      <c r="S412" s="257" t="str">
        <f>INDEX('Policy Characteristics'!N:N,MATCH(PolicyLevers!$C412,'Policy Characteristics'!$D:$D,0))</f>
        <v>Calculated from model data; see the relevant variable(s) in the InputData folder for source information.</v>
      </c>
      <c r="T412" s="257">
        <f>INDEX('Policy Characteristics'!O:O,MATCH(PolicyLevers!$C412,'Policy Characteristics'!$D:$D,0))</f>
        <v>0</v>
      </c>
      <c r="U412" s="248"/>
      <c r="V412" s="248"/>
      <c r="W412" s="248"/>
      <c r="X412" s="248"/>
      <c r="Y412" s="248"/>
      <c r="Z412" s="248"/>
    </row>
    <row r="413" spans="1:26" ht="15.75" customHeight="1" x14ac:dyDescent="0.35">
      <c r="A413" s="247" t="str">
        <f>INDEX('Policy Characteristics'!B:B,MATCH(PolicyLevers!$C413,'Policy Characteristics'!$D:$D,0))</f>
        <v>Industry</v>
      </c>
      <c r="B413" s="247" t="str">
        <f>INDEX('Policy Characteristics'!C:C,MATCH(PolicyLevers!$C413,'Policy Characteristics'!$D:$D,0))</f>
        <v>Methane Destruction</v>
      </c>
      <c r="C413" s="247" t="str">
        <f t="shared" si="293"/>
        <v>Fraction of Methane Destruction Opportunities Achieved</v>
      </c>
      <c r="D413" s="257" t="s">
        <v>383</v>
      </c>
      <c r="E413" s="257"/>
      <c r="F413" s="257" t="s">
        <v>384</v>
      </c>
      <c r="G413" s="257"/>
      <c r="H413" s="254">
        <v>516</v>
      </c>
      <c r="I413" s="255" t="s">
        <v>63</v>
      </c>
      <c r="J413" s="247" t="str">
        <f>INDEX('Policy Characteristics'!E:E,MATCH(PolicyLevers!$C413,'Policy Characteristics'!$D:$D,0))</f>
        <v>Methane Capture and Destruction</v>
      </c>
      <c r="K413" s="247" t="str">
        <f>INDEX('Policy Characteristics'!F:F,MATCH(PolicyLevers!$C413,'Policy Characteristics'!$D:$D,0))</f>
        <v>indst methane destruction</v>
      </c>
      <c r="L413" s="293">
        <f>INDEX('Policy Characteristics'!G:G,MATCH(PolicyLevers!$C413,'Policy Characteristics'!$D:$D,0))</f>
        <v>0</v>
      </c>
      <c r="M413" s="293">
        <f>INDEX('Policy Characteristics'!H:H,MATCH(PolicyLevers!$C413,'Policy Characteristics'!$D:$D,0))</f>
        <v>1</v>
      </c>
      <c r="N413" s="293">
        <f>INDEX('Policy Characteristics'!I:I,MATCH(PolicyLevers!$C413,'Policy Characteristics'!$D:$D,0))</f>
        <v>0.01</v>
      </c>
      <c r="O413" s="281" t="str">
        <f>INDEX('Policy Characteristics'!J:J,MATCH(PolicyLevers!$C413,'Policy Characteristics'!$D:$D,0))</f>
        <v>% of potential achieved</v>
      </c>
      <c r="P413" s="281" t="str">
        <f>INDEX('Policy Characteristics'!K:K,MATCH(PolicyLevers!$C413,'Policy Characteristics'!$D:$D,0))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Q413" s="281" t="str">
        <f>INDEX('Policy Characteristics'!L:L,MATCH(PolicyLevers!$C413,'Policy Characteristics'!$D:$D,0))</f>
        <v>industry-ag-main.html#methane-destr</v>
      </c>
      <c r="R413" s="295" t="str">
        <f>INDEX('Policy Characteristics'!M:M,MATCH(PolicyLevers!$C413,'Policy Characteristics'!$D:$D,0))</f>
        <v>methane-destruction.html</v>
      </c>
      <c r="S413" s="281" t="str">
        <f>INDEX('Policy Characteristics'!N:N,MATCH(PolicyLevers!$C413,'Policy Characteristics'!$D:$D,0))</f>
        <v>Calculated from model data; see the relevant variable(s) in the InputData folder for source information.</v>
      </c>
      <c r="T413" s="281">
        <f>INDEX('Policy Characteristics'!O:O,MATCH(PolicyLevers!$C413,'Policy Characteristics'!$D:$D,0))</f>
        <v>0</v>
      </c>
      <c r="U413" s="248"/>
      <c r="V413" s="248"/>
      <c r="W413" s="248"/>
      <c r="X413" s="248"/>
      <c r="Y413" s="248"/>
      <c r="Z413" s="248"/>
    </row>
    <row r="414" spans="1:26" ht="15.75" customHeight="1" x14ac:dyDescent="0.35">
      <c r="A414" s="247" t="str">
        <f>INDEX('Policy Characteristics'!B:B,MATCH(PolicyLevers!$C414,'Policy Characteristics'!$D:$D,0))</f>
        <v>Industry</v>
      </c>
      <c r="B414" s="247" t="str">
        <f>INDEX('Policy Characteristics'!C:C,MATCH(PolicyLevers!$C414,'Policy Characteristics'!$D:$D,0))</f>
        <v>Reduce Fossil Fuel Exports</v>
      </c>
      <c r="C414" s="247" t="s">
        <v>453</v>
      </c>
      <c r="D414" s="257" t="s">
        <v>454</v>
      </c>
      <c r="E414" s="257"/>
      <c r="F414" s="257" t="s">
        <v>227</v>
      </c>
      <c r="G414" s="257"/>
      <c r="H414" s="254">
        <v>451</v>
      </c>
      <c r="I414" s="255" t="s">
        <v>76</v>
      </c>
      <c r="J414" s="247" t="str">
        <f>INDEX('Policy Characteristics'!E:E,MATCH(PolicyLevers!$C414,'Policy Characteristics'!$D:$D,0))</f>
        <v>Percent Reduction in Fossil Fuel Exports</v>
      </c>
      <c r="K414" s="247" t="str">
        <f>INDEX('Policy Characteristics'!F:F,MATCH(PolicyLevers!$C414,'Policy Characteristics'!$D:$D,0))</f>
        <v>indst reduce fossil fuel exports</v>
      </c>
      <c r="L414" s="256">
        <f>INDEX('Policy Characteristics'!G:G,MATCH(PolicyLevers!$C414,'Policy Characteristics'!$D:$D,0))</f>
        <v>0</v>
      </c>
      <c r="M414" s="256">
        <f>INDEX('Policy Characteristics'!H:H,MATCH(PolicyLevers!$C414,'Policy Characteristics'!$D:$D,0))</f>
        <v>1</v>
      </c>
      <c r="N414" s="256">
        <f>INDEX('Policy Characteristics'!I:I,MATCH(PolicyLevers!$C414,'Policy Characteristics'!$D:$D,0))</f>
        <v>0.01</v>
      </c>
      <c r="O414" s="257" t="str">
        <f>INDEX('Policy Characteristics'!J:J,MATCH(PolicyLevers!$C414,'Policy Characteristics'!$D:$D,0))</f>
        <v>% reduction in exports</v>
      </c>
      <c r="P414" s="257" t="str">
        <f>INDEX('Policy Characteristics'!K:K,MATCH(PolicyLevers!$C414,'Policy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4" s="257">
        <f>INDEX('Policy Characteristics'!L:L,MATCH(PolicyLevers!$C414,'Policy Characteristics'!$D:$D,0))</f>
        <v>0</v>
      </c>
      <c r="R414" s="265" t="str">
        <f>INDEX('Policy Characteristics'!M:M,MATCH(PolicyLevers!$C414,'Policy Characteristics'!$D:$D,0))</f>
        <v>reduce-fuel-exports.html</v>
      </c>
      <c r="S414" s="257" t="str">
        <f>INDEX('Policy Characteristics'!N:N,MATCH(PolicyLevers!$C414,'Policy Characteristics'!$D:$D,0))</f>
        <v>Calculated from model data; see the relevant variable(s) in the InputData folder for source information.</v>
      </c>
      <c r="T414" s="257">
        <f>INDEX('Policy Characteristics'!O:O,MATCH(PolicyLevers!$C414,'Policy Characteristics'!$D:$D,0))</f>
        <v>0</v>
      </c>
      <c r="U414" s="248"/>
      <c r="V414" s="248"/>
      <c r="W414" s="248"/>
      <c r="X414" s="248"/>
      <c r="Y414" s="248"/>
      <c r="Z414" s="248"/>
    </row>
    <row r="415" spans="1:26" ht="15.75" customHeight="1" x14ac:dyDescent="0.35">
      <c r="A415" s="247" t="str">
        <f>INDEX('Policy Characteristics'!B:B,MATCH(PolicyLevers!$C415,'Policy Characteristics'!$D:$D,0))</f>
        <v>Industry</v>
      </c>
      <c r="B415" s="247" t="str">
        <f>INDEX('Policy Characteristics'!C:C,MATCH(PolicyLevers!$C415,'Policy Characteristics'!$D:$D,0))</f>
        <v>Reduce Fossil Fuel Exports</v>
      </c>
      <c r="C415" s="247" t="str">
        <f t="shared" ref="C415:C416" si="294">C$414</f>
        <v>Percent Reduction in Fossil Fuel Exports</v>
      </c>
      <c r="D415" s="257" t="s">
        <v>458</v>
      </c>
      <c r="E415" s="257"/>
      <c r="F415" s="257" t="s">
        <v>347</v>
      </c>
      <c r="G415" s="257"/>
      <c r="H415" s="254">
        <v>452</v>
      </c>
      <c r="I415" s="255" t="s">
        <v>76</v>
      </c>
      <c r="J415" s="247" t="str">
        <f>INDEX('Policy Characteristics'!E:E,MATCH(PolicyLevers!$C415,'Policy Characteristics'!$D:$D,0))</f>
        <v>Percent Reduction in Fossil Fuel Exports</v>
      </c>
      <c r="K415" s="247" t="str">
        <f>INDEX('Policy Characteristics'!F:F,MATCH(PolicyLevers!$C415,'Policy Characteristics'!$D:$D,0))</f>
        <v>indst reduce fossil fuel exports</v>
      </c>
      <c r="L415" s="256">
        <f>INDEX('Policy Characteristics'!G:G,MATCH(PolicyLevers!$C415,'Policy Characteristics'!$D:$D,0))</f>
        <v>0</v>
      </c>
      <c r="M415" s="256">
        <f>INDEX('Policy Characteristics'!H:H,MATCH(PolicyLevers!$C415,'Policy Characteristics'!$D:$D,0))</f>
        <v>1</v>
      </c>
      <c r="N415" s="256">
        <f>INDEX('Policy Characteristics'!I:I,MATCH(PolicyLevers!$C415,'Policy Characteristics'!$D:$D,0))</f>
        <v>0.01</v>
      </c>
      <c r="O415" s="257" t="str">
        <f>INDEX('Policy Characteristics'!J:J,MATCH(PolicyLevers!$C415,'Policy Characteristics'!$D:$D,0))</f>
        <v>% reduction in exports</v>
      </c>
      <c r="P415" s="257" t="str">
        <f>INDEX('Policy Characteristics'!K:K,MATCH(PolicyLevers!$C415,'Policy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5" s="257">
        <f>INDEX('Policy Characteristics'!L:L,MATCH(PolicyLevers!$C415,'Policy Characteristics'!$D:$D,0))</f>
        <v>0</v>
      </c>
      <c r="R415" s="265" t="str">
        <f>INDEX('Policy Characteristics'!M:M,MATCH(PolicyLevers!$C415,'Policy Characteristics'!$D:$D,0))</f>
        <v>reduce-fuel-exports.html</v>
      </c>
      <c r="S415" s="257" t="str">
        <f>INDEX('Policy Characteristics'!N:N,MATCH(PolicyLevers!$C415,'Policy Characteristics'!$D:$D,0))</f>
        <v>Calculated from model data; see the relevant variable(s) in the InputData folder for source information.</v>
      </c>
      <c r="T415" s="257">
        <f>INDEX('Policy Characteristics'!O:O,MATCH(PolicyLevers!$C415,'Policy Characteristics'!$D:$D,0))</f>
        <v>0</v>
      </c>
      <c r="U415" s="248"/>
      <c r="V415" s="248"/>
      <c r="W415" s="248"/>
      <c r="X415" s="248"/>
      <c r="Y415" s="248"/>
      <c r="Z415" s="248"/>
    </row>
    <row r="416" spans="1:26" ht="15.75" customHeight="1" x14ac:dyDescent="0.35">
      <c r="A416" s="247" t="str">
        <f>INDEX('Policy Characteristics'!B:B,MATCH(PolicyLevers!$C416,'Policy Characteristics'!$D:$D,0))</f>
        <v>Industry</v>
      </c>
      <c r="B416" s="247" t="str">
        <f>INDEX('Policy Characteristics'!C:C,MATCH(PolicyLevers!$C416,'Policy Characteristics'!$D:$D,0))</f>
        <v>Reduce Fossil Fuel Exports</v>
      </c>
      <c r="C416" s="121" t="str">
        <f t="shared" si="294"/>
        <v>Percent Reduction in Fossil Fuel Exports</v>
      </c>
      <c r="D416" s="281" t="s">
        <v>459</v>
      </c>
      <c r="E416" s="281"/>
      <c r="F416" s="281" t="s">
        <v>460</v>
      </c>
      <c r="G416" s="281"/>
      <c r="H416" s="304">
        <v>453</v>
      </c>
      <c r="I416" s="255" t="s">
        <v>63</v>
      </c>
      <c r="J416" s="247" t="str">
        <f>INDEX('Policy Characteristics'!E:E,MATCH(PolicyLevers!$C416,'Policy Characteristics'!$D:$D,0))</f>
        <v>Percent Reduction in Fossil Fuel Exports</v>
      </c>
      <c r="K416" s="247" t="str">
        <f>INDEX('Policy Characteristics'!F:F,MATCH(PolicyLevers!$C416,'Policy Characteristics'!$D:$D,0))</f>
        <v>indst reduce fossil fuel exports</v>
      </c>
      <c r="L416" s="293">
        <f>INDEX('Policy Characteristics'!G:G,MATCH(PolicyLevers!$C416,'Policy Characteristics'!$D:$D,0))</f>
        <v>0</v>
      </c>
      <c r="M416" s="293">
        <f>INDEX('Policy Characteristics'!H:H,MATCH(PolicyLevers!$C416,'Policy Characteristics'!$D:$D,0))</f>
        <v>1</v>
      </c>
      <c r="N416" s="293">
        <f>INDEX('Policy Characteristics'!I:I,MATCH(PolicyLevers!$C416,'Policy Characteristics'!$D:$D,0))</f>
        <v>0.01</v>
      </c>
      <c r="O416" s="281" t="str">
        <f>INDEX('Policy Characteristics'!J:J,MATCH(PolicyLevers!$C416,'Policy Characteristics'!$D:$D,0))</f>
        <v>% reduction in exports</v>
      </c>
      <c r="P416" s="281" t="str">
        <f>INDEX('Policy Characteristics'!K:K,MATCH(PolicyLevers!$C416,'Policy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6" s="281">
        <f>INDEX('Policy Characteristics'!L:L,MATCH(PolicyLevers!$C416,'Policy Characteristics'!$D:$D,0))</f>
        <v>0</v>
      </c>
      <c r="R416" s="295" t="str">
        <f>INDEX('Policy Characteristics'!M:M,MATCH(PolicyLevers!$C416,'Policy Characteristics'!$D:$D,0))</f>
        <v>reduce-fuel-exports.html</v>
      </c>
      <c r="S416" s="281" t="str">
        <f>INDEX('Policy Characteristics'!N:N,MATCH(PolicyLevers!$C416,'Policy Characteristics'!$D:$D,0))</f>
        <v>Calculated from model data; see the relevant variable(s) in the InputData folder for source information.</v>
      </c>
      <c r="T416" s="281">
        <f>INDEX('Policy Characteristics'!O:O,MATCH(PolicyLevers!$C416,'Policy Characteristics'!$D:$D,0))</f>
        <v>0</v>
      </c>
      <c r="U416" s="248"/>
      <c r="V416" s="248"/>
      <c r="W416" s="248"/>
      <c r="X416" s="248"/>
      <c r="Y416" s="248"/>
      <c r="Z416" s="248"/>
    </row>
    <row r="417" spans="1:26" ht="15.75" customHeight="1" x14ac:dyDescent="0.35">
      <c r="A417" s="247" t="str">
        <f>INDEX('Policy Characteristics'!B:B,MATCH(PolicyLevers!$C417,'Policy Characteristics'!$D:$D,0))</f>
        <v>Industry</v>
      </c>
      <c r="B417" s="247" t="str">
        <f>INDEX('Policy Characteristics'!C:C,MATCH(PolicyLevers!$C417,'Policy Characteristics'!$D:$D,0))</f>
        <v>Reduce Fossil Fuel Exports</v>
      </c>
      <c r="C417" s="247" t="str">
        <f t="shared" ref="C417:C418" si="295">C$414</f>
        <v>Percent Reduction in Fossil Fuel Exports</v>
      </c>
      <c r="D417" s="257" t="s">
        <v>461</v>
      </c>
      <c r="E417" s="257"/>
      <c r="F417" s="257" t="s">
        <v>462</v>
      </c>
      <c r="G417" s="257"/>
      <c r="H417" s="254">
        <v>454</v>
      </c>
      <c r="I417" s="255" t="s">
        <v>76</v>
      </c>
      <c r="J417" s="247" t="str">
        <f>INDEX('Policy Characteristics'!E:E,MATCH(PolicyLevers!$C417,'Policy Characteristics'!$D:$D,0))</f>
        <v>Percent Reduction in Fossil Fuel Exports</v>
      </c>
      <c r="K417" s="247" t="str">
        <f>INDEX('Policy Characteristics'!F:F,MATCH(PolicyLevers!$C417,'Policy Characteristics'!$D:$D,0))</f>
        <v>indst reduce fossil fuel exports</v>
      </c>
      <c r="L417" s="256">
        <f>INDEX('Policy Characteristics'!G:G,MATCH(PolicyLevers!$C417,'Policy Characteristics'!$D:$D,0))</f>
        <v>0</v>
      </c>
      <c r="M417" s="256">
        <f>INDEX('Policy Characteristics'!H:H,MATCH(PolicyLevers!$C417,'Policy Characteristics'!$D:$D,0))</f>
        <v>1</v>
      </c>
      <c r="N417" s="256">
        <f>INDEX('Policy Characteristics'!I:I,MATCH(PolicyLevers!$C417,'Policy Characteristics'!$D:$D,0))</f>
        <v>0.01</v>
      </c>
      <c r="O417" s="257" t="str">
        <f>INDEX('Policy Characteristics'!J:J,MATCH(PolicyLevers!$C417,'Policy Characteristics'!$D:$D,0))</f>
        <v>% reduction in exports</v>
      </c>
      <c r="P417" s="257" t="str">
        <f>INDEX('Policy Characteristics'!K:K,MATCH(PolicyLevers!$C417,'Policy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7" s="257">
        <f>INDEX('Policy Characteristics'!L:L,MATCH(PolicyLevers!$C417,'Policy Characteristics'!$D:$D,0))</f>
        <v>0</v>
      </c>
      <c r="R417" s="265" t="str">
        <f>INDEX('Policy Characteristics'!M:M,MATCH(PolicyLevers!$C417,'Policy Characteristics'!$D:$D,0))</f>
        <v>reduce-fuel-exports.html</v>
      </c>
      <c r="S417" s="257" t="str">
        <f>INDEX('Policy Characteristics'!N:N,MATCH(PolicyLevers!$C417,'Policy Characteristics'!$D:$D,0))</f>
        <v>Calculated from model data; see the relevant variable(s) in the InputData folder for source information.</v>
      </c>
      <c r="T417" s="257">
        <f>INDEX('Policy Characteristics'!O:O,MATCH(PolicyLevers!$C417,'Policy Characteristics'!$D:$D,0))</f>
        <v>0</v>
      </c>
      <c r="U417" s="248"/>
      <c r="V417" s="248"/>
      <c r="W417" s="248"/>
      <c r="X417" s="248"/>
      <c r="Y417" s="248"/>
      <c r="Z417" s="248"/>
    </row>
    <row r="418" spans="1:26" ht="15.75" customHeight="1" x14ac:dyDescent="0.35">
      <c r="A418" s="247" t="str">
        <f>INDEX('Policy Characteristics'!B:B,MATCH(PolicyLevers!$C418,'Policy Characteristics'!$D:$D,0))</f>
        <v>Industry</v>
      </c>
      <c r="B418" s="247" t="str">
        <f>INDEX('Policy Characteristics'!C:C,MATCH(PolicyLevers!$C418,'Policy Characteristics'!$D:$D,0))</f>
        <v>Reduce Fossil Fuel Exports</v>
      </c>
      <c r="C418" s="121" t="str">
        <f t="shared" si="295"/>
        <v>Percent Reduction in Fossil Fuel Exports</v>
      </c>
      <c r="D418" s="281" t="s">
        <v>463</v>
      </c>
      <c r="E418" s="281"/>
      <c r="F418" s="281" t="s">
        <v>464</v>
      </c>
      <c r="G418" s="281"/>
      <c r="H418" s="304">
        <v>455</v>
      </c>
      <c r="I418" s="255" t="s">
        <v>63</v>
      </c>
      <c r="J418" s="247" t="str">
        <f>INDEX('Policy Characteristics'!E:E,MATCH(PolicyLevers!$C418,'Policy Characteristics'!$D:$D,0))</f>
        <v>Percent Reduction in Fossil Fuel Exports</v>
      </c>
      <c r="K418" s="247" t="str">
        <f>INDEX('Policy Characteristics'!F:F,MATCH(PolicyLevers!$C418,'Policy Characteristics'!$D:$D,0))</f>
        <v>indst reduce fossil fuel exports</v>
      </c>
      <c r="L418" s="293">
        <f>INDEX('Policy Characteristics'!G:G,MATCH(PolicyLevers!$C418,'Policy Characteristics'!$D:$D,0))</f>
        <v>0</v>
      </c>
      <c r="M418" s="293">
        <f>INDEX('Policy Characteristics'!H:H,MATCH(PolicyLevers!$C418,'Policy Characteristics'!$D:$D,0))</f>
        <v>1</v>
      </c>
      <c r="N418" s="293">
        <f>INDEX('Policy Characteristics'!I:I,MATCH(PolicyLevers!$C418,'Policy Characteristics'!$D:$D,0))</f>
        <v>0.01</v>
      </c>
      <c r="O418" s="281" t="str">
        <f>INDEX('Policy Characteristics'!J:J,MATCH(PolicyLevers!$C418,'Policy Characteristics'!$D:$D,0))</f>
        <v>% reduction in exports</v>
      </c>
      <c r="P418" s="281" t="str">
        <f>INDEX('Policy Characteristics'!K:K,MATCH(PolicyLevers!$C418,'Policy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8" s="281">
        <f>INDEX('Policy Characteristics'!L:L,MATCH(PolicyLevers!$C418,'Policy Characteristics'!$D:$D,0))</f>
        <v>0</v>
      </c>
      <c r="R418" s="295" t="str">
        <f>INDEX('Policy Characteristics'!M:M,MATCH(PolicyLevers!$C418,'Policy Characteristics'!$D:$D,0))</f>
        <v>reduce-fuel-exports.html</v>
      </c>
      <c r="S418" s="281" t="str">
        <f>INDEX('Policy Characteristics'!N:N,MATCH(PolicyLevers!$C418,'Policy Characteristics'!$D:$D,0))</f>
        <v>Calculated from model data; see the relevant variable(s) in the InputData folder for source information.</v>
      </c>
      <c r="T418" s="281">
        <f>INDEX('Policy Characteristics'!O:O,MATCH(PolicyLevers!$C418,'Policy Characteristics'!$D:$D,0))</f>
        <v>0</v>
      </c>
      <c r="U418" s="248"/>
      <c r="V418" s="248"/>
      <c r="W418" s="248"/>
      <c r="X418" s="248"/>
      <c r="Y418" s="248"/>
      <c r="Z418" s="248"/>
    </row>
    <row r="419" spans="1:26" ht="15.75" customHeight="1" x14ac:dyDescent="0.35">
      <c r="A419" s="247" t="str">
        <f>INDEX('Policy Characteristics'!B:B,MATCH(PolicyLevers!$C419,'Policy Characteristics'!$D:$D,0))</f>
        <v>Industry</v>
      </c>
      <c r="B419" s="247" t="str">
        <f>INDEX('Policy Characteristics'!C:C,MATCH(PolicyLevers!$C419,'Policy Characteristics'!$D:$D,0))</f>
        <v>Reduce Fossil Fuel Exports</v>
      </c>
      <c r="C419" s="12" t="str">
        <f t="shared" ref="C419:C420" si="296">C$414</f>
        <v>Percent Reduction in Fossil Fuel Exports</v>
      </c>
      <c r="D419" s="262" t="s">
        <v>465</v>
      </c>
      <c r="E419" s="262"/>
      <c r="F419" s="262" t="s">
        <v>252</v>
      </c>
      <c r="G419" s="262"/>
      <c r="H419" s="7">
        <v>456</v>
      </c>
      <c r="I419" s="260" t="s">
        <v>76</v>
      </c>
      <c r="J419" s="247" t="str">
        <f>INDEX('Policy Characteristics'!E:E,MATCH(PolicyLevers!$C419,'Policy Characteristics'!$D:$D,0))</f>
        <v>Percent Reduction in Fossil Fuel Exports</v>
      </c>
      <c r="K419" s="247" t="str">
        <f>INDEX('Policy Characteristics'!F:F,MATCH(PolicyLevers!$C419,'Policy Characteristics'!$D:$D,0))</f>
        <v>indst reduce fossil fuel exports</v>
      </c>
      <c r="L419" s="261">
        <f>INDEX('Policy Characteristics'!G:G,MATCH(PolicyLevers!$C419,'Policy Characteristics'!$D:$D,0))</f>
        <v>0</v>
      </c>
      <c r="M419" s="261">
        <f>INDEX('Policy Characteristics'!H:H,MATCH(PolicyLevers!$C419,'Policy Characteristics'!$D:$D,0))</f>
        <v>1</v>
      </c>
      <c r="N419" s="261">
        <f>INDEX('Policy Characteristics'!I:I,MATCH(PolicyLevers!$C419,'Policy Characteristics'!$D:$D,0))</f>
        <v>0.01</v>
      </c>
      <c r="O419" s="12" t="str">
        <f>INDEX('Policy Characteristics'!J:J,MATCH(PolicyLevers!$C419,'Policy Characteristics'!$D:$D,0))</f>
        <v>% reduction in exports</v>
      </c>
      <c r="P419" s="262" t="str">
        <f>INDEX('Policy Characteristics'!K:K,MATCH(PolicyLevers!$C419,'Policy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19" s="262">
        <f>INDEX('Policy Characteristics'!L:L,MATCH(PolicyLevers!$C419,'Policy Characteristics'!$D:$D,0))</f>
        <v>0</v>
      </c>
      <c r="R419" s="269" t="str">
        <f>INDEX('Policy Characteristics'!M:M,MATCH(PolicyLevers!$C419,'Policy Characteristics'!$D:$D,0))</f>
        <v>reduce-fuel-exports.html</v>
      </c>
      <c r="S419" s="276" t="str">
        <f>INDEX('Policy Characteristics'!N:N,MATCH(PolicyLevers!$C419,'Policy Characteristics'!$D:$D,0))</f>
        <v>Calculated from model data; see the relevant variable(s) in the InputData folder for source information.</v>
      </c>
      <c r="T419" s="262">
        <f>INDEX('Policy Characteristics'!O:O,MATCH(PolicyLevers!$C419,'Policy Characteristics'!$D:$D,0))</f>
        <v>0</v>
      </c>
      <c r="U419" s="248"/>
      <c r="V419" s="248"/>
      <c r="W419" s="248"/>
      <c r="X419" s="248"/>
      <c r="Y419" s="248"/>
      <c r="Z419" s="248"/>
    </row>
    <row r="420" spans="1:26" s="82" customFormat="1" ht="15.75" customHeight="1" x14ac:dyDescent="0.35">
      <c r="A420" s="247" t="str">
        <f>INDEX('Policy Characteristics'!B:B,MATCH(PolicyLevers!$C420,'Policy Characteristics'!$D:$D,0))</f>
        <v>Industry</v>
      </c>
      <c r="B420" s="247" t="str">
        <f>INDEX('Policy Characteristics'!C:C,MATCH(PolicyLevers!$C420,'Policy Characteristics'!$D:$D,0))</f>
        <v>Reduce Fossil Fuel Exports</v>
      </c>
      <c r="C420" s="121" t="str">
        <f t="shared" si="296"/>
        <v>Percent Reduction in Fossil Fuel Exports</v>
      </c>
      <c r="D420" s="281" t="s">
        <v>466</v>
      </c>
      <c r="E420" s="281"/>
      <c r="F420" s="281" t="s">
        <v>256</v>
      </c>
      <c r="G420" s="281"/>
      <c r="H420" s="304">
        <v>457</v>
      </c>
      <c r="I420" s="255" t="s">
        <v>63</v>
      </c>
      <c r="J420" s="247" t="str">
        <f>INDEX('Policy Characteristics'!E:E,MATCH(PolicyLevers!$C420,'Policy Characteristics'!$D:$D,0))</f>
        <v>Percent Reduction in Fossil Fuel Exports</v>
      </c>
      <c r="K420" s="247" t="str">
        <f>INDEX('Policy Characteristics'!F:F,MATCH(PolicyLevers!$C420,'Policy Characteristics'!$D:$D,0))</f>
        <v>indst reduce fossil fuel exports</v>
      </c>
      <c r="L420" s="293">
        <f>INDEX('Policy Characteristics'!G:G,MATCH(PolicyLevers!$C420,'Policy Characteristics'!$D:$D,0))</f>
        <v>0</v>
      </c>
      <c r="M420" s="293">
        <f>INDEX('Policy Characteristics'!H:H,MATCH(PolicyLevers!$C420,'Policy Characteristics'!$D:$D,0))</f>
        <v>1</v>
      </c>
      <c r="N420" s="293">
        <f>INDEX('Policy Characteristics'!I:I,MATCH(PolicyLevers!$C420,'Policy Characteristics'!$D:$D,0))</f>
        <v>0.01</v>
      </c>
      <c r="O420" s="281" t="str">
        <f>INDEX('Policy Characteristics'!J:J,MATCH(PolicyLevers!$C420,'Policy Characteristics'!$D:$D,0))</f>
        <v>% reduction in exports</v>
      </c>
      <c r="P420" s="281" t="str">
        <f>INDEX('Policy Characteristics'!K:K,MATCH(PolicyLevers!$C420,'Policy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0" s="281">
        <f>INDEX('Policy Characteristics'!L:L,MATCH(PolicyLevers!$C420,'Policy Characteristics'!$D:$D,0))</f>
        <v>0</v>
      </c>
      <c r="R420" s="295" t="str">
        <f>INDEX('Policy Characteristics'!M:M,MATCH(PolicyLevers!$C420,'Policy Characteristics'!$D:$D,0))</f>
        <v>reduce-fuel-exports.html</v>
      </c>
      <c r="S420" s="281" t="str">
        <f>INDEX('Policy Characteristics'!N:N,MATCH(PolicyLevers!$C420,'Policy Characteristics'!$D:$D,0))</f>
        <v>Calculated from model data; see the relevant variable(s) in the InputData folder for source information.</v>
      </c>
      <c r="T420" s="281">
        <f>INDEX('Policy Characteristics'!O:O,MATCH(PolicyLevers!$C420,'Policy Characteristics'!$D:$D,0))</f>
        <v>0</v>
      </c>
      <c r="U420" s="284"/>
      <c r="V420" s="284"/>
      <c r="W420" s="284"/>
      <c r="X420" s="284"/>
      <c r="Y420" s="284"/>
      <c r="Z420" s="284"/>
    </row>
    <row r="421" spans="1:26" ht="15.75" customHeight="1" x14ac:dyDescent="0.35">
      <c r="A421" s="247" t="str">
        <f>INDEX('Policy Characteristics'!B:B,MATCH(PolicyLevers!$C421,'Policy Characteristics'!$D:$D,0))</f>
        <v>Industry</v>
      </c>
      <c r="B421" s="247" t="str">
        <f>INDEX('Policy Characteristics'!C:C,MATCH(PolicyLevers!$C421,'Policy Characteristics'!$D:$D,0))</f>
        <v>Reduce Fossil Fuel Exports</v>
      </c>
      <c r="C421" s="247" t="str">
        <f t="shared" ref="C421:C422" si="297">C$414</f>
        <v>Percent Reduction in Fossil Fuel Exports</v>
      </c>
      <c r="D421" s="257" t="s">
        <v>467</v>
      </c>
      <c r="E421" s="257"/>
      <c r="F421" s="257" t="s">
        <v>468</v>
      </c>
      <c r="G421" s="257"/>
      <c r="H421" s="254">
        <v>458</v>
      </c>
      <c r="I421" s="255" t="s">
        <v>76</v>
      </c>
      <c r="J421" s="247" t="str">
        <f>INDEX('Policy Characteristics'!E:E,MATCH(PolicyLevers!$C421,'Policy Characteristics'!$D:$D,0))</f>
        <v>Percent Reduction in Fossil Fuel Exports</v>
      </c>
      <c r="K421" s="247" t="str">
        <f>INDEX('Policy Characteristics'!F:F,MATCH(PolicyLevers!$C421,'Policy Characteristics'!$D:$D,0))</f>
        <v>indst reduce fossil fuel exports</v>
      </c>
      <c r="L421" s="256">
        <f>INDEX('Policy Characteristics'!G:G,MATCH(PolicyLevers!$C421,'Policy Characteristics'!$D:$D,0))</f>
        <v>0</v>
      </c>
      <c r="M421" s="256">
        <f>INDEX('Policy Characteristics'!H:H,MATCH(PolicyLevers!$C421,'Policy Characteristics'!$D:$D,0))</f>
        <v>1</v>
      </c>
      <c r="N421" s="256">
        <f>INDEX('Policy Characteristics'!I:I,MATCH(PolicyLevers!$C421,'Policy Characteristics'!$D:$D,0))</f>
        <v>0.01</v>
      </c>
      <c r="O421" s="257" t="str">
        <f>INDEX('Policy Characteristics'!J:J,MATCH(PolicyLevers!$C421,'Policy Characteristics'!$D:$D,0))</f>
        <v>% reduction in exports</v>
      </c>
      <c r="P421" s="257" t="str">
        <f>INDEX('Policy Characteristics'!K:K,MATCH(PolicyLevers!$C421,'Policy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1" s="257">
        <f>INDEX('Policy Characteristics'!L:L,MATCH(PolicyLevers!$C421,'Policy Characteristics'!$D:$D,0))</f>
        <v>0</v>
      </c>
      <c r="R421" s="265" t="str">
        <f>INDEX('Policy Characteristics'!M:M,MATCH(PolicyLevers!$C421,'Policy Characteristics'!$D:$D,0))</f>
        <v>reduce-fuel-exports.html</v>
      </c>
      <c r="S421" s="257" t="str">
        <f>INDEX('Policy Characteristics'!N:N,MATCH(PolicyLevers!$C421,'Policy Characteristics'!$D:$D,0))</f>
        <v>Calculated from model data; see the relevant variable(s) in the InputData folder for source information.</v>
      </c>
      <c r="T421" s="257">
        <f>INDEX('Policy Characteristics'!O:O,MATCH(PolicyLevers!$C421,'Policy Characteristics'!$D:$D,0))</f>
        <v>0</v>
      </c>
      <c r="U421" s="248"/>
      <c r="V421" s="248"/>
      <c r="W421" s="248"/>
      <c r="X421" s="248"/>
      <c r="Y421" s="248"/>
      <c r="Z421" s="248"/>
    </row>
    <row r="422" spans="1:26" s="82" customFormat="1" ht="15.75" customHeight="1" x14ac:dyDescent="0.35">
      <c r="A422" s="247" t="str">
        <f>INDEX('Policy Characteristics'!B:B,MATCH(PolicyLevers!$C422,'Policy Characteristics'!$D:$D,0))</f>
        <v>Industry</v>
      </c>
      <c r="B422" s="247" t="str">
        <f>INDEX('Policy Characteristics'!C:C,MATCH(PolicyLevers!$C422,'Policy Characteristics'!$D:$D,0))</f>
        <v>Reduce Fossil Fuel Exports</v>
      </c>
      <c r="C422" s="121" t="str">
        <f t="shared" si="297"/>
        <v>Percent Reduction in Fossil Fuel Exports</v>
      </c>
      <c r="D422" s="281" t="s">
        <v>469</v>
      </c>
      <c r="E422" s="281"/>
      <c r="F422" s="281" t="s">
        <v>470</v>
      </c>
      <c r="G422" s="281"/>
      <c r="H422" s="304">
        <v>459</v>
      </c>
      <c r="I422" s="255" t="s">
        <v>63</v>
      </c>
      <c r="J422" s="247" t="str">
        <f>INDEX('Policy Characteristics'!E:E,MATCH(PolicyLevers!$C422,'Policy Characteristics'!$D:$D,0))</f>
        <v>Percent Reduction in Fossil Fuel Exports</v>
      </c>
      <c r="K422" s="247" t="str">
        <f>INDEX('Policy Characteristics'!F:F,MATCH(PolicyLevers!$C422,'Policy Characteristics'!$D:$D,0))</f>
        <v>indst reduce fossil fuel exports</v>
      </c>
      <c r="L422" s="293">
        <f>INDEX('Policy Characteristics'!G:G,MATCH(PolicyLevers!$C422,'Policy Characteristics'!$D:$D,0))</f>
        <v>0</v>
      </c>
      <c r="M422" s="293">
        <f>INDEX('Policy Characteristics'!H:H,MATCH(PolicyLevers!$C422,'Policy Characteristics'!$D:$D,0))</f>
        <v>1</v>
      </c>
      <c r="N422" s="293">
        <f>INDEX('Policy Characteristics'!I:I,MATCH(PolicyLevers!$C422,'Policy Characteristics'!$D:$D,0))</f>
        <v>0.01</v>
      </c>
      <c r="O422" s="281" t="str">
        <f>INDEX('Policy Characteristics'!J:J,MATCH(PolicyLevers!$C422,'Policy Characteristics'!$D:$D,0))</f>
        <v>% reduction in exports</v>
      </c>
      <c r="P422" s="281" t="str">
        <f>INDEX('Policy Characteristics'!K:K,MATCH(PolicyLevers!$C422,'Policy Characteristics'!$D:$D,0))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Q422" s="281">
        <f>INDEX('Policy Characteristics'!L:L,MATCH(PolicyLevers!$C422,'Policy Characteristics'!$D:$D,0))</f>
        <v>0</v>
      </c>
      <c r="R422" s="295" t="str">
        <f>INDEX('Policy Characteristics'!M:M,MATCH(PolicyLevers!$C422,'Policy Characteristics'!$D:$D,0))</f>
        <v>reduce-fuel-exports.html</v>
      </c>
      <c r="S422" s="281" t="str">
        <f>INDEX('Policy Characteristics'!N:N,MATCH(PolicyLevers!$C422,'Policy Characteristics'!$D:$D,0))</f>
        <v>Calculated from model data; see the relevant variable(s) in the InputData folder for source information.</v>
      </c>
      <c r="T422" s="281">
        <f>INDEX('Policy Characteristics'!O:O,MATCH(PolicyLevers!$C422,'Policy Characteristics'!$D:$D,0))</f>
        <v>0</v>
      </c>
      <c r="U422" s="284"/>
      <c r="V422" s="284"/>
      <c r="W422" s="284"/>
      <c r="X422" s="284"/>
      <c r="Y422" s="284"/>
      <c r="Z422" s="284"/>
    </row>
    <row r="423" spans="1:26" ht="15.75" customHeight="1" x14ac:dyDescent="0.35">
      <c r="A423" s="247" t="str">
        <f>INDEX('Policy Characteristics'!B:B,MATCH(PolicyLevers!$C423,'Policy Characteristics'!$D:$D,0))</f>
        <v>Agriculture, Land Use, and Forestry</v>
      </c>
      <c r="B423" s="247" t="str">
        <f>INDEX('Policy Characteristics'!C:C,MATCH(PolicyLevers!$C423,'Policy Characteristics'!$D:$D,0))</f>
        <v>Afforestation and Reforestation</v>
      </c>
      <c r="C423" s="247" t="s">
        <v>473</v>
      </c>
      <c r="D423" s="257"/>
      <c r="E423" s="257"/>
      <c r="F423" s="257"/>
      <c r="G423" s="257"/>
      <c r="H423" s="254">
        <v>60</v>
      </c>
      <c r="I423" s="305" t="s">
        <v>63</v>
      </c>
      <c r="J423" s="247" t="str">
        <f>INDEX('Policy Characteristics'!E:E,MATCH(PolicyLevers!$C423,'Policy Characteristics'!$D:$D,0))</f>
        <v>Afforestation and Reforestation</v>
      </c>
      <c r="K423" s="247" t="str">
        <f>INDEX('Policy Characteristics'!F:F,MATCH(PolicyLevers!$C423,'Policy Characteristics'!$D:$D,0))</f>
        <v>land afforestation and reforestation</v>
      </c>
      <c r="L423" s="256">
        <f>INDEX('Policy Characteristics'!G:G,MATCH(PolicyLevers!$C423,'Policy Characteristics'!$D:$D,0))</f>
        <v>0</v>
      </c>
      <c r="M423" s="256">
        <f>INDEX('Policy Characteristics'!H:H,MATCH(PolicyLevers!$C423,'Policy Characteristics'!$D:$D,0))</f>
        <v>1</v>
      </c>
      <c r="N423" s="256">
        <f>INDEX('Policy Characteristics'!I:I,MATCH(PolicyLevers!$C423,'Policy Characteristics'!$D:$D,0))</f>
        <v>0.01</v>
      </c>
      <c r="O423" s="257" t="str">
        <f>INDEX('Policy Characteristics'!J:J,MATCH(PolicyLevers!$C423,'Policy Characteristics'!$D:$D,0))</f>
        <v>% of potential achieved</v>
      </c>
      <c r="P423" s="257" t="str">
        <f>INDEX('Policy Characteristics'!K:K,MATCH(PolicyLevers!$C423,'Policy Characteristics'!$D:$D,0))</f>
        <v>**Description:** This policy increases the sequestration of CO2 by planting forests.  Planted forests are assumed to be managed with best practices and are not used for timber harvesting. // **Guidance for setting values: ** If this policy is fully implemented, we will have an additional 12.8 million acres of planted forests between 2020 and 2050 in Brazil.</v>
      </c>
      <c r="Q423" s="257" t="str">
        <f>INDEX('Policy Characteristics'!L:L,MATCH(PolicyLevers!$C423,'Policy Characteristics'!$D:$D,0))</f>
        <v>lulucf.html#aff-ref</v>
      </c>
      <c r="R423" s="265" t="str">
        <f>INDEX('Policy Characteristics'!M:M,MATCH(PolicyLevers!$C423,'Policy Characteristics'!$D:$D,0))</f>
        <v>afforestation-and-reforestation.html</v>
      </c>
      <c r="S423" s="257" t="str">
        <f>INDEX('Policy Characteristics'!N:N,MATCH(PolicyLevers!$C423,'Policy Characteristics'!$D:$D,0))</f>
        <v>Calculated from model data; see the relevant variable(s) in the InputData folder for source information.</v>
      </c>
      <c r="T423" s="306" t="str">
        <f>INDEX('Policy Characteristics'!O:O,MATCH(PolicyLevers!$C423,'Policy Characteristics'!$D:$D,0))</f>
        <v>Ross W. Gorte, 2009, "U.S. Tree Planting for Carbon Sequestration," Congressional Research Service, https://www.fas.org/sgp/crs/misc/R40562.pdf, p.3, paragraph 1</v>
      </c>
      <c r="U423" s="248"/>
      <c r="V423" s="248"/>
      <c r="W423" s="248"/>
      <c r="X423" s="248"/>
      <c r="Y423" s="248"/>
      <c r="Z423" s="248"/>
    </row>
    <row r="424" spans="1:26" ht="71.25" customHeight="1" x14ac:dyDescent="0.35">
      <c r="A424" s="247" t="str">
        <f>INDEX('Policy Characteristics'!B:B,MATCH(PolicyLevers!$C424,'Policy Characteristics'!$D:$D,0))</f>
        <v>Agriculture, Land Use, and Forestry</v>
      </c>
      <c r="B424" s="247" t="str">
        <f>INDEX('Policy Characteristics'!C:C,MATCH(PolicyLevers!$C424,'Policy Characteristics'!$D:$D,0))</f>
        <v>Avoid Deforestation</v>
      </c>
      <c r="C424" s="247" t="s">
        <v>479</v>
      </c>
      <c r="D424" s="257"/>
      <c r="E424" s="257"/>
      <c r="F424" s="257"/>
      <c r="G424" s="257"/>
      <c r="H424" s="254">
        <v>590</v>
      </c>
      <c r="I424" s="296" t="s">
        <v>63</v>
      </c>
      <c r="J424" s="247" t="str">
        <f>INDEX('Policy Characteristics'!E:E,MATCH(PolicyLevers!$C424,'Policy Characteristics'!$D:$D,0))</f>
        <v>Avoid Deforestation</v>
      </c>
      <c r="K424" s="247" t="str">
        <f>INDEX('Policy Characteristics'!F:F,MATCH(PolicyLevers!$C424,'Policy Characteristics'!$D:$D,0))</f>
        <v>land avoid deforestation</v>
      </c>
      <c r="L424" s="256">
        <f>INDEX('Policy Characteristics'!G:G,MATCH(PolicyLevers!$C424,'Policy Characteristics'!$D:$D,0))</f>
        <v>0</v>
      </c>
      <c r="M424" s="256">
        <f>INDEX('Policy Characteristics'!H:H,MATCH(PolicyLevers!$C424,'Policy Characteristics'!$D:$D,0))</f>
        <v>1</v>
      </c>
      <c r="N424" s="256">
        <f>INDEX('Policy Characteristics'!I:I,MATCH(PolicyLevers!$C424,'Policy Characteristics'!$D:$D,0))</f>
        <v>0.01</v>
      </c>
      <c r="O424" s="257" t="str">
        <f>INDEX('Policy Characteristics'!J:J,MATCH(PolicyLevers!$C424,'Policy Characteristics'!$D:$D,0))</f>
        <v>% of potential achieved</v>
      </c>
      <c r="P424" s="257" t="str">
        <f>INDEX('Policy Characteristics'!K:K,MATCH(PolicyLevers!$C424,'Policy Characteristics'!$D:$D,0))</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c r="Q424" s="257" t="str">
        <f>INDEX('Policy Characteristics'!L:L,MATCH(PolicyLevers!$C424,'Policy Characteristics'!$D:$D,0))</f>
        <v>lulucf.html#avoid-def</v>
      </c>
      <c r="R424" s="265" t="str">
        <f>INDEX('Policy Characteristics'!M:M,MATCH(PolicyLevers!$C424,'Policy Characteristics'!$D:$D,0))</f>
        <v>avoid-deforestation.html</v>
      </c>
      <c r="S424" s="257" t="str">
        <f>INDEX('Policy Characteristics'!N:N,MATCH(PolicyLevers!$C424,'Policy Characteristics'!$D:$D,0))</f>
        <v>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v>
      </c>
      <c r="T424" s="257" t="str">
        <f>INDEX('Policy Characteristics'!O:O,MATCH(PolicyLevers!$C424,'Policy Characteristics'!$D:$D,0))</f>
        <v>Brazilian Ministry of Science, Technology, Innovation and Communication (MCTIC)
2020
Report: "Quarta Comunicação Nacional e Relatórios De Atualização Bienal Do Brasil à Convenção-Quadro das Nações Unidas Sobre Mudança do Clima"
Version: "Relatório de referência para consulta pública - LULUCF"
http://antigo.mctic.gov.br/mctic/opencms/ciencia/SEPED/clima/Comunicacao_Nacional/Comunicacao_Nacional.html</v>
      </c>
      <c r="U424" s="248"/>
      <c r="V424" s="248"/>
      <c r="W424" s="248"/>
      <c r="X424" s="248"/>
      <c r="Y424" s="248"/>
      <c r="Z424" s="248"/>
    </row>
    <row r="425" spans="1:26" ht="15.75" customHeight="1" x14ac:dyDescent="0.35">
      <c r="A425" s="247" t="str">
        <f>INDEX('Policy Characteristics'!B:B,MATCH(PolicyLevers!$C425,'Policy Characteristics'!$D:$D,0))</f>
        <v>Agriculture, Land Use, and Forestry</v>
      </c>
      <c r="B425" s="247" t="str">
        <f>INDEX('Policy Characteristics'!C:C,MATCH(PolicyLevers!$C425,'Policy Characteristics'!$D:$D,0))</f>
        <v>Forest Restoration</v>
      </c>
      <c r="C425" s="247" t="s">
        <v>484</v>
      </c>
      <c r="D425" s="257"/>
      <c r="E425" s="257"/>
      <c r="F425" s="257"/>
      <c r="G425" s="257"/>
      <c r="H425" s="254">
        <v>177</v>
      </c>
      <c r="I425" s="305" t="s">
        <v>63</v>
      </c>
      <c r="J425" s="247" t="str">
        <f>INDEX('Policy Characteristics'!E:E,MATCH(PolicyLevers!$C425,'Policy Characteristics'!$D:$D,0))</f>
        <v>Forest Restoration</v>
      </c>
      <c r="K425" s="247" t="str">
        <f>INDEX('Policy Characteristics'!F:F,MATCH(PolicyLevers!$C425,'Policy Characteristics'!$D:$D,0))</f>
        <v>land forest restoration</v>
      </c>
      <c r="L425" s="256">
        <f>INDEX('Policy Characteristics'!G:G,MATCH(PolicyLevers!$C425,'Policy Characteristics'!$D:$D,0))</f>
        <v>0</v>
      </c>
      <c r="M425" s="256">
        <f>INDEX('Policy Characteristics'!H:H,MATCH(PolicyLevers!$C425,'Policy Characteristics'!$D:$D,0))</f>
        <v>1</v>
      </c>
      <c r="N425" s="256">
        <f>INDEX('Policy Characteristics'!I:I,MATCH(PolicyLevers!$C425,'Policy Characteristics'!$D:$D,0))</f>
        <v>0.01</v>
      </c>
      <c r="O425" s="257" t="str">
        <f>INDEX('Policy Characteristics'!J:J,MATCH(PolicyLevers!$C425,'Policy Characteristics'!$D:$D,0))</f>
        <v>% of potential achieved</v>
      </c>
      <c r="P425" s="257" t="str">
        <f>INDEX('Policy Characteristics'!K:K,MATCH(PolicyLevers!$C425,'Policy Characteristics'!$D:$D,0))</f>
        <v>**Description:** This policy restores degraded forest, increasing the rate of carbon sequestration of the forest.//**Guidance for setting values: ** If this policy is fully implemented, this policy can restore 40.5 million acres, which represents 76% of the Brazilian legal environmental liability in the sector</v>
      </c>
      <c r="Q425" s="257">
        <f>INDEX('Policy Characteristics'!L:L,MATCH(PolicyLevers!$C425,'Policy Characteristics'!$D:$D,0))</f>
        <v>0</v>
      </c>
      <c r="R425" s="265" t="str">
        <f>INDEX('Policy Characteristics'!M:M,MATCH(PolicyLevers!$C425,'Policy Characteristics'!$D:$D,0))</f>
        <v>forest-restoration.html</v>
      </c>
      <c r="S425" s="257" t="str">
        <f>INDEX('Policy Characteristics'!N:N,MATCH(PolicyLevers!$C425,'Policy Characteristics'!$D:$D,0))</f>
        <v>Brazilian Ministry of Science, Technology, Innovation and Communication (MCTIC)
2017
Report: "Opções de mitigação de gases de efeito estufa em setores-chave do Brasil"
Version: "Modelagem Setorial  de opções de baixo carbono para agricultura, florestas e outros usos do solo (AFOLU)"
http://www.mctic.gov.br/mctic/export/sites/institucional/ciencia/SEPED/clima/arquivos/projeto_opcoes_mitigacao/publicacoes/AFOLU.pdf
Page 216, table 77</v>
      </c>
      <c r="T425" s="307" t="str">
        <f>INDEX('Policy Characteristics'!O:O,MATCH(PolicyLevers!$C425,'Policy Characteristics'!$D:$D,0))</f>
        <v>Brazilian Ministry of Science, Technology, Innovation and Communication (MCTIC)</v>
      </c>
      <c r="U425" s="248"/>
      <c r="V425" s="248"/>
      <c r="W425" s="248"/>
      <c r="X425" s="248"/>
      <c r="Y425" s="248"/>
      <c r="Z425" s="248"/>
    </row>
    <row r="426" spans="1:26" ht="15.75" customHeight="1" x14ac:dyDescent="0.35">
      <c r="A426" s="247" t="str">
        <f>INDEX('Policy Characteristics'!B:B,MATCH(PolicyLevers!$C426,'Policy Characteristics'!$D:$D,0))</f>
        <v>Agriculture, Land Use, and Forestry</v>
      </c>
      <c r="B426" s="247" t="str">
        <f>INDEX('Policy Characteristics'!C:C,MATCH(PolicyLevers!$C426,'Policy Characteristics'!$D:$D,0))</f>
        <v>Forest Set-Asides</v>
      </c>
      <c r="C426" s="248" t="s">
        <v>488</v>
      </c>
      <c r="D426" s="262"/>
      <c r="E426" s="262"/>
      <c r="F426" s="262"/>
      <c r="G426" s="262"/>
      <c r="H426" s="7">
        <v>61</v>
      </c>
      <c r="I426" s="262" t="s">
        <v>76</v>
      </c>
      <c r="J426" s="247" t="str">
        <f>INDEX('Policy Characteristics'!E:E,MATCH(PolicyLevers!$C426,'Policy Characteristics'!$D:$D,0))</f>
        <v>Forest Set-Asides</v>
      </c>
      <c r="K426" s="247" t="str">
        <f>INDEX('Policy Characteristics'!F:F,MATCH(PolicyLevers!$C426,'Policy Characteristics'!$D:$D,0))</f>
        <v>land forest set asides</v>
      </c>
      <c r="L426" s="275">
        <f>INDEX('Policy Characteristics'!G:G,MATCH(PolicyLevers!$C426,'Policy Characteristics'!$D:$D,0))</f>
        <v>0</v>
      </c>
      <c r="M426" s="275">
        <f>INDEX('Policy Characteristics'!H:H,MATCH(PolicyLevers!$C426,'Policy Characteristics'!$D:$D,0))</f>
        <v>1</v>
      </c>
      <c r="N426" s="275">
        <f>INDEX('Policy Characteristics'!I:I,MATCH(PolicyLevers!$C426,'Policy Characteristics'!$D:$D,0))</f>
        <v>0.01</v>
      </c>
      <c r="O426" s="262" t="str">
        <f>INDEX('Policy Characteristics'!J:J,MATCH(PolicyLevers!$C426,'Policy Characteristics'!$D:$D,0))</f>
        <v>% of potential achieved</v>
      </c>
      <c r="P426" s="262" t="str">
        <f>INDEX('Policy Characteristics'!K:K,MATCH(PolicyLevers!$C426,'Policy Characteristics'!$D:$D,0))</f>
        <v>**Description:** This policy avoids the release of CO2 from forests by reducing timber harvesting. // **Guidance for setting values: **</v>
      </c>
      <c r="Q426" s="262" t="str">
        <f>INDEX('Policy Characteristics'!L:L,MATCH(PolicyLevers!$C426,'Policy Characteristics'!$D:$D,0))</f>
        <v>lulucf.html#set-asides</v>
      </c>
      <c r="R426" s="269" t="str">
        <f>INDEX('Policy Characteristics'!M:M,MATCH(PolicyLevers!$C426,'Policy Characteristics'!$D:$D,0))</f>
        <v>forest-set-asides.html</v>
      </c>
      <c r="S426" s="262" t="str">
        <f>INDEX('Policy Characteristics'!N:N,MATCH(PolicyLevers!$C426,'Policy Characteristics'!$D:$D,0))</f>
        <v>Calculated from model data; see the relevant variable(s) in the InputData folder for source information.</v>
      </c>
      <c r="T426" s="262">
        <f>INDEX('Policy Characteristics'!O:O,MATCH(PolicyLevers!$C426,'Policy Characteristics'!$D:$D,0))</f>
        <v>0</v>
      </c>
      <c r="U426" s="248"/>
      <c r="V426" s="248"/>
      <c r="W426" s="248"/>
      <c r="X426" s="248"/>
      <c r="Y426" s="248"/>
      <c r="Z426" s="248"/>
    </row>
    <row r="427" spans="1:26" ht="15.75" customHeight="1" x14ac:dyDescent="0.35">
      <c r="A427" s="247" t="str">
        <f>INDEX('Policy Characteristics'!B:B,MATCH(PolicyLevers!$C427,'Policy Characteristics'!$D:$D,0))</f>
        <v>Agriculture, Land Use, and Forestry</v>
      </c>
      <c r="B427" s="247" t="str">
        <f>INDEX('Policy Characteristics'!C:C,MATCH(PolicyLevers!$C427,'Policy Characteristics'!$D:$D,0))</f>
        <v>Cropland and Rice Measures</v>
      </c>
      <c r="C427" s="247" t="s">
        <v>493</v>
      </c>
      <c r="D427" s="257"/>
      <c r="E427" s="257"/>
      <c r="F427" s="257"/>
      <c r="G427" s="257"/>
      <c r="H427" s="254">
        <v>62</v>
      </c>
      <c r="I427" s="296" t="s">
        <v>63</v>
      </c>
      <c r="J427" s="247" t="str">
        <f>INDEX('Policy Characteristics'!E:E,MATCH(PolicyLevers!$C427,'Policy Characteristics'!$D:$D,0))</f>
        <v>Cropland and Rice Measures</v>
      </c>
      <c r="K427" s="247" t="str">
        <f>INDEX('Policy Characteristics'!F:F,MATCH(PolicyLevers!$C427,'Policy Characteristics'!$D:$D,0))</f>
        <v>indst cropland and rice measures</v>
      </c>
      <c r="L427" s="256">
        <f>INDEX('Policy Characteristics'!G:G,MATCH(PolicyLevers!$C427,'Policy Characteristics'!$D:$D,0))</f>
        <v>0</v>
      </c>
      <c r="M427" s="256">
        <f>INDEX('Policy Characteristics'!H:H,MATCH(PolicyLevers!$C427,'Policy Characteristics'!$D:$D,0))</f>
        <v>1</v>
      </c>
      <c r="N427" s="256">
        <f>INDEX('Policy Characteristics'!I:I,MATCH(PolicyLevers!$C427,'Policy Characteristics'!$D:$D,0))</f>
        <v>0.01</v>
      </c>
      <c r="O427" s="257" t="str">
        <f>INDEX('Policy Characteristics'!J:J,MATCH(PolicyLevers!$C427,'Policy Characteristics'!$D:$D,0))</f>
        <v>% of potential achieved</v>
      </c>
      <c r="P427" s="257" t="str">
        <f>INDEX('Policy Characteristics'!K:K,MATCH(PolicyLevers!$C427,'Policy Characteristics'!$D:$D,0))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c r="Q427" s="257" t="str">
        <f>INDEX('Policy Characteristics'!L:L,MATCH(PolicyLevers!$C427,'Policy Characteristics'!$D:$D,0))</f>
        <v>industry-ag-main.html#cropland</v>
      </c>
      <c r="R427" s="265" t="str">
        <f>INDEX('Policy Characteristics'!M:M,MATCH(PolicyLevers!$C427,'Policy Characteristics'!$D:$D,0))</f>
        <v>cropland-management.html</v>
      </c>
      <c r="S427" s="257" t="str">
        <f>INDEX('Policy Characteristics'!N:N,MATCH(PolicyLevers!$C427,'Policy Characteristics'!$D:$D,0))</f>
        <v>Calculated from model data; see the relevant variable(s) in the InputData folder for source information.</v>
      </c>
      <c r="T427" s="257">
        <f>INDEX('Policy Characteristics'!O:O,MATCH(PolicyLevers!$C427,'Policy Characteristics'!$D:$D,0))</f>
        <v>0</v>
      </c>
      <c r="U427" s="248"/>
      <c r="V427" s="248"/>
      <c r="W427" s="248"/>
      <c r="X427" s="248"/>
      <c r="Y427" s="248"/>
      <c r="Z427" s="248"/>
    </row>
    <row r="428" spans="1:26" ht="15.75" customHeight="1" x14ac:dyDescent="0.35">
      <c r="A428" s="247" t="str">
        <f>INDEX('Policy Characteristics'!B:B,MATCH(PolicyLevers!$C428,'Policy Characteristics'!$D:$D,0))</f>
        <v>Agriculture, Land Use, and Forestry</v>
      </c>
      <c r="B428" s="247" t="str">
        <f>INDEX('Policy Characteristics'!C:C,MATCH(PolicyLevers!$C428,'Policy Characteristics'!$D:$D,0))</f>
        <v>Improved Forest Management</v>
      </c>
      <c r="C428" s="247" t="s">
        <v>498</v>
      </c>
      <c r="D428" s="257"/>
      <c r="E428" s="257"/>
      <c r="F428" s="257"/>
      <c r="G428" s="257"/>
      <c r="H428" s="254">
        <v>63</v>
      </c>
      <c r="I428" s="257" t="s">
        <v>76</v>
      </c>
      <c r="J428" s="247" t="str">
        <f>INDEX('Policy Characteristics'!E:E,MATCH(PolicyLevers!$C428,'Policy Characteristics'!$D:$D,0))</f>
        <v>Improved Forest Management</v>
      </c>
      <c r="K428" s="247" t="str">
        <f>INDEX('Policy Characteristics'!F:F,MATCH(PolicyLevers!$C428,'Policy Characteristics'!$D:$D,0))</f>
        <v>land forest management</v>
      </c>
      <c r="L428" s="256">
        <f>INDEX('Policy Characteristics'!G:G,MATCH(PolicyLevers!$C428,'Policy Characteristics'!$D:$D,0))</f>
        <v>0</v>
      </c>
      <c r="M428" s="256">
        <f>INDEX('Policy Characteristics'!H:H,MATCH(PolicyLevers!$C428,'Policy Characteristics'!$D:$D,0))</f>
        <v>1</v>
      </c>
      <c r="N428" s="256">
        <f>INDEX('Policy Characteristics'!I:I,MATCH(PolicyLevers!$C428,'Policy Characteristics'!$D:$D,0))</f>
        <v>0.01</v>
      </c>
      <c r="O428" s="257" t="str">
        <f>INDEX('Policy Characteristics'!J:J,MATCH(PolicyLevers!$C428,'Policy Characteristics'!$D:$D,0))</f>
        <v>% of potential achieved</v>
      </c>
      <c r="P428" s="257" t="str">
        <f>INDEX('Policy Characteristics'!K:K,MATCH(PolicyLevers!$C428,'Policy Characteristics'!$D:$D,0))</f>
        <v>**Description:** This policy increases CO2 sequestration by forests through improved forest management practices.  // **Guidance for setting values: **</v>
      </c>
      <c r="Q428" s="257" t="str">
        <f>INDEX('Policy Characteristics'!L:L,MATCH(PolicyLevers!$C428,'Policy Characteristics'!$D:$D,0))</f>
        <v>lulucf.html#forest-mgmt</v>
      </c>
      <c r="R428" s="265" t="str">
        <f>INDEX('Policy Characteristics'!M:M,MATCH(PolicyLevers!$C428,'Policy Characteristics'!$D:$D,0))</f>
        <v>improved-forest-management.html</v>
      </c>
      <c r="S428" s="257" t="str">
        <f>INDEX('Policy Characteristics'!N:N,MATCH(PolicyLevers!$C428,'Policy Characteristics'!$D:$D,0))</f>
        <v>Calculated from model data; see the relevant variable(s) in the InputData folder for source information.</v>
      </c>
      <c r="T428" s="257">
        <f>INDEX('Policy Characteristics'!O:O,MATCH(PolicyLevers!$C428,'Policy Characteristics'!$D:$D,0))</f>
        <v>0</v>
      </c>
      <c r="U428" s="248"/>
      <c r="V428" s="248"/>
      <c r="W428" s="248"/>
      <c r="X428" s="248"/>
      <c r="Y428" s="248"/>
      <c r="Z428" s="248"/>
    </row>
    <row r="429" spans="1:26" ht="15.75" customHeight="1" x14ac:dyDescent="0.35">
      <c r="A429" s="247" t="str">
        <f>INDEX('Policy Characteristics'!B:B,MATCH(PolicyLevers!$C429,'Policy Characteristics'!$D:$D,0))</f>
        <v>Agriculture, Land Use, and Forestry</v>
      </c>
      <c r="B429" s="247" t="str">
        <f>INDEX('Policy Characteristics'!C:C,MATCH(PolicyLevers!$C429,'Policy Characteristics'!$D:$D,0))</f>
        <v>Livestock Measures</v>
      </c>
      <c r="C429" s="247" t="s">
        <v>503</v>
      </c>
      <c r="D429" s="257"/>
      <c r="E429" s="257"/>
      <c r="F429" s="257"/>
      <c r="G429" s="257"/>
      <c r="H429" s="254">
        <v>64</v>
      </c>
      <c r="I429" s="296" t="s">
        <v>63</v>
      </c>
      <c r="J429" s="247" t="str">
        <f>INDEX('Policy Characteristics'!E:E,MATCH(PolicyLevers!$C429,'Policy Characteristics'!$D:$D,0))</f>
        <v>Livestock Measures</v>
      </c>
      <c r="K429" s="247" t="str">
        <f>INDEX('Policy Characteristics'!F:F,MATCH(PolicyLevers!$C429,'Policy Characteristics'!$D:$D,0))</f>
        <v>indst livestock measures</v>
      </c>
      <c r="L429" s="256">
        <f>INDEX('Policy Characteristics'!G:G,MATCH(PolicyLevers!$C429,'Policy Characteristics'!$D:$D,0))</f>
        <v>0</v>
      </c>
      <c r="M429" s="256">
        <f>INDEX('Policy Characteristics'!H:H,MATCH(PolicyLevers!$C429,'Policy Characteristics'!$D:$D,0))</f>
        <v>1</v>
      </c>
      <c r="N429" s="256">
        <f>INDEX('Policy Characteristics'!I:I,MATCH(PolicyLevers!$C429,'Policy Characteristics'!$D:$D,0))</f>
        <v>0.01</v>
      </c>
      <c r="O429" s="257" t="str">
        <f>INDEX('Policy Characteristics'!J:J,MATCH(PolicyLevers!$C429,'Policy Characteristics'!$D:$D,0))</f>
        <v>% of potential achieved</v>
      </c>
      <c r="P429" s="257" t="str">
        <f>INDEX('Policy Characteristics'!K:K,MATCH(PolicyLevers!$C429,'Policy Characteristics'!$D:$D,0))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c r="Q429" s="257" t="str">
        <f>INDEX('Policy Characteristics'!L:L,MATCH(PolicyLevers!$C429,'Policy Characteristics'!$D:$D,0))</f>
        <v>industry-ag-main.html#livestock</v>
      </c>
      <c r="R429" s="265" t="str">
        <f>INDEX('Policy Characteristics'!M:M,MATCH(PolicyLevers!$C429,'Policy Characteristics'!$D:$D,0))</f>
        <v>livestock-measures.html</v>
      </c>
      <c r="S429" s="257" t="str">
        <f>INDEX('Policy Characteristics'!N:N,MATCH(PolicyLevers!$C429,'Policy Characteristics'!$D:$D,0))</f>
        <v>Calculated from model data; see the relevant variable(s) in the InputData folder for source information.</v>
      </c>
      <c r="T429" s="257">
        <f>INDEX('Policy Characteristics'!O:O,MATCH(PolicyLevers!$C429,'Policy Characteristics'!$D:$D,0))</f>
        <v>0</v>
      </c>
      <c r="U429" s="248"/>
      <c r="V429" s="248"/>
      <c r="W429" s="248"/>
      <c r="X429" s="248"/>
      <c r="Y429" s="248"/>
      <c r="Z429" s="248"/>
    </row>
    <row r="430" spans="1:26" ht="15.75" customHeight="1" x14ac:dyDescent="0.35">
      <c r="A430" s="247" t="str">
        <f>INDEX('Policy Characteristics'!B:B,MATCH(PolicyLevers!$C430,'Policy Characteristics'!$D:$D,0))</f>
        <v>Agriculture, Land Use, and Forestry</v>
      </c>
      <c r="B430" s="247" t="str">
        <f>INDEX('Policy Characteristics'!C:C,MATCH(PolicyLevers!$C430,'Policy Characteristics'!$D:$D,0))</f>
        <v>Peatland Restoration</v>
      </c>
      <c r="C430" s="248" t="s">
        <v>508</v>
      </c>
      <c r="D430" s="262"/>
      <c r="E430" s="262"/>
      <c r="F430" s="262"/>
      <c r="G430" s="262"/>
      <c r="H430" s="7">
        <v>178</v>
      </c>
      <c r="I430" s="262" t="s">
        <v>76</v>
      </c>
      <c r="J430" s="247" t="str">
        <f>INDEX('Policy Characteristics'!E:E,MATCH(PolicyLevers!$C430,'Policy Characteristics'!$D:$D,0))</f>
        <v>Peatland Restoration</v>
      </c>
      <c r="K430" s="247" t="str">
        <f>INDEX('Policy Characteristics'!F:F,MATCH(PolicyLevers!$C430,'Policy Characteristics'!$D:$D,0))</f>
        <v>land peatland restoration</v>
      </c>
      <c r="L430" s="275">
        <f>INDEX('Policy Characteristics'!G:G,MATCH(PolicyLevers!$C430,'Policy Characteristics'!$D:$D,0))</f>
        <v>0</v>
      </c>
      <c r="M430" s="275">
        <f>INDEX('Policy Characteristics'!H:H,MATCH(PolicyLevers!$C430,'Policy Characteristics'!$D:$D,0))</f>
        <v>0</v>
      </c>
      <c r="N430" s="275">
        <f>INDEX('Policy Characteristics'!I:I,MATCH(PolicyLevers!$C430,'Policy Characteristics'!$D:$D,0))</f>
        <v>0</v>
      </c>
      <c r="O430" s="262">
        <f>INDEX('Policy Characteristics'!J:J,MATCH(PolicyLevers!$C430,'Policy Characteristics'!$D:$D,0))</f>
        <v>0</v>
      </c>
      <c r="P430" s="262" t="str">
        <f>INDEX('Policy Characteristics'!K:K,MATCH(PolicyLevers!$C430,'Policy Characteristics'!$D:$D,0))</f>
        <v>**Description:**0**Guidance for setting values: **</v>
      </c>
      <c r="Q430" s="262">
        <f>INDEX('Policy Characteristics'!L:L,MATCH(PolicyLevers!$C430,'Policy Characteristics'!$D:$D,0))</f>
        <v>0</v>
      </c>
      <c r="R430" s="269" t="str">
        <f>INDEX('Policy Characteristics'!M:M,MATCH(PolicyLevers!$C430,'Policy Characteristics'!$D:$D,0))</f>
        <v>peatland-restoration.html</v>
      </c>
      <c r="S430" s="262">
        <f>INDEX('Policy Characteristics'!N:N,MATCH(PolicyLevers!$C430,'Policy Characteristics'!$D:$D,0))</f>
        <v>0</v>
      </c>
      <c r="T430" s="262">
        <f>INDEX('Policy Characteristics'!O:O,MATCH(PolicyLevers!$C430,'Policy Characteristics'!$D:$D,0))</f>
        <v>0</v>
      </c>
      <c r="U430" s="248"/>
      <c r="V430" s="248"/>
      <c r="W430" s="248"/>
      <c r="X430" s="248"/>
      <c r="Y430" s="248"/>
      <c r="Z430" s="248"/>
    </row>
    <row r="431" spans="1:26" ht="15.75" customHeight="1" x14ac:dyDescent="0.35">
      <c r="A431" s="247" t="str">
        <f>INDEX('Policy Characteristics'!B:B,MATCH(PolicyLevers!$C431,'Policy Characteristics'!$D:$D,0))</f>
        <v>Agriculture, Land Use, and Forestry</v>
      </c>
      <c r="B431" s="247" t="str">
        <f>INDEX('Policy Characteristics'!C:C,MATCH(PolicyLevers!$C431,'Policy Characteristics'!$D:$D,0))</f>
        <v>Shift to Non-Animal Products</v>
      </c>
      <c r="C431" s="247" t="s">
        <v>512</v>
      </c>
      <c r="D431" s="257"/>
      <c r="E431" s="257"/>
      <c r="F431" s="257"/>
      <c r="G431" s="257"/>
      <c r="H431" s="254">
        <v>434</v>
      </c>
      <c r="I431" s="296" t="s">
        <v>63</v>
      </c>
      <c r="J431" s="247" t="str">
        <f>INDEX('Policy Characteristics'!E:E,MATCH(PolicyLevers!$C431,'Policy Characteristics'!$D:$D,0))</f>
        <v>Shift to Non-Animal Products</v>
      </c>
      <c r="K431" s="247" t="str">
        <f>INDEX('Policy Characteristics'!F:F,MATCH(PolicyLevers!$C431,'Policy Characteristics'!$D:$D,0))</f>
        <v>indst shift to nonanimal products</v>
      </c>
      <c r="L431" s="256">
        <f>INDEX('Policy Characteristics'!G:G,MATCH(PolicyLevers!$C431,'Policy Characteristics'!$D:$D,0))</f>
        <v>0</v>
      </c>
      <c r="M431" s="256">
        <f>INDEX('Policy Characteristics'!H:H,MATCH(PolicyLevers!$C431,'Policy Characteristics'!$D:$D,0))</f>
        <v>1</v>
      </c>
      <c r="N431" s="256">
        <f>INDEX('Policy Characteristics'!I:I,MATCH(PolicyLevers!$C431,'Policy Characteristics'!$D:$D,0))</f>
        <v>0.01</v>
      </c>
      <c r="O431" s="257" t="str">
        <f>INDEX('Policy Characteristics'!J:J,MATCH(PolicyLevers!$C431,'Policy Characteristics'!$D:$D,0))</f>
        <v>% reduction in animal products</v>
      </c>
      <c r="P431" s="257" t="str">
        <f>INDEX('Policy Characteristics'!K:K,MATCH(PolicyLevers!$C431,'Policy Characteristics'!$D:$D,0))</f>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c r="Q431" s="257">
        <f>INDEX('Policy Characteristics'!L:L,MATCH(PolicyLevers!$C431,'Policy Characteristics'!$D:$D,0))</f>
        <v>0</v>
      </c>
      <c r="R431" s="265" t="str">
        <f>INDEX('Policy Characteristics'!M:M,MATCH(PolicyLevers!$C431,'Policy Characteristics'!$D:$D,0))</f>
        <v>shift-to-non-animal-products.html</v>
      </c>
      <c r="S431" s="247" t="str">
        <f>INDEX('Policy Characteristics'!N:N,MATCH(PolicyLevers!$C431,'Policy Characteristics'!$D:$D,0))</f>
        <v>https://en.wikipedia.org/wiki/List_of_countries_by_meat_consumption_per_capita (article revision 00:12, 22 Feb 2019)</v>
      </c>
      <c r="T431" s="257">
        <f>INDEX('Policy Characteristics'!O:O,MATCH(PolicyLevers!$C431,'Policy Characteristics'!$D:$D,0))</f>
        <v>0</v>
      </c>
      <c r="U431" s="248"/>
      <c r="V431" s="248"/>
      <c r="W431" s="248"/>
      <c r="X431" s="248"/>
      <c r="Y431" s="248"/>
      <c r="Z431" s="248"/>
    </row>
    <row r="432" spans="1:26" ht="15.75" customHeight="1" x14ac:dyDescent="0.35">
      <c r="A432" s="247" t="str">
        <f>INDEX('Policy Characteristics'!B:B,MATCH(PolicyLevers!$C432,'Policy Characteristics'!$D:$D,0))</f>
        <v>District Heat and Hydrogen</v>
      </c>
      <c r="B432" s="247" t="str">
        <f>INDEX('Policy Characteristics'!C:C,MATCH(PolicyLevers!$C432,'Policy Characteristics'!$D:$D,0))</f>
        <v>Use CHP for District Heat</v>
      </c>
      <c r="C432" s="247" t="s">
        <v>519</v>
      </c>
      <c r="D432" s="257"/>
      <c r="E432" s="257"/>
      <c r="F432" s="257"/>
      <c r="G432" s="257"/>
      <c r="H432" s="254">
        <v>68</v>
      </c>
      <c r="I432" s="257" t="s">
        <v>76</v>
      </c>
      <c r="J432" s="247" t="str">
        <f>INDEX('Policy Characteristics'!E:E,MATCH(PolicyLevers!$C432,'Policy Characteristics'!$D:$D,0))</f>
        <v>District Heat CHP</v>
      </c>
      <c r="K432" s="247" t="str">
        <f>INDEX('Policy Characteristics'!F:F,MATCH(PolicyLevers!$C432,'Policy Characteristics'!$D:$D,0))</f>
        <v>heat convert heat to CHP</v>
      </c>
      <c r="L432" s="256">
        <f>INDEX('Policy Characteristics'!G:G,MATCH(PolicyLevers!$C432,'Policy Characteristics'!$D:$D,0))</f>
        <v>0</v>
      </c>
      <c r="M432" s="256">
        <f>INDEX('Policy Characteristics'!H:H,MATCH(PolicyLevers!$C432,'Policy Characteristics'!$D:$D,0))</f>
        <v>1</v>
      </c>
      <c r="N432" s="256">
        <f>INDEX('Policy Characteristics'!I:I,MATCH(PolicyLevers!$C432,'Policy Characteristics'!$D:$D,0))</f>
        <v>0.01</v>
      </c>
      <c r="O432" s="257" t="str">
        <f>INDEX('Policy Characteristics'!J:J,MATCH(PolicyLevers!$C432,'Policy Characteristics'!$D:$D,0))</f>
        <v>% non-CHP heat converted</v>
      </c>
      <c r="P432" s="257" t="str">
        <f>INDEX('Policy Characteristics'!K:K,MATCH(PolicyLevers!$C432,'Policy Characteristics'!$D:$D,0))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c r="Q432" s="257" t="str">
        <f>INDEX('Policy Characteristics'!L:L,MATCH(PolicyLevers!$C432,'Policy Characteristics'!$D:$D,0))</f>
        <v>district-heating.html#chp</v>
      </c>
      <c r="R432" s="265" t="str">
        <f>INDEX('Policy Characteristics'!M:M,MATCH(PolicyLevers!$C432,'Policy Characteristics'!$D:$D,0))</f>
        <v>convert-non-chp-heat-production.html</v>
      </c>
      <c r="S432" s="257" t="str">
        <f>INDEX('Policy Characteristics'!N:N,MATCH(PolicyLevers!$C432,'Policy Characteristics'!$D:$D,0))</f>
        <v>Calculated from model data; see the relevant variable(s) in the InputData folder for source information.</v>
      </c>
      <c r="T432" s="257">
        <f>INDEX('Policy Characteristics'!O:O,MATCH(PolicyLevers!$C432,'Policy Characteristics'!$D:$D,0))</f>
        <v>0</v>
      </c>
      <c r="U432" s="248"/>
      <c r="V432" s="248"/>
      <c r="W432" s="248"/>
      <c r="X432" s="248"/>
      <c r="Y432" s="248"/>
      <c r="Z432" s="248"/>
    </row>
    <row r="433" spans="1:26" ht="15.75" customHeight="1" x14ac:dyDescent="0.35">
      <c r="A433" s="247" t="str">
        <f>INDEX('Policy Characteristics'!B:B,MATCH(PolicyLevers!$C433,'Policy Characteristics'!$D:$D,0))</f>
        <v>District Heat and Hydrogen</v>
      </c>
      <c r="B433" s="247" t="str">
        <f>INDEX('Policy Characteristics'!C:C,MATCH(PolicyLevers!$C433,'Policy Characteristics'!$D:$D,0))</f>
        <v>Produce District Heat with Hydrogen</v>
      </c>
      <c r="C433" s="247" t="s">
        <v>526</v>
      </c>
      <c r="D433" s="257"/>
      <c r="E433" s="257"/>
      <c r="F433" s="257"/>
      <c r="G433" s="257"/>
      <c r="H433" s="254">
        <v>176</v>
      </c>
      <c r="I433" s="257" t="s">
        <v>76</v>
      </c>
      <c r="J433" s="247" t="str">
        <f>INDEX('Policy Characteristics'!E:E,MATCH(PolicyLevers!$C433,'Policy Characteristics'!$D:$D,0))</f>
        <v>District Heat Fuel Switching</v>
      </c>
      <c r="K433" s="247" t="str">
        <f>INDEX('Policy Characteristics'!F:F,MATCH(PolicyLevers!$C433,'Policy Characteristics'!$D:$D,0))</f>
        <v>heat fuel type shifting</v>
      </c>
      <c r="L433" s="256">
        <f>INDEX('Policy Characteristics'!G:G,MATCH(PolicyLevers!$C433,'Policy Characteristics'!$D:$D,0))</f>
        <v>0</v>
      </c>
      <c r="M433" s="256">
        <f>INDEX('Policy Characteristics'!H:H,MATCH(PolicyLevers!$C433,'Policy Characteristics'!$D:$D,0))</f>
        <v>1</v>
      </c>
      <c r="N433" s="256">
        <f>INDEX('Policy Characteristics'!I:I,MATCH(PolicyLevers!$C433,'Policy Characteristics'!$D:$D,0))</f>
        <v>0.01</v>
      </c>
      <c r="O433" s="257" t="str">
        <f>INDEX('Policy Characteristics'!J:J,MATCH(PolicyLevers!$C433,'Policy Characteristics'!$D:$D,0))</f>
        <v>% of fuel use</v>
      </c>
      <c r="P433" s="257" t="str">
        <f>INDEX('Policy Characteristics'!K:K,MATCH(PolicyLevers!$C433,'Policy Characteristics'!$D:$D,0))</f>
        <v>**Description:** This policy causes a percentage of the district heat to be generated by burning hydrogen instead of the fuels used in the BAU case. // **Guidance for setting values: **</v>
      </c>
      <c r="Q433" s="257" t="str">
        <f>INDEX('Policy Characteristics'!L:L,MATCH(PolicyLevers!$C433,'Policy Characteristics'!$D:$D,0))</f>
        <v>district-heating.html#convert-coal</v>
      </c>
      <c r="R433" s="265" t="str">
        <f>INDEX('Policy Characteristics'!M:M,MATCH(PolicyLevers!$C433,'Policy Characteristics'!$D:$D,0))</f>
        <v>district-heat-fuel-switching.html</v>
      </c>
      <c r="S433" s="257" t="str">
        <f>INDEX('Policy Characteristics'!N:N,MATCH(PolicyLevers!$C433,'Policy Characteristics'!$D:$D,0))</f>
        <v>Calculated from model data; see the relevant variable(s) in the InputData folder for source information.</v>
      </c>
      <c r="T433" s="257">
        <f>INDEX('Policy Characteristics'!O:O,MATCH(PolicyLevers!$C433,'Policy Characteristics'!$D:$D,0))</f>
        <v>0</v>
      </c>
      <c r="U433" s="248"/>
      <c r="V433" s="248"/>
      <c r="W433" s="248"/>
      <c r="X433" s="248"/>
      <c r="Y433" s="248"/>
      <c r="Z433" s="248"/>
    </row>
    <row r="434" spans="1:26" ht="15.75" customHeight="1" x14ac:dyDescent="0.35">
      <c r="A434" s="247" t="str">
        <f>INDEX('Policy Characteristics'!B:B,MATCH(PolicyLevers!$C434,'Policy Characteristics'!$D:$D,0))</f>
        <v>District Heat and Hydrogen</v>
      </c>
      <c r="B434" s="247" t="str">
        <f>INDEX('Policy Characteristics'!C:C,MATCH(PolicyLevers!$C434,'Policy Characteristics'!$D:$D,0))</f>
        <v>Shift Hydrogen Production to Electrolysis</v>
      </c>
      <c r="C434" s="247" t="s">
        <v>533</v>
      </c>
      <c r="D434" s="257"/>
      <c r="E434" s="257"/>
      <c r="F434" s="257"/>
      <c r="G434" s="257"/>
      <c r="H434" s="254">
        <v>450</v>
      </c>
      <c r="I434" s="257" t="s">
        <v>63</v>
      </c>
      <c r="J434" s="247" t="str">
        <f>INDEX('Policy Characteristics'!E:E,MATCH(PolicyLevers!$C434,'Policy Characteristics'!$D:$D,0))</f>
        <v>Hydrogen Electrolysis</v>
      </c>
      <c r="K434" s="247" t="str">
        <f>INDEX('Policy Characteristics'!F:F,MATCH(PolicyLevers!$C434,'Policy Characteristics'!$D:$D,0))</f>
        <v>hydgn shift production pathways</v>
      </c>
      <c r="L434" s="256">
        <f>INDEX('Policy Characteristics'!G:G,MATCH(PolicyLevers!$C434,'Policy Characteristics'!$D:$D,0))</f>
        <v>0</v>
      </c>
      <c r="M434" s="256">
        <f>INDEX('Policy Characteristics'!H:H,MATCH(PolicyLevers!$C434,'Policy Characteristics'!$D:$D,0))</f>
        <v>1</v>
      </c>
      <c r="N434" s="256">
        <f>INDEX('Policy Characteristics'!I:I,MATCH(PolicyLevers!$C434,'Policy Characteristics'!$D:$D,0))</f>
        <v>0.01</v>
      </c>
      <c r="O434" s="257" t="str">
        <f>INDEX('Policy Characteristics'!J:J,MATCH(PolicyLevers!$C434,'Policy Characteristics'!$D:$D,0))</f>
        <v>% of hydrogen production</v>
      </c>
      <c r="P434" s="257" t="str">
        <f>INDEX('Policy Characteristics'!K:K,MATCH(PolicyLevers!$C434,'Policy Characteristics'!$D:$D,0))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434" s="257">
        <f>INDEX('Policy Characteristics'!L:L,MATCH(PolicyLevers!$C434,'Policy Characteristics'!$D:$D,0))</f>
        <v>0</v>
      </c>
      <c r="R434" s="265" t="str">
        <f>INDEX('Policy Characteristics'!M:M,MATCH(PolicyLevers!$C434,'Policy Characteristics'!$D:$D,0))</f>
        <v>switch-hydrogen-production-pathway.html</v>
      </c>
      <c r="S434" s="257">
        <f>INDEX('Policy Characteristics'!N:N,MATCH(PolicyLevers!$C434,'Policy Characteristics'!$D:$D,0))</f>
        <v>0</v>
      </c>
      <c r="T434" s="257">
        <f>INDEX('Policy Characteristics'!O:O,MATCH(PolicyLevers!$C434,'Policy Characteristics'!$D:$D,0))</f>
        <v>0</v>
      </c>
      <c r="U434" s="248"/>
      <c r="V434" s="248"/>
      <c r="W434" s="248"/>
      <c r="X434" s="248"/>
      <c r="Y434" s="248"/>
      <c r="Z434" s="248"/>
    </row>
    <row r="435" spans="1:26" ht="15.75" customHeight="1" x14ac:dyDescent="0.35">
      <c r="A435" s="247" t="str">
        <f>INDEX('Policy Characteristics'!B:B,MATCH(PolicyLevers!$C435,'Policy Characteristics'!$D:$D,0))</f>
        <v>Cross-Sector</v>
      </c>
      <c r="B435" s="247" t="str">
        <f>INDEX('Policy Characteristics'!C:C,MATCH(PolicyLevers!$C435,'Policy Characteristics'!$D:$D,0))</f>
        <v>Carbon Capture and Sequestration</v>
      </c>
      <c r="C435" s="247" t="s">
        <v>540</v>
      </c>
      <c r="D435" s="257" t="s">
        <v>541</v>
      </c>
      <c r="E435" s="257"/>
      <c r="F435" s="257" t="s">
        <v>542</v>
      </c>
      <c r="G435" s="257"/>
      <c r="H435" s="254">
        <v>541</v>
      </c>
      <c r="I435" s="296" t="s">
        <v>63</v>
      </c>
      <c r="J435" s="247" t="str">
        <f>INDEX('Policy Characteristics'!E:E,MATCH(PolicyLevers!$C435,'Policy Characteristics'!$D:$D,0))</f>
        <v>Carbon Capture and Sequestration</v>
      </c>
      <c r="K435" s="247" t="str">
        <f>INDEX('Policy Characteristics'!F:F,MATCH(PolicyLevers!$C435,'Policy Characteristics'!$D:$D,0))</f>
        <v>cross CCS</v>
      </c>
      <c r="L435" s="256">
        <f>INDEX('Policy Characteristics'!G:G,MATCH(PolicyLevers!$C435,'Policy Characteristics'!$D:$D,0))</f>
        <v>0</v>
      </c>
      <c r="M435" s="256">
        <f>INDEX('Policy Characteristics'!H:H,MATCH(PolicyLevers!$C435,'Policy Characteristics'!$D:$D,0))</f>
        <v>0.3</v>
      </c>
      <c r="N435" s="256">
        <f>INDEX('Policy Characteristics'!I:I,MATCH(PolicyLevers!$C435,'Policy Characteristics'!$D:$D,0))</f>
        <v>0.01</v>
      </c>
      <c r="O435" s="257" t="str">
        <f>INDEX('Policy Characteristics'!J:J,MATCH(PolicyLevers!$C435,'Policy Characteristics'!$D:$D,0))</f>
        <v>% of CO2 captured</v>
      </c>
      <c r="P435" s="257" t="str">
        <f>INDEX('Policy Characteristics'!K:K,MATCH(PolicyLevers!$C435,'Policy Characteristics'!$D:$D,0))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Q435" s="257" t="str">
        <f>INDEX('Policy Characteristics'!L:L,MATCH(PolicyLevers!$C435,'Policy Characteristics'!$D:$D,0))</f>
        <v>ccs.html#ccs</v>
      </c>
      <c r="R435" s="265" t="str">
        <f>INDEX('Policy Characteristics'!M:M,MATCH(PolicyLevers!$C435,'Policy Characteristics'!$D:$D,0))</f>
        <v>carbon-capture-and-sequestration.html</v>
      </c>
      <c r="S435" s="257">
        <f>INDEX('Policy Characteristics'!N:N,MATCH(PolicyLevers!$C435,'Policy Characteristics'!$D:$D,0))</f>
        <v>0</v>
      </c>
      <c r="T435" s="257">
        <f>INDEX('Policy Characteristics'!O:O,MATCH(PolicyLevers!$C435,'Policy Characteristics'!$D:$D,0))</f>
        <v>0</v>
      </c>
      <c r="U435" s="248"/>
      <c r="V435" s="248"/>
      <c r="W435" s="248"/>
      <c r="X435" s="248"/>
      <c r="Y435" s="248"/>
      <c r="Z435" s="248"/>
    </row>
    <row r="436" spans="1:26" ht="15.75" customHeight="1" x14ac:dyDescent="0.35">
      <c r="A436" s="247" t="str">
        <f>INDEX('Policy Characteristics'!B:B,MATCH(PolicyLevers!$C436,'Policy Characteristics'!$D:$D,0))</f>
        <v>Cross-Sector</v>
      </c>
      <c r="B436" s="247" t="str">
        <f>INDEX('Policy Characteristics'!C:C,MATCH(PolicyLevers!$C436,'Policy Characteristics'!$D:$D,0))</f>
        <v>Carbon Capture and Sequestration</v>
      </c>
      <c r="C436" s="247" t="str">
        <f t="shared" ref="C436" si="298">C$435</f>
        <v>Fraction of Potential Additional CCS Achieved</v>
      </c>
      <c r="D436" s="257" t="s">
        <v>547</v>
      </c>
      <c r="E436" s="257"/>
      <c r="F436" s="257" t="s">
        <v>548</v>
      </c>
      <c r="G436" s="257"/>
      <c r="H436" s="254">
        <v>542</v>
      </c>
      <c r="I436" s="296" t="s">
        <v>63</v>
      </c>
      <c r="J436" s="247" t="str">
        <f>INDEX('Policy Characteristics'!E:E,MATCH(PolicyLevers!$C436,'Policy Characteristics'!$D:$D,0))</f>
        <v>Carbon Capture and Sequestration</v>
      </c>
      <c r="K436" s="247" t="str">
        <f>INDEX('Policy Characteristics'!F:F,MATCH(PolicyLevers!$C436,'Policy Characteristics'!$D:$D,0))</f>
        <v>cross CCS</v>
      </c>
      <c r="L436" s="256">
        <f>INDEX('Policy Characteristics'!G:G,MATCH(PolicyLevers!$C436,'Policy Characteristics'!$D:$D,0))</f>
        <v>0</v>
      </c>
      <c r="M436" s="256">
        <f>INDEX('Policy Characteristics'!H:H,MATCH(PolicyLevers!$C436,'Policy Characteristics'!$D:$D,0))</f>
        <v>0.3</v>
      </c>
      <c r="N436" s="256">
        <f>INDEX('Policy Characteristics'!I:I,MATCH(PolicyLevers!$C436,'Policy Characteristics'!$D:$D,0))</f>
        <v>0.01</v>
      </c>
      <c r="O436" s="257" t="str">
        <f>INDEX('Policy Characteristics'!J:J,MATCH(PolicyLevers!$C436,'Policy Characteristics'!$D:$D,0))</f>
        <v>% of CO2 captured</v>
      </c>
      <c r="P436" s="257" t="str">
        <f>INDEX('Policy Characteristics'!K:K,MATCH(PolicyLevers!$C436,'Policy Characteristics'!$D:$D,0))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Q436" s="257" t="str">
        <f>INDEX('Policy Characteristics'!L:L,MATCH(PolicyLevers!$C436,'Policy Characteristics'!$D:$D,0))</f>
        <v>ccs.html#ccs</v>
      </c>
      <c r="R436" s="265" t="str">
        <f>INDEX('Policy Characteristics'!M:M,MATCH(PolicyLevers!$C436,'Policy Characteristics'!$D:$D,0))</f>
        <v>carbon-capture-and-sequestration.html</v>
      </c>
      <c r="S436" s="257">
        <f>INDEX('Policy Characteristics'!N:N,MATCH(PolicyLevers!$C436,'Policy Characteristics'!$D:$D,0))</f>
        <v>0</v>
      </c>
      <c r="T436" s="257">
        <f>INDEX('Policy Characteristics'!O:O,MATCH(PolicyLevers!$C436,'Policy Characteristics'!$D:$D,0))</f>
        <v>0</v>
      </c>
      <c r="U436" s="248"/>
      <c r="V436" s="248"/>
      <c r="W436" s="248"/>
      <c r="X436" s="248"/>
      <c r="Y436" s="248"/>
      <c r="Z436" s="248"/>
    </row>
    <row r="437" spans="1:26" ht="15.75" customHeight="1" x14ac:dyDescent="0.35">
      <c r="A437" s="247" t="str">
        <f>INDEX('Policy Characteristics'!B:B,MATCH(PolicyLevers!$C437,'Policy Characteristics'!$D:$D,0))</f>
        <v>Cross-Sector</v>
      </c>
      <c r="B437" s="247" t="str">
        <f>INDEX('Policy Characteristics'!C:C,MATCH(PolicyLevers!$C437,'Policy Characteristics'!$D:$D,0))</f>
        <v>Carbon Tax</v>
      </c>
      <c r="C437" s="247" t="s">
        <v>550</v>
      </c>
      <c r="D437" s="257" t="s">
        <v>551</v>
      </c>
      <c r="E437" s="257"/>
      <c r="F437" s="257" t="s">
        <v>552</v>
      </c>
      <c r="G437" s="257"/>
      <c r="H437" s="254">
        <v>171</v>
      </c>
      <c r="I437" s="296" t="s">
        <v>63</v>
      </c>
      <c r="J437" s="247" t="str">
        <f>INDEX('Policy Characteristics'!E:E,MATCH(PolicyLevers!$C437,'Policy Characteristics'!$D:$D,0))</f>
        <v>Carbon Tax</v>
      </c>
      <c r="K437" s="247" t="str">
        <f>INDEX('Policy Characteristics'!F:F,MATCH(PolicyLevers!$C437,'Policy Characteristics'!$D:$D,0))</f>
        <v>cross carbon tax</v>
      </c>
      <c r="L437" s="247">
        <f>INDEX('Policy Characteristics'!G:G,MATCH(PolicyLevers!$C437,'Policy Characteristics'!$D:$D,0))</f>
        <v>0</v>
      </c>
      <c r="M437" s="247">
        <f>INDEX('Policy Characteristics'!H:H,MATCH(PolicyLevers!$C437,'Policy Characteristics'!$D:$D,0))</f>
        <v>100</v>
      </c>
      <c r="N437" s="247">
        <f>INDEX('Policy Characteristics'!I:I,MATCH(PolicyLevers!$C437,'Policy Characteristics'!$D:$D,0))</f>
        <v>5</v>
      </c>
      <c r="O437" s="285" t="str">
        <f>INDEX('Policy Characteristics'!J:J,MATCH(PolicyLevers!$C437,'Policy Characteristics'!$D:$D,0))</f>
        <v>$/metric ton CO2e</v>
      </c>
      <c r="P437" s="257" t="str">
        <f>INDEX('Policy Characteristics'!K:K,MATCH(PolicyLevers!$C437,'Policy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v>
      </c>
      <c r="Q437" s="257" t="str">
        <f>INDEX('Policy Characteristics'!L:L,MATCH(PolicyLevers!$C437,'Policy Characteristics'!$D:$D,0))</f>
        <v>fuels.html#carbon-tax</v>
      </c>
      <c r="R437" s="265" t="str">
        <f>INDEX('Policy Characteristics'!M:M,MATCH(PolicyLevers!$C437,'Policy Characteristics'!$D:$D,0))</f>
        <v>carbon-tax.html</v>
      </c>
      <c r="S437" s="257" t="str">
        <f>INDEX('Policy Characteristics'!N:N,MATCH(PolicyLevers!$C437,'Policy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7" s="257" t="str">
        <f>INDEX('Policy Characteristics'!O:O,MATCH(PolicyLevers!$C437,'Policy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7" s="248"/>
      <c r="V437" s="248"/>
      <c r="W437" s="248"/>
      <c r="X437" s="248"/>
      <c r="Y437" s="248"/>
      <c r="Z437" s="248"/>
    </row>
    <row r="438" spans="1:26" ht="15.75" customHeight="1" x14ac:dyDescent="0.35">
      <c r="A438" s="247" t="str">
        <f>INDEX('Policy Characteristics'!B:B,MATCH(PolicyLevers!$C438,'Policy Characteristics'!$D:$D,0))</f>
        <v>Cross-Sector</v>
      </c>
      <c r="B438" s="247" t="str">
        <f>INDEX('Policy Characteristics'!C:C,MATCH(PolicyLevers!$C438,'Policy Characteristics'!$D:$D,0))</f>
        <v>Carbon Tax</v>
      </c>
      <c r="C438" s="247" t="str">
        <f t="shared" ref="C438" si="299">C$437</f>
        <v>Additional Carbon Tax Rate</v>
      </c>
      <c r="D438" s="257" t="s">
        <v>541</v>
      </c>
      <c r="E438" s="257"/>
      <c r="F438" s="257" t="s">
        <v>542</v>
      </c>
      <c r="G438" s="257"/>
      <c r="H438" s="254">
        <v>172</v>
      </c>
      <c r="I438" s="296" t="s">
        <v>63</v>
      </c>
      <c r="J438" s="247" t="str">
        <f>INDEX('Policy Characteristics'!E:E,MATCH(PolicyLevers!$C438,'Policy Characteristics'!$D:$D,0))</f>
        <v>Carbon Tax</v>
      </c>
      <c r="K438" s="247" t="str">
        <f>INDEX('Policy Characteristics'!F:F,MATCH(PolicyLevers!$C438,'Policy Characteristics'!$D:$D,0))</f>
        <v>cross carbon tax</v>
      </c>
      <c r="L438" s="247">
        <f>INDEX('Policy Characteristics'!G:G,MATCH(PolicyLevers!$C438,'Policy Characteristics'!$D:$D,0))</f>
        <v>0</v>
      </c>
      <c r="M438" s="247">
        <f>INDEX('Policy Characteristics'!H:H,MATCH(PolicyLevers!$C438,'Policy Characteristics'!$D:$D,0))</f>
        <v>100</v>
      </c>
      <c r="N438" s="247">
        <f>INDEX('Policy Characteristics'!I:I,MATCH(PolicyLevers!$C438,'Policy Characteristics'!$D:$D,0))</f>
        <v>5</v>
      </c>
      <c r="O438" s="257" t="str">
        <f>INDEX('Policy Characteristics'!J:J,MATCH(PolicyLevers!$C438,'Policy Characteristics'!$D:$D,0))</f>
        <v>$/metric ton CO2e</v>
      </c>
      <c r="P438" s="257" t="str">
        <f>INDEX('Policy Characteristics'!K:K,MATCH(PolicyLevers!$C438,'Policy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v>
      </c>
      <c r="Q438" s="257" t="str">
        <f>INDEX('Policy Characteristics'!L:L,MATCH(PolicyLevers!$C438,'Policy Characteristics'!$D:$D,0))</f>
        <v>fuels.html#carbon-tax</v>
      </c>
      <c r="R438" s="265" t="str">
        <f>INDEX('Policy Characteristics'!M:M,MATCH(PolicyLevers!$C438,'Policy Characteristics'!$D:$D,0))</f>
        <v>carbon-tax.html</v>
      </c>
      <c r="S438" s="257" t="str">
        <f>INDEX('Policy Characteristics'!N:N,MATCH(PolicyLevers!$C438,'Policy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8" s="257" t="str">
        <f>INDEX('Policy Characteristics'!O:O,MATCH(PolicyLevers!$C438,'Policy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8" s="12"/>
      <c r="V438" s="12"/>
      <c r="W438" s="12"/>
      <c r="X438" s="12"/>
      <c r="Y438" s="12"/>
      <c r="Z438" s="12"/>
    </row>
    <row r="439" spans="1:26" ht="15.75" customHeight="1" x14ac:dyDescent="0.35">
      <c r="A439" s="247" t="str">
        <f>INDEX('Policy Characteristics'!B:B,MATCH(PolicyLevers!$C439,'Policy Characteristics'!$D:$D,0))</f>
        <v>Cross-Sector</v>
      </c>
      <c r="B439" s="247" t="str">
        <f>INDEX('Policy Characteristics'!C:C,MATCH(PolicyLevers!$C439,'Policy Characteristics'!$D:$D,0))</f>
        <v>Carbon Tax</v>
      </c>
      <c r="C439" s="247" t="str">
        <f t="shared" ref="C439" si="300">C$437</f>
        <v>Additional Carbon Tax Rate</v>
      </c>
      <c r="D439" s="257" t="s">
        <v>556</v>
      </c>
      <c r="E439" s="257"/>
      <c r="F439" s="257" t="s">
        <v>557</v>
      </c>
      <c r="G439" s="257"/>
      <c r="H439" s="254">
        <v>173</v>
      </c>
      <c r="I439" s="296" t="s">
        <v>63</v>
      </c>
      <c r="J439" s="247" t="str">
        <f>INDEX('Policy Characteristics'!E:E,MATCH(PolicyLevers!$C439,'Policy Characteristics'!$D:$D,0))</f>
        <v>Carbon Tax</v>
      </c>
      <c r="K439" s="247" t="str">
        <f>INDEX('Policy Characteristics'!F:F,MATCH(PolicyLevers!$C439,'Policy Characteristics'!$D:$D,0))</f>
        <v>cross carbon tax</v>
      </c>
      <c r="L439" s="247">
        <f>INDEX('Policy Characteristics'!G:G,MATCH(PolicyLevers!$C439,'Policy Characteristics'!$D:$D,0))</f>
        <v>0</v>
      </c>
      <c r="M439" s="247">
        <f>INDEX('Policy Characteristics'!H:H,MATCH(PolicyLevers!$C439,'Policy Characteristics'!$D:$D,0))</f>
        <v>100</v>
      </c>
      <c r="N439" s="247">
        <f>INDEX('Policy Characteristics'!I:I,MATCH(PolicyLevers!$C439,'Policy Characteristics'!$D:$D,0))</f>
        <v>5</v>
      </c>
      <c r="O439" s="257" t="str">
        <f>INDEX('Policy Characteristics'!J:J,MATCH(PolicyLevers!$C439,'Policy Characteristics'!$D:$D,0))</f>
        <v>$/metric ton CO2e</v>
      </c>
      <c r="P439" s="257" t="str">
        <f>INDEX('Policy Characteristics'!K:K,MATCH(PolicyLevers!$C439,'Policy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v>
      </c>
      <c r="Q439" s="257" t="str">
        <f>INDEX('Policy Characteristics'!L:L,MATCH(PolicyLevers!$C439,'Policy Characteristics'!$D:$D,0))</f>
        <v>fuels.html#carbon-tax</v>
      </c>
      <c r="R439" s="265" t="str">
        <f>INDEX('Policy Characteristics'!M:M,MATCH(PolicyLevers!$C439,'Policy Characteristics'!$D:$D,0))</f>
        <v>carbon-tax.html</v>
      </c>
      <c r="S439" s="257" t="str">
        <f>INDEX('Policy Characteristics'!N:N,MATCH(PolicyLevers!$C439,'Policy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39" s="257" t="str">
        <f>INDEX('Policy Characteristics'!O:O,MATCH(PolicyLevers!$C439,'Policy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39" s="12"/>
      <c r="V439" s="12"/>
      <c r="W439" s="12"/>
      <c r="X439" s="12"/>
      <c r="Y439" s="12"/>
      <c r="Z439" s="12"/>
    </row>
    <row r="440" spans="1:26" ht="15.75" customHeight="1" x14ac:dyDescent="0.35">
      <c r="A440" s="247" t="str">
        <f>INDEX('Policy Characteristics'!B:B,MATCH(PolicyLevers!$C440,'Policy Characteristics'!$D:$D,0))</f>
        <v>Cross-Sector</v>
      </c>
      <c r="B440" s="247" t="str">
        <f>INDEX('Policy Characteristics'!C:C,MATCH(PolicyLevers!$C440,'Policy Characteristics'!$D:$D,0))</f>
        <v>Carbon Tax</v>
      </c>
      <c r="C440" s="247" t="str">
        <f t="shared" ref="C440" si="301">C$437</f>
        <v>Additional Carbon Tax Rate</v>
      </c>
      <c r="D440" s="257" t="s">
        <v>558</v>
      </c>
      <c r="E440" s="257"/>
      <c r="F440" s="257" t="s">
        <v>559</v>
      </c>
      <c r="G440" s="257"/>
      <c r="H440" s="254">
        <v>174</v>
      </c>
      <c r="I440" s="296" t="s">
        <v>63</v>
      </c>
      <c r="J440" s="247" t="str">
        <f>INDEX('Policy Characteristics'!E:E,MATCH(PolicyLevers!$C440,'Policy Characteristics'!$D:$D,0))</f>
        <v>Carbon Tax</v>
      </c>
      <c r="K440" s="247" t="str">
        <f>INDEX('Policy Characteristics'!F:F,MATCH(PolicyLevers!$C440,'Policy Characteristics'!$D:$D,0))</f>
        <v>cross carbon tax</v>
      </c>
      <c r="L440" s="247">
        <f>INDEX('Policy Characteristics'!G:G,MATCH(PolicyLevers!$C440,'Policy Characteristics'!$D:$D,0))</f>
        <v>0</v>
      </c>
      <c r="M440" s="247">
        <f>INDEX('Policy Characteristics'!H:H,MATCH(PolicyLevers!$C440,'Policy Characteristics'!$D:$D,0))</f>
        <v>100</v>
      </c>
      <c r="N440" s="247">
        <f>INDEX('Policy Characteristics'!I:I,MATCH(PolicyLevers!$C440,'Policy Characteristics'!$D:$D,0))</f>
        <v>5</v>
      </c>
      <c r="O440" s="257" t="str">
        <f>INDEX('Policy Characteristics'!J:J,MATCH(PolicyLevers!$C440,'Policy Characteristics'!$D:$D,0))</f>
        <v>$/metric ton CO2e</v>
      </c>
      <c r="P440" s="257" t="str">
        <f>INDEX('Policy Characteristics'!K:K,MATCH(PolicyLevers!$C440,'Policy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v>
      </c>
      <c r="Q440" s="257" t="str">
        <f>INDEX('Policy Characteristics'!L:L,MATCH(PolicyLevers!$C440,'Policy Characteristics'!$D:$D,0))</f>
        <v>fuels.html#carbon-tax</v>
      </c>
      <c r="R440" s="265" t="str">
        <f>INDEX('Policy Characteristics'!M:M,MATCH(PolicyLevers!$C440,'Policy Characteristics'!$D:$D,0))</f>
        <v>carbon-tax.html</v>
      </c>
      <c r="S440" s="257" t="str">
        <f>INDEX('Policy Characteristics'!N:N,MATCH(PolicyLevers!$C440,'Policy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0" s="257" t="str">
        <f>INDEX('Policy Characteristics'!O:O,MATCH(PolicyLevers!$C440,'Policy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0" s="12"/>
      <c r="V440" s="12"/>
      <c r="W440" s="12"/>
      <c r="X440" s="12"/>
      <c r="Y440" s="12"/>
      <c r="Z440" s="12"/>
    </row>
    <row r="441" spans="1:26" ht="15.75" customHeight="1" x14ac:dyDescent="0.35">
      <c r="A441" s="247" t="str">
        <f>INDEX('Policy Characteristics'!B:B,MATCH(PolicyLevers!$C441,'Policy Characteristics'!$D:$D,0))</f>
        <v>Cross-Sector</v>
      </c>
      <c r="B441" s="247" t="str">
        <f>INDEX('Policy Characteristics'!C:C,MATCH(PolicyLevers!$C441,'Policy Characteristics'!$D:$D,0))</f>
        <v>Carbon Tax</v>
      </c>
      <c r="C441" s="247" t="str">
        <f t="shared" ref="C441" si="302">C$437</f>
        <v>Additional Carbon Tax Rate</v>
      </c>
      <c r="D441" s="257" t="s">
        <v>547</v>
      </c>
      <c r="E441" s="257"/>
      <c r="F441" s="257" t="s">
        <v>548</v>
      </c>
      <c r="G441" s="257"/>
      <c r="H441" s="254">
        <v>175</v>
      </c>
      <c r="I441" s="296" t="s">
        <v>63</v>
      </c>
      <c r="J441" s="247" t="str">
        <f>INDEX('Policy Characteristics'!E:E,MATCH(PolicyLevers!$C441,'Policy Characteristics'!$D:$D,0))</f>
        <v>Carbon Tax</v>
      </c>
      <c r="K441" s="247" t="str">
        <f>INDEX('Policy Characteristics'!F:F,MATCH(PolicyLevers!$C441,'Policy Characteristics'!$D:$D,0))</f>
        <v>cross carbon tax</v>
      </c>
      <c r="L441" s="247">
        <f>INDEX('Policy Characteristics'!G:G,MATCH(PolicyLevers!$C441,'Policy Characteristics'!$D:$D,0))</f>
        <v>0</v>
      </c>
      <c r="M441" s="247">
        <f>INDEX('Policy Characteristics'!H:H,MATCH(PolicyLevers!$C441,'Policy Characteristics'!$D:$D,0))</f>
        <v>100</v>
      </c>
      <c r="N441" s="247">
        <f>INDEX('Policy Characteristics'!I:I,MATCH(PolicyLevers!$C441,'Policy Characteristics'!$D:$D,0))</f>
        <v>5</v>
      </c>
      <c r="O441" s="257" t="str">
        <f>INDEX('Policy Characteristics'!J:J,MATCH(PolicyLevers!$C441,'Policy Characteristics'!$D:$D,0))</f>
        <v>$/metric ton CO2e</v>
      </c>
      <c r="P441" s="257" t="str">
        <f>INDEX('Policy Characteristics'!K:K,MATCH(PolicyLevers!$C441,'Policy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v>
      </c>
      <c r="Q441" s="257" t="str">
        <f>INDEX('Policy Characteristics'!L:L,MATCH(PolicyLevers!$C441,'Policy Characteristics'!$D:$D,0))</f>
        <v>fuels.html#carbon-tax</v>
      </c>
      <c r="R441" s="265" t="str">
        <f>INDEX('Policy Characteristics'!M:M,MATCH(PolicyLevers!$C441,'Policy Characteristics'!$D:$D,0))</f>
        <v>carbon-tax.html</v>
      </c>
      <c r="S441" s="257" t="str">
        <f>INDEX('Policy Characteristics'!N:N,MATCH(PolicyLevers!$C441,'Policy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1" s="257" t="str">
        <f>INDEX('Policy Characteristics'!O:O,MATCH(PolicyLevers!$C441,'Policy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1" s="12"/>
      <c r="V441" s="12"/>
      <c r="W441" s="12"/>
      <c r="X441" s="12"/>
      <c r="Y441" s="12"/>
      <c r="Z441" s="12"/>
    </row>
    <row r="442" spans="1:26" ht="15.75" customHeight="1" x14ac:dyDescent="0.35">
      <c r="A442" s="247" t="str">
        <f>INDEX('Policy Characteristics'!B:B,MATCH(PolicyLevers!$C442,'Policy Characteristics'!$D:$D,0))</f>
        <v>Cross-Sector</v>
      </c>
      <c r="B442" s="247" t="str">
        <f>INDEX('Policy Characteristics'!C:C,MATCH(PolicyLevers!$C442,'Policy Characteristics'!$D:$D,0))</f>
        <v>Carbon Tax</v>
      </c>
      <c r="C442" s="247" t="str">
        <f t="shared" ref="C442" si="303">C$437</f>
        <v>Additional Carbon Tax Rate</v>
      </c>
      <c r="D442" s="257" t="s">
        <v>560</v>
      </c>
      <c r="E442" s="257"/>
      <c r="F442" s="257" t="s">
        <v>561</v>
      </c>
      <c r="G442" s="257"/>
      <c r="H442" s="254">
        <v>544</v>
      </c>
      <c r="I442" s="296" t="s">
        <v>76</v>
      </c>
      <c r="J442" s="247" t="str">
        <f>INDEX('Policy Characteristics'!E:E,MATCH(PolicyLevers!$C442,'Policy Characteristics'!$D:$D,0))</f>
        <v>Carbon Tax</v>
      </c>
      <c r="K442" s="247" t="str">
        <f>INDEX('Policy Characteristics'!F:F,MATCH(PolicyLevers!$C442,'Policy Characteristics'!$D:$D,0))</f>
        <v>cross carbon tax</v>
      </c>
      <c r="L442" s="247">
        <f>INDEX('Policy Characteristics'!G:G,MATCH(PolicyLevers!$C442,'Policy Characteristics'!$D:$D,0))</f>
        <v>0</v>
      </c>
      <c r="M442" s="247">
        <f>INDEX('Policy Characteristics'!H:H,MATCH(PolicyLevers!$C442,'Policy Characteristics'!$D:$D,0))</f>
        <v>100</v>
      </c>
      <c r="N442" s="247">
        <f>INDEX('Policy Characteristics'!I:I,MATCH(PolicyLevers!$C442,'Policy Characteristics'!$D:$D,0))</f>
        <v>5</v>
      </c>
      <c r="O442" s="257" t="str">
        <f>INDEX('Policy Characteristics'!J:J,MATCH(PolicyLevers!$C442,'Policy Characteristics'!$D:$D,0))</f>
        <v>$/metric ton CO2e</v>
      </c>
      <c r="P442" s="257" t="str">
        <f>INDEX('Policy Characteristics'!K:K,MATCH(PolicyLevers!$C442,'Policy Characteristics'!$D:$D,0))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v>
      </c>
      <c r="Q442" s="257" t="str">
        <f>INDEX('Policy Characteristics'!L:L,MATCH(PolicyLevers!$C442,'Policy Characteristics'!$D:$D,0))</f>
        <v>fuels.html#carbon-tax</v>
      </c>
      <c r="R442" s="265" t="str">
        <f>INDEX('Policy Characteristics'!M:M,MATCH(PolicyLevers!$C442,'Policy Characteristics'!$D:$D,0))</f>
        <v>carbon-tax.html</v>
      </c>
      <c r="S442" s="257" t="str">
        <f>INDEX('Policy Characteristics'!N:N,MATCH(PolicyLevers!$C442,'Policy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T442" s="257" t="str">
        <f>INDEX('Policy Characteristics'!O:O,MATCH(PolicyLevers!$C442,'Policy Characteristics'!$D:$D,0))</f>
        <v>MCTIC, 2017, "Modelagem integrada e impactos econômicos de opções setoriais de baixo carbono". - Brasília: Ministério da Ciência, Tecnologia, Inovações e Comunicações, ONU Meio Ambiente, 2017".  (For source for adjustment to 2018 dollars, see cpi.xlsx in InputData.)</v>
      </c>
      <c r="U442" s="12"/>
      <c r="V442" s="12"/>
      <c r="W442" s="12"/>
      <c r="X442" s="12"/>
      <c r="Y442" s="12"/>
      <c r="Z442" s="12"/>
    </row>
    <row r="443" spans="1:26" ht="15.75" customHeight="1" x14ac:dyDescent="0.35">
      <c r="A443" s="247" t="str">
        <f>INDEX('Policy Characteristics'!B:B,MATCH(PolicyLevers!$C443,'Policy Characteristics'!$D:$D,0))</f>
        <v>Cross-Sector</v>
      </c>
      <c r="B443" s="247" t="str">
        <f>INDEX('Policy Characteristics'!C:C,MATCH(PolicyLevers!$C443,'Policy Characteristics'!$D:$D,0))</f>
        <v>Carbon Tax Applies to Process Emissions</v>
      </c>
      <c r="C443" s="248" t="s">
        <v>563</v>
      </c>
      <c r="D443" s="262"/>
      <c r="E443" s="262"/>
      <c r="F443" s="262"/>
      <c r="G443" s="262"/>
      <c r="H443" s="7">
        <v>509</v>
      </c>
      <c r="I443" s="308" t="s">
        <v>63</v>
      </c>
      <c r="J443" s="247" t="str">
        <f>INDEX('Policy Characteristics'!E:E,MATCH(PolicyLevers!$C443,'Policy Characteristics'!$D:$D,0))</f>
        <v>Carbon Tax on Process Emissions</v>
      </c>
      <c r="K443" s="247" t="str">
        <f>INDEX('Policy Characteristics'!F:F,MATCH(PolicyLevers!$C443,'Policy Characteristics'!$D:$D,0))</f>
        <v>cross toggle whether carbon tax affects process emissions</v>
      </c>
      <c r="L443" s="248">
        <f>INDEX('Policy Characteristics'!G:G,MATCH(PolicyLevers!$C443,'Policy Characteristics'!$D:$D,0))</f>
        <v>0</v>
      </c>
      <c r="M443" s="248">
        <f>INDEX('Policy Characteristics'!H:H,MATCH(PolicyLevers!$C443,'Policy Characteristics'!$D:$D,0))</f>
        <v>1</v>
      </c>
      <c r="N443" s="248">
        <f>INDEX('Policy Characteristics'!I:I,MATCH(PolicyLevers!$C443,'Policy Characteristics'!$D:$D,0))</f>
        <v>1</v>
      </c>
      <c r="O443" s="262" t="str">
        <f>INDEX('Policy Characteristics'!J:J,MATCH(PolicyLevers!$C443,'Policy Characteristics'!$D:$D,0))</f>
        <v>on/off</v>
      </c>
      <c r="P443" s="262" t="str">
        <f>INDEX('Policy Characteristics'!K:K,MATCH(PolicyLevers!$C443,'Policy Characteristics'!$D:$D,0))</f>
        <v>**Description:** This policy prevents the carbon tax from being levied on process emissions (non-energy greenhouse gas emissions from industrial and agricultural operations).</v>
      </c>
      <c r="Q443" s="262" t="str">
        <f>INDEX('Policy Characteristics'!L:L,MATCH(PolicyLevers!$C443,'Policy Characteristics'!$D:$D,0))</f>
        <v>fuels.html#carbon-tax</v>
      </c>
      <c r="R443" s="269" t="str">
        <f>INDEX('Policy Characteristics'!M:M,MATCH(PolicyLevers!$C443,'Policy Characteristics'!$D:$D,0))</f>
        <v>carbon-tax.html</v>
      </c>
      <c r="S443" s="262">
        <f>INDEX('Policy Characteristics'!N:N,MATCH(PolicyLevers!$C443,'Policy Characteristics'!$D:$D,0))</f>
        <v>0</v>
      </c>
      <c r="T443" s="262">
        <f>INDEX('Policy Characteristics'!O:O,MATCH(PolicyLevers!$C443,'Policy Characteristics'!$D:$D,0))</f>
        <v>0</v>
      </c>
      <c r="U443" s="248"/>
      <c r="V443" s="248"/>
      <c r="W443" s="248"/>
      <c r="X443" s="248"/>
      <c r="Y443" s="248"/>
      <c r="Z443" s="248"/>
    </row>
    <row r="444" spans="1:26" ht="15.75" customHeight="1" x14ac:dyDescent="0.35">
      <c r="A444" s="247" t="str">
        <f>INDEX('Policy Characteristics'!B:B,MATCH(PolicyLevers!$C444,'Policy Characteristics'!$D:$D,0))</f>
        <v>Cross-Sector</v>
      </c>
      <c r="B444" s="247" t="str">
        <f>INDEX('Policy Characteristics'!C:C,MATCH(PolicyLevers!$C444,'Policy Characteristics'!$D:$D,0))</f>
        <v>End Existing Subsidies</v>
      </c>
      <c r="C444" s="248" t="s">
        <v>567</v>
      </c>
      <c r="D444" s="262" t="s">
        <v>568</v>
      </c>
      <c r="E444" s="262"/>
      <c r="F444" s="262" t="s">
        <v>569</v>
      </c>
      <c r="G444" s="262"/>
      <c r="H444" s="7" t="s">
        <v>222</v>
      </c>
      <c r="I444" s="308" t="s">
        <v>76</v>
      </c>
      <c r="J444" s="247" t="str">
        <f>INDEX('Policy Characteristics'!E:E,MATCH(PolicyLevers!$C444,'Policy Characteristics'!$D:$D,0))</f>
        <v>End Existing Subsidies</v>
      </c>
      <c r="K444" s="247" t="str">
        <f>INDEX('Policy Characteristics'!F:F,MATCH(PolicyLevers!$C444,'Policy Characteristics'!$D:$D,0))</f>
        <v>cross reduce BAU subsidies</v>
      </c>
      <c r="L444" s="248">
        <f>INDEX('Policy Characteristics'!G:G,MATCH(PolicyLevers!$C444,'Policy Characteristics'!$D:$D,0))</f>
        <v>0</v>
      </c>
      <c r="M444" s="248">
        <f>INDEX('Policy Characteristics'!H:H,MATCH(PolicyLevers!$C444,'Policy Characteristics'!$D:$D,0))</f>
        <v>0</v>
      </c>
      <c r="N444" s="248">
        <f>INDEX('Policy Characteristics'!I:I,MATCH(PolicyLevers!$C444,'Policy Characteristics'!$D:$D,0))</f>
        <v>0</v>
      </c>
      <c r="O444" s="262">
        <f>INDEX('Policy Characteristics'!J:J,MATCH(PolicyLevers!$C444,'Policy Characteristics'!$D:$D,0))</f>
        <v>0</v>
      </c>
      <c r="P444" s="262" t="str">
        <f>INDEX('Policy Characteristics'!K:K,MATCH(PolicyLevers!$C444,'Policy Characteristics'!$D:$D,0))</f>
        <v>**Description:** This policy reduces the subsidies paid for the production of the selected energy source(s) in the BAU case. // **Guidance for setting values: **</v>
      </c>
      <c r="Q444" s="262">
        <f>INDEX('Policy Characteristics'!L:L,MATCH(PolicyLevers!$C444,'Policy Characteristics'!$D:$D,0))</f>
        <v>0</v>
      </c>
      <c r="R444" s="269">
        <f>INDEX('Policy Characteristics'!M:M,MATCH(PolicyLevers!$C444,'Policy Characteristics'!$D:$D,0))</f>
        <v>0</v>
      </c>
      <c r="S444" s="262">
        <f>INDEX('Policy Characteristics'!N:N,MATCH(PolicyLevers!$C444,'Policy Characteristics'!$D:$D,0))</f>
        <v>0</v>
      </c>
      <c r="T444" s="262">
        <f>INDEX('Policy Characteristics'!O:O,MATCH(PolicyLevers!$C444,'Policy Characteristics'!$D:$D,0))</f>
        <v>0</v>
      </c>
      <c r="U444" s="248"/>
      <c r="V444" s="248"/>
      <c r="W444" s="248"/>
      <c r="X444" s="248"/>
      <c r="Y444" s="248"/>
      <c r="Z444" s="248"/>
    </row>
    <row r="445" spans="1:26" ht="15.75" customHeight="1" x14ac:dyDescent="0.35">
      <c r="A445" s="247" t="str">
        <f>INDEX('Policy Characteristics'!B:B,MATCH(PolicyLevers!$C445,'Policy Characteristics'!$D:$D,0))</f>
        <v>Cross-Sector</v>
      </c>
      <c r="B445" s="247" t="str">
        <f>INDEX('Policy Characteristics'!C:C,MATCH(PolicyLevers!$C445,'Policy Characteristics'!$D:$D,0))</f>
        <v>End Existing Subsidies</v>
      </c>
      <c r="C445" s="247" t="str">
        <f t="shared" ref="C445" si="304">C$444</f>
        <v>Percent Reduction in BAU Subsidies</v>
      </c>
      <c r="D445" s="257" t="s">
        <v>454</v>
      </c>
      <c r="E445" s="257"/>
      <c r="F445" s="257" t="s">
        <v>227</v>
      </c>
      <c r="G445" s="257"/>
      <c r="H445" s="254">
        <v>69</v>
      </c>
      <c r="I445" s="296" t="s">
        <v>76</v>
      </c>
      <c r="J445" s="247" t="str">
        <f>INDEX('Policy Characteristics'!E:E,MATCH(PolicyLevers!$C445,'Policy Characteristics'!$D:$D,0))</f>
        <v>End Existing Subsidies</v>
      </c>
      <c r="K445" s="247" t="str">
        <f>INDEX('Policy Characteristics'!F:F,MATCH(PolicyLevers!$C445,'Policy Characteristics'!$D:$D,0))</f>
        <v>cross reduce BAU subsidies</v>
      </c>
      <c r="L445" s="256">
        <f>INDEX('Policy Characteristics'!G:G,MATCH(PolicyLevers!$C445,'Policy Characteristics'!$D:$D,0))</f>
        <v>0</v>
      </c>
      <c r="M445" s="256">
        <f>INDEX('Policy Characteristics'!H:H,MATCH(PolicyLevers!$C445,'Policy Characteristics'!$D:$D,0))</f>
        <v>0</v>
      </c>
      <c r="N445" s="256">
        <f>INDEX('Policy Characteristics'!I:I,MATCH(PolicyLevers!$C445,'Policy Characteristics'!$D:$D,0))</f>
        <v>0</v>
      </c>
      <c r="O445" s="257">
        <f>INDEX('Policy Characteristics'!J:J,MATCH(PolicyLevers!$C445,'Policy Characteristics'!$D:$D,0))</f>
        <v>0</v>
      </c>
      <c r="P445" s="257" t="str">
        <f>INDEX('Policy Characteristics'!K:K,MATCH(PolicyLevers!$C445,'Policy Characteristics'!$D:$D,0))</f>
        <v>**Description:** This policy reduces the subsidies paid for the production of the selected energy source(s) in the BAU case. // **Guidance for setting values: **</v>
      </c>
      <c r="Q445" s="257">
        <f>INDEX('Policy Characteristics'!L:L,MATCH(PolicyLevers!$C445,'Policy Characteristics'!$D:$D,0))</f>
        <v>0</v>
      </c>
      <c r="R445" s="265">
        <f>INDEX('Policy Characteristics'!M:M,MATCH(PolicyLevers!$C445,'Policy Characteristics'!$D:$D,0))</f>
        <v>0</v>
      </c>
      <c r="S445" s="257">
        <f>INDEX('Policy Characteristics'!N:N,MATCH(PolicyLevers!$C445,'Policy Characteristics'!$D:$D,0))</f>
        <v>0</v>
      </c>
      <c r="T445" s="257">
        <f>INDEX('Policy Characteristics'!O:O,MATCH(PolicyLevers!$C445,'Policy Characteristics'!$D:$D,0))</f>
        <v>0</v>
      </c>
      <c r="U445" s="12"/>
      <c r="V445" s="12"/>
      <c r="W445" s="12"/>
      <c r="X445" s="12"/>
      <c r="Y445" s="12"/>
      <c r="Z445" s="12"/>
    </row>
    <row r="446" spans="1:26" ht="15.75" customHeight="1" x14ac:dyDescent="0.35">
      <c r="A446" s="247" t="str">
        <f>INDEX('Policy Characteristics'!B:B,MATCH(PolicyLevers!$C446,'Policy Characteristics'!$D:$D,0))</f>
        <v>Cross-Sector</v>
      </c>
      <c r="B446" s="247" t="str">
        <f>INDEX('Policy Characteristics'!C:C,MATCH(PolicyLevers!$C446,'Policy Characteristics'!$D:$D,0))</f>
        <v>End Existing Subsidies</v>
      </c>
      <c r="C446" s="247" t="str">
        <f t="shared" ref="C446" si="305">C$444</f>
        <v>Percent Reduction in BAU Subsidies</v>
      </c>
      <c r="D446" s="257" t="s">
        <v>458</v>
      </c>
      <c r="E446" s="257"/>
      <c r="F446" s="257" t="s">
        <v>347</v>
      </c>
      <c r="G446" s="257"/>
      <c r="H446" s="254">
        <v>70</v>
      </c>
      <c r="I446" s="296" t="s">
        <v>76</v>
      </c>
      <c r="J446" s="247" t="str">
        <f>INDEX('Policy Characteristics'!E:E,MATCH(PolicyLevers!$C446,'Policy Characteristics'!$D:$D,0))</f>
        <v>End Existing Subsidies</v>
      </c>
      <c r="K446" s="247" t="str">
        <f>INDEX('Policy Characteristics'!F:F,MATCH(PolicyLevers!$C446,'Policy Characteristics'!$D:$D,0))</f>
        <v>cross reduce BAU subsidies</v>
      </c>
      <c r="L446" s="256">
        <f>INDEX('Policy Characteristics'!G:G,MATCH(PolicyLevers!$C446,'Policy Characteristics'!$D:$D,0))</f>
        <v>0</v>
      </c>
      <c r="M446" s="256">
        <f>INDEX('Policy Characteristics'!H:H,MATCH(PolicyLevers!$C446,'Policy Characteristics'!$D:$D,0))</f>
        <v>0</v>
      </c>
      <c r="N446" s="256">
        <f>INDEX('Policy Characteristics'!I:I,MATCH(PolicyLevers!$C446,'Policy Characteristics'!$D:$D,0))</f>
        <v>0</v>
      </c>
      <c r="O446" s="257">
        <f>INDEX('Policy Characteristics'!J:J,MATCH(PolicyLevers!$C446,'Policy Characteristics'!$D:$D,0))</f>
        <v>0</v>
      </c>
      <c r="P446" s="257" t="str">
        <f>INDEX('Policy Characteristics'!K:K,MATCH(PolicyLevers!$C446,'Policy Characteristics'!$D:$D,0))</f>
        <v>**Description:** This policy reduces the subsidies paid for the production of the selected energy source(s) in the BAU case. // **Guidance for setting values: **</v>
      </c>
      <c r="Q446" s="257">
        <f>INDEX('Policy Characteristics'!L:L,MATCH(PolicyLevers!$C446,'Policy Characteristics'!$D:$D,0))</f>
        <v>0</v>
      </c>
      <c r="R446" s="265">
        <f>INDEX('Policy Characteristics'!M:M,MATCH(PolicyLevers!$C446,'Policy Characteristics'!$D:$D,0))</f>
        <v>0</v>
      </c>
      <c r="S446" s="257">
        <f>INDEX('Policy Characteristics'!N:N,MATCH(PolicyLevers!$C446,'Policy Characteristics'!$D:$D,0))</f>
        <v>0</v>
      </c>
      <c r="T446" s="257">
        <f>INDEX('Policy Characteristics'!O:O,MATCH(PolicyLevers!$C446,'Policy Characteristics'!$D:$D,0))</f>
        <v>0</v>
      </c>
      <c r="U446" s="12"/>
      <c r="V446" s="12"/>
      <c r="W446" s="12"/>
      <c r="X446" s="12"/>
      <c r="Y446" s="12"/>
      <c r="Z446" s="12"/>
    </row>
    <row r="447" spans="1:26" ht="15.75" customHeight="1" x14ac:dyDescent="0.35">
      <c r="A447" s="247" t="str">
        <f>INDEX('Policy Characteristics'!B:B,MATCH(PolicyLevers!$C447,'Policy Characteristics'!$D:$D,0))</f>
        <v>Cross-Sector</v>
      </c>
      <c r="B447" s="247" t="str">
        <f>INDEX('Policy Characteristics'!C:C,MATCH(PolicyLevers!$C447,'Policy Characteristics'!$D:$D,0))</f>
        <v>End Existing Subsidies</v>
      </c>
      <c r="C447" s="247" t="str">
        <f t="shared" ref="C447" si="306">C$444</f>
        <v>Percent Reduction in BAU Subsidies</v>
      </c>
      <c r="D447" s="257" t="s">
        <v>571</v>
      </c>
      <c r="E447" s="257"/>
      <c r="F447" s="257" t="s">
        <v>234</v>
      </c>
      <c r="G447" s="257"/>
      <c r="H447" s="254">
        <v>71</v>
      </c>
      <c r="I447" s="296" t="s">
        <v>76</v>
      </c>
      <c r="J447" s="247" t="str">
        <f>INDEX('Policy Characteristics'!E:E,MATCH(PolicyLevers!$C447,'Policy Characteristics'!$D:$D,0))</f>
        <v>End Existing Subsidies</v>
      </c>
      <c r="K447" s="247" t="str">
        <f>INDEX('Policy Characteristics'!F:F,MATCH(PolicyLevers!$C447,'Policy Characteristics'!$D:$D,0))</f>
        <v>cross reduce BAU subsidies</v>
      </c>
      <c r="L447" s="256">
        <f>INDEX('Policy Characteristics'!G:G,MATCH(PolicyLevers!$C447,'Policy Characteristics'!$D:$D,0))</f>
        <v>0</v>
      </c>
      <c r="M447" s="256">
        <f>INDEX('Policy Characteristics'!H:H,MATCH(PolicyLevers!$C447,'Policy Characteristics'!$D:$D,0))</f>
        <v>0</v>
      </c>
      <c r="N447" s="256">
        <f>INDEX('Policy Characteristics'!I:I,MATCH(PolicyLevers!$C447,'Policy Characteristics'!$D:$D,0))</f>
        <v>0</v>
      </c>
      <c r="O447" s="257">
        <f>INDEX('Policy Characteristics'!J:J,MATCH(PolicyLevers!$C447,'Policy Characteristics'!$D:$D,0))</f>
        <v>0</v>
      </c>
      <c r="P447" s="257" t="str">
        <f>INDEX('Policy Characteristics'!K:K,MATCH(PolicyLevers!$C447,'Policy Characteristics'!$D:$D,0))</f>
        <v>**Description:** This policy reduces the subsidies paid for the production of the selected energy source(s) in the BAU case. // **Guidance for setting values: **</v>
      </c>
      <c r="Q447" s="257">
        <f>INDEX('Policy Characteristics'!L:L,MATCH(PolicyLevers!$C447,'Policy Characteristics'!$D:$D,0))</f>
        <v>0</v>
      </c>
      <c r="R447" s="265">
        <f>INDEX('Policy Characteristics'!M:M,MATCH(PolicyLevers!$C447,'Policy Characteristics'!$D:$D,0))</f>
        <v>0</v>
      </c>
      <c r="S447" s="257">
        <f>INDEX('Policy Characteristics'!N:N,MATCH(PolicyLevers!$C447,'Policy Characteristics'!$D:$D,0))</f>
        <v>0</v>
      </c>
      <c r="T447" s="257">
        <f>INDEX('Policy Characteristics'!O:O,MATCH(PolicyLevers!$C447,'Policy Characteristics'!$D:$D,0))</f>
        <v>0</v>
      </c>
      <c r="U447" s="12"/>
      <c r="V447" s="12"/>
      <c r="W447" s="12"/>
      <c r="X447" s="12"/>
      <c r="Y447" s="12"/>
      <c r="Z447" s="12"/>
    </row>
    <row r="448" spans="1:26" ht="15.75" customHeight="1" x14ac:dyDescent="0.35">
      <c r="A448" s="247" t="str">
        <f>INDEX('Policy Characteristics'!B:B,MATCH(PolicyLevers!$C448,'Policy Characteristics'!$D:$D,0))</f>
        <v>Cross-Sector</v>
      </c>
      <c r="B448" s="247" t="str">
        <f>INDEX('Policy Characteristics'!C:C,MATCH(PolicyLevers!$C448,'Policy Characteristics'!$D:$D,0))</f>
        <v>End Existing Subsidies</v>
      </c>
      <c r="C448" s="12" t="str">
        <f t="shared" ref="C448" si="307">C$444</f>
        <v>Percent Reduction in BAU Subsidies</v>
      </c>
      <c r="D448" s="262" t="s">
        <v>572</v>
      </c>
      <c r="E448" s="262"/>
      <c r="F448" s="262" t="s">
        <v>236</v>
      </c>
      <c r="G448" s="262"/>
      <c r="H448" s="7">
        <v>72</v>
      </c>
      <c r="I448" s="308" t="s">
        <v>76</v>
      </c>
      <c r="J448" s="247" t="str">
        <f>INDEX('Policy Characteristics'!E:E,MATCH(PolicyLevers!$C448,'Policy Characteristics'!$D:$D,0))</f>
        <v>End Existing Subsidies</v>
      </c>
      <c r="K448" s="247" t="str">
        <f>INDEX('Policy Characteristics'!F:F,MATCH(PolicyLevers!$C448,'Policy Characteristics'!$D:$D,0))</f>
        <v>cross reduce BAU subsidies</v>
      </c>
      <c r="L448" s="261">
        <f>INDEX('Policy Characteristics'!G:G,MATCH(PolicyLevers!$C448,'Policy Characteristics'!$D:$D,0))</f>
        <v>0</v>
      </c>
      <c r="M448" s="261">
        <f>INDEX('Policy Characteristics'!H:H,MATCH(PolicyLevers!$C448,'Policy Characteristics'!$D:$D,0))</f>
        <v>0</v>
      </c>
      <c r="N448" s="261">
        <f>INDEX('Policy Characteristics'!I:I,MATCH(PolicyLevers!$C448,'Policy Characteristics'!$D:$D,0))</f>
        <v>0</v>
      </c>
      <c r="O448" s="276">
        <f>INDEX('Policy Characteristics'!J:J,MATCH(PolicyLevers!$C448,'Policy Characteristics'!$D:$D,0))</f>
        <v>0</v>
      </c>
      <c r="P448" s="262" t="str">
        <f>INDEX('Policy Characteristics'!K:K,MATCH(PolicyLevers!$C448,'Policy Characteristics'!$D:$D,0))</f>
        <v>**Description:** This policy reduces the subsidies paid for the production of the selected energy source(s) in the BAU case. // **Guidance for setting values: **</v>
      </c>
      <c r="Q448" s="262">
        <f>INDEX('Policy Characteristics'!L:L,MATCH(PolicyLevers!$C448,'Policy Characteristics'!$D:$D,0))</f>
        <v>0</v>
      </c>
      <c r="R448" s="269">
        <f>INDEX('Policy Characteristics'!M:M,MATCH(PolicyLevers!$C448,'Policy Characteristics'!$D:$D,0))</f>
        <v>0</v>
      </c>
      <c r="S448" s="262">
        <f>INDEX('Policy Characteristics'!N:N,MATCH(PolicyLevers!$C448,'Policy Characteristics'!$D:$D,0))</f>
        <v>0</v>
      </c>
      <c r="T448" s="276">
        <f>INDEX('Policy Characteristics'!O:O,MATCH(PolicyLevers!$C448,'Policy Characteristics'!$D:$D,0))</f>
        <v>0</v>
      </c>
      <c r="U448" s="12"/>
      <c r="V448" s="12"/>
      <c r="W448" s="12"/>
      <c r="X448" s="12"/>
      <c r="Y448" s="12"/>
      <c r="Z448" s="12"/>
    </row>
    <row r="449" spans="1:26" ht="15.75" customHeight="1" x14ac:dyDescent="0.35">
      <c r="A449" s="247" t="str">
        <f>INDEX('Policy Characteristics'!B:B,MATCH(PolicyLevers!$C449,'Policy Characteristics'!$D:$D,0))</f>
        <v>Cross-Sector</v>
      </c>
      <c r="B449" s="247" t="str">
        <f>INDEX('Policy Characteristics'!C:C,MATCH(PolicyLevers!$C449,'Policy Characteristics'!$D:$D,0))</f>
        <v>End Existing Subsidies</v>
      </c>
      <c r="C449" s="12" t="str">
        <f t="shared" ref="C449" si="308">C$444</f>
        <v>Percent Reduction in BAU Subsidies</v>
      </c>
      <c r="D449" s="262" t="s">
        <v>573</v>
      </c>
      <c r="E449" s="262"/>
      <c r="F449" s="262" t="s">
        <v>238</v>
      </c>
      <c r="G449" s="262"/>
      <c r="H449" s="7">
        <v>73</v>
      </c>
      <c r="I449" s="308" t="s">
        <v>76</v>
      </c>
      <c r="J449" s="247" t="str">
        <f>INDEX('Policy Characteristics'!E:E,MATCH(PolicyLevers!$C449,'Policy Characteristics'!$D:$D,0))</f>
        <v>End Existing Subsidies</v>
      </c>
      <c r="K449" s="247" t="str">
        <f>INDEX('Policy Characteristics'!F:F,MATCH(PolicyLevers!$C449,'Policy Characteristics'!$D:$D,0))</f>
        <v>cross reduce BAU subsidies</v>
      </c>
      <c r="L449" s="261">
        <f>INDEX('Policy Characteristics'!G:G,MATCH(PolicyLevers!$C449,'Policy Characteristics'!$D:$D,0))</f>
        <v>0</v>
      </c>
      <c r="M449" s="261">
        <f>INDEX('Policy Characteristics'!H:H,MATCH(PolicyLevers!$C449,'Policy Characteristics'!$D:$D,0))</f>
        <v>0</v>
      </c>
      <c r="N449" s="261">
        <f>INDEX('Policy Characteristics'!I:I,MATCH(PolicyLevers!$C449,'Policy Characteristics'!$D:$D,0))</f>
        <v>0</v>
      </c>
      <c r="O449" s="276">
        <f>INDEX('Policy Characteristics'!J:J,MATCH(PolicyLevers!$C449,'Policy Characteristics'!$D:$D,0))</f>
        <v>0</v>
      </c>
      <c r="P449" s="262" t="str">
        <f>INDEX('Policy Characteristics'!K:K,MATCH(PolicyLevers!$C449,'Policy Characteristics'!$D:$D,0))</f>
        <v>**Description:** This policy reduces the subsidies paid for the production of the selected energy source(s) in the BAU case. // **Guidance for setting values: **</v>
      </c>
      <c r="Q449" s="262">
        <f>INDEX('Policy Characteristics'!L:L,MATCH(PolicyLevers!$C449,'Policy Characteristics'!$D:$D,0))</f>
        <v>0</v>
      </c>
      <c r="R449" s="269">
        <f>INDEX('Policy Characteristics'!M:M,MATCH(PolicyLevers!$C449,'Policy Characteristics'!$D:$D,0))</f>
        <v>0</v>
      </c>
      <c r="S449" s="262">
        <f>INDEX('Policy Characteristics'!N:N,MATCH(PolicyLevers!$C449,'Policy Characteristics'!$D:$D,0))</f>
        <v>0</v>
      </c>
      <c r="T449" s="276">
        <f>INDEX('Policy Characteristics'!O:O,MATCH(PolicyLevers!$C449,'Policy Characteristics'!$D:$D,0))</f>
        <v>0</v>
      </c>
      <c r="U449" s="12"/>
      <c r="V449" s="12"/>
      <c r="W449" s="12"/>
      <c r="X449" s="12"/>
      <c r="Y449" s="12"/>
      <c r="Z449" s="12"/>
    </row>
    <row r="450" spans="1:26" ht="15.75" customHeight="1" x14ac:dyDescent="0.35">
      <c r="A450" s="247" t="str">
        <f>INDEX('Policy Characteristics'!B:B,MATCH(PolicyLevers!$C450,'Policy Characteristics'!$D:$D,0))</f>
        <v>Cross-Sector</v>
      </c>
      <c r="B450" s="247" t="str">
        <f>INDEX('Policy Characteristics'!C:C,MATCH(PolicyLevers!$C450,'Policy Characteristics'!$D:$D,0))</f>
        <v>End Existing Subsidies</v>
      </c>
      <c r="C450" s="247" t="str">
        <f t="shared" ref="C450" si="309">C$444</f>
        <v>Percent Reduction in BAU Subsidies</v>
      </c>
      <c r="D450" s="257" t="s">
        <v>574</v>
      </c>
      <c r="E450" s="257"/>
      <c r="F450" s="257" t="s">
        <v>575</v>
      </c>
      <c r="G450" s="257"/>
      <c r="H450" s="254">
        <v>74</v>
      </c>
      <c r="I450" s="296" t="s">
        <v>76</v>
      </c>
      <c r="J450" s="247" t="str">
        <f>INDEX('Policy Characteristics'!E:E,MATCH(PolicyLevers!$C450,'Policy Characteristics'!$D:$D,0))</f>
        <v>End Existing Subsidies</v>
      </c>
      <c r="K450" s="247" t="str">
        <f>INDEX('Policy Characteristics'!F:F,MATCH(PolicyLevers!$C450,'Policy Characteristics'!$D:$D,0))</f>
        <v>cross reduce BAU subsidies</v>
      </c>
      <c r="L450" s="256">
        <f>INDEX('Policy Characteristics'!G:G,MATCH(PolicyLevers!$C450,'Policy Characteristics'!$D:$D,0))</f>
        <v>0</v>
      </c>
      <c r="M450" s="256">
        <f>INDEX('Policy Characteristics'!H:H,MATCH(PolicyLevers!$C450,'Policy Characteristics'!$D:$D,0))</f>
        <v>0</v>
      </c>
      <c r="N450" s="256">
        <f>INDEX('Policy Characteristics'!I:I,MATCH(PolicyLevers!$C450,'Policy Characteristics'!$D:$D,0))</f>
        <v>0</v>
      </c>
      <c r="O450" s="257">
        <f>INDEX('Policy Characteristics'!J:J,MATCH(PolicyLevers!$C450,'Policy Characteristics'!$D:$D,0))</f>
        <v>0</v>
      </c>
      <c r="P450" s="257" t="str">
        <f>INDEX('Policy Characteristics'!K:K,MATCH(PolicyLevers!$C450,'Policy Characteristics'!$D:$D,0))</f>
        <v>**Description:** This policy reduces the subsidies paid for the production of the selected energy source(s) in the BAU case. // **Guidance for setting values: **</v>
      </c>
      <c r="Q450" s="257">
        <f>INDEX('Policy Characteristics'!L:L,MATCH(PolicyLevers!$C450,'Policy Characteristics'!$D:$D,0))</f>
        <v>0</v>
      </c>
      <c r="R450" s="265">
        <f>INDEX('Policy Characteristics'!M:M,MATCH(PolicyLevers!$C450,'Policy Characteristics'!$D:$D,0))</f>
        <v>0</v>
      </c>
      <c r="S450" s="257">
        <f>INDEX('Policy Characteristics'!N:N,MATCH(PolicyLevers!$C450,'Policy Characteristics'!$D:$D,0))</f>
        <v>0</v>
      </c>
      <c r="T450" s="276">
        <f>INDEX('Policy Characteristics'!O:O,MATCH(PolicyLevers!$C450,'Policy Characteristics'!$D:$D,0))</f>
        <v>0</v>
      </c>
      <c r="U450" s="12"/>
      <c r="V450" s="12"/>
      <c r="W450" s="12"/>
      <c r="X450" s="12"/>
      <c r="Y450" s="12"/>
      <c r="Z450" s="12"/>
    </row>
    <row r="451" spans="1:26" ht="15.75" customHeight="1" x14ac:dyDescent="0.35">
      <c r="A451" s="247" t="str">
        <f>INDEX('Policy Characteristics'!B:B,MATCH(PolicyLevers!$C451,'Policy Characteristics'!$D:$D,0))</f>
        <v>Cross-Sector</v>
      </c>
      <c r="B451" s="247" t="str">
        <f>INDEX('Policy Characteristics'!C:C,MATCH(PolicyLevers!$C451,'Policy Characteristics'!$D:$D,0))</f>
        <v>End Existing Subsidies</v>
      </c>
      <c r="C451" s="12" t="str">
        <f t="shared" ref="C451" si="310">C$444</f>
        <v>Percent Reduction in BAU Subsidies</v>
      </c>
      <c r="D451" s="262" t="s">
        <v>576</v>
      </c>
      <c r="E451" s="262"/>
      <c r="F451" s="262" t="s">
        <v>244</v>
      </c>
      <c r="G451" s="262"/>
      <c r="H451" s="7" t="s">
        <v>222</v>
      </c>
      <c r="I451" s="308" t="s">
        <v>76</v>
      </c>
      <c r="J451" s="247" t="str">
        <f>INDEX('Policy Characteristics'!E:E,MATCH(PolicyLevers!$C451,'Policy Characteristics'!$D:$D,0))</f>
        <v>End Existing Subsidies</v>
      </c>
      <c r="K451" s="247" t="str">
        <f>INDEX('Policy Characteristics'!F:F,MATCH(PolicyLevers!$C451,'Policy Characteristics'!$D:$D,0))</f>
        <v>cross reduce BAU subsidies</v>
      </c>
      <c r="L451" s="248">
        <f>INDEX('Policy Characteristics'!G:G,MATCH(PolicyLevers!$C451,'Policy Characteristics'!$D:$D,0))</f>
        <v>0</v>
      </c>
      <c r="M451" s="248">
        <f>INDEX('Policy Characteristics'!H:H,MATCH(PolicyLevers!$C451,'Policy Characteristics'!$D:$D,0))</f>
        <v>0</v>
      </c>
      <c r="N451" s="248">
        <f>INDEX('Policy Characteristics'!I:I,MATCH(PolicyLevers!$C451,'Policy Characteristics'!$D:$D,0))</f>
        <v>0</v>
      </c>
      <c r="O451" s="262">
        <f>INDEX('Policy Characteristics'!J:J,MATCH(PolicyLevers!$C451,'Policy Characteristics'!$D:$D,0))</f>
        <v>0</v>
      </c>
      <c r="P451" s="262" t="str">
        <f>INDEX('Policy Characteristics'!K:K,MATCH(PolicyLevers!$C451,'Policy Characteristics'!$D:$D,0))</f>
        <v>**Description:** This policy reduces the subsidies paid for the production of the selected energy source(s) in the BAU case. // **Guidance for setting values: **</v>
      </c>
      <c r="Q451" s="276">
        <f>INDEX('Policy Characteristics'!L:L,MATCH(PolicyLevers!$C451,'Policy Characteristics'!$D:$D,0))</f>
        <v>0</v>
      </c>
      <c r="R451" s="269">
        <f>INDEX('Policy Characteristics'!M:M,MATCH(PolicyLevers!$C451,'Policy Characteristics'!$D:$D,0))</f>
        <v>0</v>
      </c>
      <c r="S451" s="276">
        <f>INDEX('Policy Characteristics'!N:N,MATCH(PolicyLevers!$C451,'Policy Characteristics'!$D:$D,0))</f>
        <v>0</v>
      </c>
      <c r="T451" s="276">
        <f>INDEX('Policy Characteristics'!O:O,MATCH(PolicyLevers!$C451,'Policy Characteristics'!$D:$D,0))</f>
        <v>0</v>
      </c>
      <c r="U451" s="12"/>
      <c r="V451" s="12"/>
      <c r="W451" s="12"/>
      <c r="X451" s="12"/>
      <c r="Y451" s="12"/>
      <c r="Z451" s="12"/>
    </row>
    <row r="452" spans="1:26" ht="15.75" customHeight="1" x14ac:dyDescent="0.35">
      <c r="A452" s="247" t="str">
        <f>INDEX('Policy Characteristics'!B:B,MATCH(PolicyLevers!$C452,'Policy Characteristics'!$D:$D,0))</f>
        <v>Cross-Sector</v>
      </c>
      <c r="B452" s="247" t="str">
        <f>INDEX('Policy Characteristics'!C:C,MATCH(PolicyLevers!$C452,'Policy Characteristics'!$D:$D,0))</f>
        <v>End Existing Subsidies</v>
      </c>
      <c r="C452" s="247" t="str">
        <f t="shared" ref="C452" si="311">C$444</f>
        <v>Percent Reduction in BAU Subsidies</v>
      </c>
      <c r="D452" s="257" t="s">
        <v>459</v>
      </c>
      <c r="E452" s="257"/>
      <c r="F452" s="257" t="s">
        <v>460</v>
      </c>
      <c r="G452" s="257"/>
      <c r="H452" s="254">
        <v>75</v>
      </c>
      <c r="I452" s="296" t="s">
        <v>76</v>
      </c>
      <c r="J452" s="247" t="str">
        <f>INDEX('Policy Characteristics'!E:E,MATCH(PolicyLevers!$C452,'Policy Characteristics'!$D:$D,0))</f>
        <v>End Existing Subsidies</v>
      </c>
      <c r="K452" s="247" t="str">
        <f>INDEX('Policy Characteristics'!F:F,MATCH(PolicyLevers!$C452,'Policy Characteristics'!$D:$D,0))</f>
        <v>cross reduce BAU subsidies</v>
      </c>
      <c r="L452" s="256">
        <f>INDEX('Policy Characteristics'!G:G,MATCH(PolicyLevers!$C452,'Policy Characteristics'!$D:$D,0))</f>
        <v>0</v>
      </c>
      <c r="M452" s="256">
        <f>INDEX('Policy Characteristics'!H:H,MATCH(PolicyLevers!$C452,'Policy Characteristics'!$D:$D,0))</f>
        <v>0</v>
      </c>
      <c r="N452" s="256">
        <f>INDEX('Policy Characteristics'!I:I,MATCH(PolicyLevers!$C452,'Policy Characteristics'!$D:$D,0))</f>
        <v>0</v>
      </c>
      <c r="O452" s="257">
        <f>INDEX('Policy Characteristics'!J:J,MATCH(PolicyLevers!$C452,'Policy Characteristics'!$D:$D,0))</f>
        <v>0</v>
      </c>
      <c r="P452" s="257" t="str">
        <f>INDEX('Policy Characteristics'!K:K,MATCH(PolicyLevers!$C452,'Policy Characteristics'!$D:$D,0))</f>
        <v>**Description:** This policy reduces the subsidies paid for the production of the selected energy source(s) in the BAU case. // **Guidance for setting values: **</v>
      </c>
      <c r="Q452" s="257">
        <f>INDEX('Policy Characteristics'!L:L,MATCH(PolicyLevers!$C452,'Policy Characteristics'!$D:$D,0))</f>
        <v>0</v>
      </c>
      <c r="R452" s="265">
        <f>INDEX('Policy Characteristics'!M:M,MATCH(PolicyLevers!$C452,'Policy Characteristics'!$D:$D,0))</f>
        <v>0</v>
      </c>
      <c r="S452" s="257">
        <f>INDEX('Policy Characteristics'!N:N,MATCH(PolicyLevers!$C452,'Policy Characteristics'!$D:$D,0))</f>
        <v>0</v>
      </c>
      <c r="T452" s="257">
        <f>INDEX('Policy Characteristics'!O:O,MATCH(PolicyLevers!$C452,'Policy Characteristics'!$D:$D,0))</f>
        <v>0</v>
      </c>
      <c r="U452" s="12"/>
      <c r="V452" s="12"/>
      <c r="W452" s="12"/>
      <c r="X452" s="12"/>
      <c r="Y452" s="12"/>
      <c r="Z452" s="12"/>
    </row>
    <row r="453" spans="1:26" ht="15.75" customHeight="1" x14ac:dyDescent="0.35">
      <c r="A453" s="247" t="str">
        <f>INDEX('Policy Characteristics'!B:B,MATCH(PolicyLevers!$C453,'Policy Characteristics'!$D:$D,0))</f>
        <v>Cross-Sector</v>
      </c>
      <c r="B453" s="247" t="str">
        <f>INDEX('Policy Characteristics'!C:C,MATCH(PolicyLevers!$C453,'Policy Characteristics'!$D:$D,0))</f>
        <v>End Existing Subsidies</v>
      </c>
      <c r="C453" s="247" t="str">
        <f t="shared" ref="C453" si="312">C$444</f>
        <v>Percent Reduction in BAU Subsidies</v>
      </c>
      <c r="D453" s="257" t="s">
        <v>461</v>
      </c>
      <c r="E453" s="257"/>
      <c r="F453" s="257" t="s">
        <v>462</v>
      </c>
      <c r="G453" s="257"/>
      <c r="H453" s="254">
        <v>76</v>
      </c>
      <c r="I453" s="296" t="s">
        <v>76</v>
      </c>
      <c r="J453" s="247" t="str">
        <f>INDEX('Policy Characteristics'!E:E,MATCH(PolicyLevers!$C453,'Policy Characteristics'!$D:$D,0))</f>
        <v>End Existing Subsidies</v>
      </c>
      <c r="K453" s="247" t="str">
        <f>INDEX('Policy Characteristics'!F:F,MATCH(PolicyLevers!$C453,'Policy Characteristics'!$D:$D,0))</f>
        <v>cross reduce BAU subsidies</v>
      </c>
      <c r="L453" s="256">
        <f>INDEX('Policy Characteristics'!G:G,MATCH(PolicyLevers!$C453,'Policy Characteristics'!$D:$D,0))</f>
        <v>0</v>
      </c>
      <c r="M453" s="256">
        <f>INDEX('Policy Characteristics'!H:H,MATCH(PolicyLevers!$C453,'Policy Characteristics'!$D:$D,0))</f>
        <v>0</v>
      </c>
      <c r="N453" s="256">
        <f>INDEX('Policy Characteristics'!I:I,MATCH(PolicyLevers!$C453,'Policy Characteristics'!$D:$D,0))</f>
        <v>0</v>
      </c>
      <c r="O453" s="257">
        <f>INDEX('Policy Characteristics'!J:J,MATCH(PolicyLevers!$C453,'Policy Characteristics'!$D:$D,0))</f>
        <v>0</v>
      </c>
      <c r="P453" s="257" t="str">
        <f>INDEX('Policy Characteristics'!K:K,MATCH(PolicyLevers!$C453,'Policy Characteristics'!$D:$D,0))</f>
        <v>**Description:** This policy reduces the subsidies paid for the production of the selected energy source(s) in the BAU case. // **Guidance for setting values: **</v>
      </c>
      <c r="Q453" s="257">
        <f>INDEX('Policy Characteristics'!L:L,MATCH(PolicyLevers!$C453,'Policy Characteristics'!$D:$D,0))</f>
        <v>0</v>
      </c>
      <c r="R453" s="265">
        <f>INDEX('Policy Characteristics'!M:M,MATCH(PolicyLevers!$C453,'Policy Characteristics'!$D:$D,0))</f>
        <v>0</v>
      </c>
      <c r="S453" s="257">
        <f>INDEX('Policy Characteristics'!N:N,MATCH(PolicyLevers!$C453,'Policy Characteristics'!$D:$D,0))</f>
        <v>0</v>
      </c>
      <c r="T453" s="257">
        <f>INDEX('Policy Characteristics'!O:O,MATCH(PolicyLevers!$C453,'Policy Characteristics'!$D:$D,0))</f>
        <v>0</v>
      </c>
      <c r="U453" s="12"/>
      <c r="V453" s="12"/>
      <c r="W453" s="12"/>
      <c r="X453" s="12"/>
      <c r="Y453" s="12"/>
      <c r="Z453" s="12"/>
    </row>
    <row r="454" spans="1:26" ht="15.75" customHeight="1" x14ac:dyDescent="0.35">
      <c r="A454" s="247" t="str">
        <f>INDEX('Policy Characteristics'!B:B,MATCH(PolicyLevers!$C454,'Policy Characteristics'!$D:$D,0))</f>
        <v>Cross-Sector</v>
      </c>
      <c r="B454" s="247" t="str">
        <f>INDEX('Policy Characteristics'!C:C,MATCH(PolicyLevers!$C454,'Policy Characteristics'!$D:$D,0))</f>
        <v>End Existing Subsidies</v>
      </c>
      <c r="C454" s="12" t="str">
        <f t="shared" ref="C454" si="313">C$444</f>
        <v>Percent Reduction in BAU Subsidies</v>
      </c>
      <c r="D454" s="262" t="s">
        <v>577</v>
      </c>
      <c r="E454" s="262"/>
      <c r="F454" s="262" t="s">
        <v>578</v>
      </c>
      <c r="G454" s="262"/>
      <c r="H454" s="7" t="s">
        <v>222</v>
      </c>
      <c r="I454" s="308" t="s">
        <v>76</v>
      </c>
      <c r="J454" s="247" t="str">
        <f>INDEX('Policy Characteristics'!E:E,MATCH(PolicyLevers!$C454,'Policy Characteristics'!$D:$D,0))</f>
        <v>End Existing Subsidies</v>
      </c>
      <c r="K454" s="247" t="str">
        <f>INDEX('Policy Characteristics'!F:F,MATCH(PolicyLevers!$C454,'Policy Characteristics'!$D:$D,0))</f>
        <v>cross reduce BAU subsidies</v>
      </c>
      <c r="L454" s="248">
        <f>INDEX('Policy Characteristics'!G:G,MATCH(PolicyLevers!$C454,'Policy Characteristics'!$D:$D,0))</f>
        <v>0</v>
      </c>
      <c r="M454" s="248">
        <f>INDEX('Policy Characteristics'!H:H,MATCH(PolicyLevers!$C454,'Policy Characteristics'!$D:$D,0))</f>
        <v>0</v>
      </c>
      <c r="N454" s="248">
        <f>INDEX('Policy Characteristics'!I:I,MATCH(PolicyLevers!$C454,'Policy Characteristics'!$D:$D,0))</f>
        <v>0</v>
      </c>
      <c r="O454" s="262">
        <f>INDEX('Policy Characteristics'!J:J,MATCH(PolicyLevers!$C454,'Policy Characteristics'!$D:$D,0))</f>
        <v>0</v>
      </c>
      <c r="P454" s="262" t="str">
        <f>INDEX('Policy Characteristics'!K:K,MATCH(PolicyLevers!$C454,'Policy Characteristics'!$D:$D,0))</f>
        <v>**Description:** This policy reduces the subsidies paid for the production of the selected energy source(s) in the BAU case. // **Guidance for setting values: **</v>
      </c>
      <c r="Q454" s="276">
        <f>INDEX('Policy Characteristics'!L:L,MATCH(PolicyLevers!$C454,'Policy Characteristics'!$D:$D,0))</f>
        <v>0</v>
      </c>
      <c r="R454" s="269">
        <f>INDEX('Policy Characteristics'!M:M,MATCH(PolicyLevers!$C454,'Policy Characteristics'!$D:$D,0))</f>
        <v>0</v>
      </c>
      <c r="S454" s="276">
        <f>INDEX('Policy Characteristics'!N:N,MATCH(PolicyLevers!$C454,'Policy Characteristics'!$D:$D,0))</f>
        <v>0</v>
      </c>
      <c r="T454" s="276">
        <f>INDEX('Policy Characteristics'!O:O,MATCH(PolicyLevers!$C454,'Policy Characteristics'!$D:$D,0))</f>
        <v>0</v>
      </c>
      <c r="U454" s="12"/>
      <c r="V454" s="12"/>
      <c r="W454" s="12"/>
      <c r="X454" s="12"/>
      <c r="Y454" s="12"/>
      <c r="Z454" s="12"/>
    </row>
    <row r="455" spans="1:26" ht="15.75" customHeight="1" x14ac:dyDescent="0.35">
      <c r="A455" s="247" t="str">
        <f>INDEX('Policy Characteristics'!B:B,MATCH(PolicyLevers!$C455,'Policy Characteristics'!$D:$D,0))</f>
        <v>Cross-Sector</v>
      </c>
      <c r="B455" s="247" t="str">
        <f>INDEX('Policy Characteristics'!C:C,MATCH(PolicyLevers!$C455,'Policy Characteristics'!$D:$D,0))</f>
        <v>End Existing Subsidies</v>
      </c>
      <c r="C455" s="12" t="str">
        <f t="shared" ref="C455" si="314">C$444</f>
        <v>Percent Reduction in BAU Subsidies</v>
      </c>
      <c r="D455" s="262" t="s">
        <v>579</v>
      </c>
      <c r="E455" s="262"/>
      <c r="F455" s="262" t="s">
        <v>580</v>
      </c>
      <c r="G455" s="262"/>
      <c r="H455" s="7" t="s">
        <v>222</v>
      </c>
      <c r="I455" s="308" t="s">
        <v>76</v>
      </c>
      <c r="J455" s="247" t="str">
        <f>INDEX('Policy Characteristics'!E:E,MATCH(PolicyLevers!$C455,'Policy Characteristics'!$D:$D,0))</f>
        <v>End Existing Subsidies</v>
      </c>
      <c r="K455" s="247" t="str">
        <f>INDEX('Policy Characteristics'!F:F,MATCH(PolicyLevers!$C455,'Policy Characteristics'!$D:$D,0))</f>
        <v>cross reduce BAU subsidies</v>
      </c>
      <c r="L455" s="248">
        <f>INDEX('Policy Characteristics'!G:G,MATCH(PolicyLevers!$C455,'Policy Characteristics'!$D:$D,0))</f>
        <v>0</v>
      </c>
      <c r="M455" s="248">
        <f>INDEX('Policy Characteristics'!H:H,MATCH(PolicyLevers!$C455,'Policy Characteristics'!$D:$D,0))</f>
        <v>0</v>
      </c>
      <c r="N455" s="248">
        <f>INDEX('Policy Characteristics'!I:I,MATCH(PolicyLevers!$C455,'Policy Characteristics'!$D:$D,0))</f>
        <v>0</v>
      </c>
      <c r="O455" s="262">
        <f>INDEX('Policy Characteristics'!J:J,MATCH(PolicyLevers!$C455,'Policy Characteristics'!$D:$D,0))</f>
        <v>0</v>
      </c>
      <c r="P455" s="262" t="str">
        <f>INDEX('Policy Characteristics'!K:K,MATCH(PolicyLevers!$C455,'Policy Characteristics'!$D:$D,0))</f>
        <v>**Description:** This policy reduces the subsidies paid for the production of the selected energy source(s) in the BAU case. // **Guidance for setting values: **</v>
      </c>
      <c r="Q455" s="276">
        <f>INDEX('Policy Characteristics'!L:L,MATCH(PolicyLevers!$C455,'Policy Characteristics'!$D:$D,0))</f>
        <v>0</v>
      </c>
      <c r="R455" s="269">
        <f>INDEX('Policy Characteristics'!M:M,MATCH(PolicyLevers!$C455,'Policy Characteristics'!$D:$D,0))</f>
        <v>0</v>
      </c>
      <c r="S455" s="276">
        <f>INDEX('Policy Characteristics'!N:N,MATCH(PolicyLevers!$C455,'Policy Characteristics'!$D:$D,0))</f>
        <v>0</v>
      </c>
      <c r="T455" s="276">
        <f>INDEX('Policy Characteristics'!O:O,MATCH(PolicyLevers!$C455,'Policy Characteristics'!$D:$D,0))</f>
        <v>0</v>
      </c>
      <c r="U455" s="12"/>
      <c r="V455" s="12"/>
      <c r="W455" s="12"/>
      <c r="X455" s="12"/>
      <c r="Y455" s="12"/>
      <c r="Z455" s="12"/>
    </row>
    <row r="456" spans="1:26" ht="15.75" customHeight="1" x14ac:dyDescent="0.35">
      <c r="A456" s="247" t="str">
        <f>INDEX('Policy Characteristics'!B:B,MATCH(PolicyLevers!$C456,'Policy Characteristics'!$D:$D,0))</f>
        <v>Cross-Sector</v>
      </c>
      <c r="B456" s="247" t="str">
        <f>INDEX('Policy Characteristics'!C:C,MATCH(PolicyLevers!$C456,'Policy Characteristics'!$D:$D,0))</f>
        <v>End Existing Subsidies</v>
      </c>
      <c r="C456" s="12" t="str">
        <f t="shared" ref="C456" si="315">C$444</f>
        <v>Percent Reduction in BAU Subsidies</v>
      </c>
      <c r="D456" s="262" t="s">
        <v>463</v>
      </c>
      <c r="E456" s="262"/>
      <c r="F456" s="262" t="s">
        <v>464</v>
      </c>
      <c r="G456" s="262"/>
      <c r="H456" s="7"/>
      <c r="I456" s="308" t="s">
        <v>76</v>
      </c>
      <c r="J456" s="247" t="str">
        <f>INDEX('Policy Characteristics'!E:E,MATCH(PolicyLevers!$C456,'Policy Characteristics'!$D:$D,0))</f>
        <v>End Existing Subsidies</v>
      </c>
      <c r="K456" s="247" t="str">
        <f>INDEX('Policy Characteristics'!F:F,MATCH(PolicyLevers!$C456,'Policy Characteristics'!$D:$D,0))</f>
        <v>cross reduce BAU subsidies</v>
      </c>
      <c r="L456" s="261">
        <f>INDEX('Policy Characteristics'!G:G,MATCH(PolicyLevers!$C456,'Policy Characteristics'!$D:$D,0))</f>
        <v>0</v>
      </c>
      <c r="M456" s="261">
        <f>INDEX('Policy Characteristics'!H:H,MATCH(PolicyLevers!$C456,'Policy Characteristics'!$D:$D,0))</f>
        <v>0</v>
      </c>
      <c r="N456" s="261">
        <f>INDEX('Policy Characteristics'!I:I,MATCH(PolicyLevers!$C456,'Policy Characteristics'!$D:$D,0))</f>
        <v>0</v>
      </c>
      <c r="O456" s="276">
        <f>INDEX('Policy Characteristics'!J:J,MATCH(PolicyLevers!$C456,'Policy Characteristics'!$D:$D,0))</f>
        <v>0</v>
      </c>
      <c r="P456" s="262" t="str">
        <f>INDEX('Policy Characteristics'!K:K,MATCH(PolicyLevers!$C456,'Policy Characteristics'!$D:$D,0))</f>
        <v>**Description:** This policy reduces the subsidies paid for the production of the selected energy source(s) in the BAU case. // **Guidance for setting values: **</v>
      </c>
      <c r="Q456" s="262">
        <f>INDEX('Policy Characteristics'!L:L,MATCH(PolicyLevers!$C456,'Policy Characteristics'!$D:$D,0))</f>
        <v>0</v>
      </c>
      <c r="R456" s="269">
        <f>INDEX('Policy Characteristics'!M:M,MATCH(PolicyLevers!$C456,'Policy Characteristics'!$D:$D,0))</f>
        <v>0</v>
      </c>
      <c r="S456" s="262">
        <f>INDEX('Policy Characteristics'!N:N,MATCH(PolicyLevers!$C456,'Policy Characteristics'!$D:$D,0))</f>
        <v>0</v>
      </c>
      <c r="T456" s="276">
        <f>INDEX('Policy Characteristics'!O:O,MATCH(PolicyLevers!$C456,'Policy Characteristics'!$D:$D,0))</f>
        <v>0</v>
      </c>
      <c r="U456" s="12"/>
      <c r="V456" s="12"/>
      <c r="W456" s="12"/>
      <c r="X456" s="12"/>
      <c r="Y456" s="12"/>
      <c r="Z456" s="12"/>
    </row>
    <row r="457" spans="1:26" ht="15.75" customHeight="1" x14ac:dyDescent="0.35">
      <c r="A457" s="247" t="str">
        <f>INDEX('Policy Characteristics'!B:B,MATCH(PolicyLevers!$C457,'Policy Characteristics'!$D:$D,0))</f>
        <v>Cross-Sector</v>
      </c>
      <c r="B457" s="247" t="str">
        <f>INDEX('Policy Characteristics'!C:C,MATCH(PolicyLevers!$C457,'Policy Characteristics'!$D:$D,0))</f>
        <v>End Existing Subsidies</v>
      </c>
      <c r="C457" s="12" t="str">
        <f t="shared" ref="C457" si="316">C$444</f>
        <v>Percent Reduction in BAU Subsidies</v>
      </c>
      <c r="D457" s="262" t="s">
        <v>581</v>
      </c>
      <c r="E457" s="262"/>
      <c r="F457" s="262" t="s">
        <v>582</v>
      </c>
      <c r="G457" s="262"/>
      <c r="H457" s="7" t="s">
        <v>222</v>
      </c>
      <c r="I457" s="308" t="s">
        <v>76</v>
      </c>
      <c r="J457" s="247" t="str">
        <f>INDEX('Policy Characteristics'!E:E,MATCH(PolicyLevers!$C457,'Policy Characteristics'!$D:$D,0))</f>
        <v>End Existing Subsidies</v>
      </c>
      <c r="K457" s="247" t="str">
        <f>INDEX('Policy Characteristics'!F:F,MATCH(PolicyLevers!$C457,'Policy Characteristics'!$D:$D,0))</f>
        <v>cross reduce BAU subsidies</v>
      </c>
      <c r="L457" s="248">
        <f>INDEX('Policy Characteristics'!G:G,MATCH(PolicyLevers!$C457,'Policy Characteristics'!$D:$D,0))</f>
        <v>0</v>
      </c>
      <c r="M457" s="248">
        <f>INDEX('Policy Characteristics'!H:H,MATCH(PolicyLevers!$C457,'Policy Characteristics'!$D:$D,0))</f>
        <v>0</v>
      </c>
      <c r="N457" s="248">
        <f>INDEX('Policy Characteristics'!I:I,MATCH(PolicyLevers!$C457,'Policy Characteristics'!$D:$D,0))</f>
        <v>0</v>
      </c>
      <c r="O457" s="262">
        <f>INDEX('Policy Characteristics'!J:J,MATCH(PolicyLevers!$C457,'Policy Characteristics'!$D:$D,0))</f>
        <v>0</v>
      </c>
      <c r="P457" s="262" t="str">
        <f>INDEX('Policy Characteristics'!K:K,MATCH(PolicyLevers!$C457,'Policy Characteristics'!$D:$D,0))</f>
        <v>**Description:** This policy reduces the subsidies paid for the production of the selected energy source(s) in the BAU case. // **Guidance for setting values: **</v>
      </c>
      <c r="Q457" s="276">
        <f>INDEX('Policy Characteristics'!L:L,MATCH(PolicyLevers!$C457,'Policy Characteristics'!$D:$D,0))</f>
        <v>0</v>
      </c>
      <c r="R457" s="269">
        <f>INDEX('Policy Characteristics'!M:M,MATCH(PolicyLevers!$C457,'Policy Characteristics'!$D:$D,0))</f>
        <v>0</v>
      </c>
      <c r="S457" s="276">
        <f>INDEX('Policy Characteristics'!N:N,MATCH(PolicyLevers!$C457,'Policy Characteristics'!$D:$D,0))</f>
        <v>0</v>
      </c>
      <c r="T457" s="276">
        <f>INDEX('Policy Characteristics'!O:O,MATCH(PolicyLevers!$C457,'Policy Characteristics'!$D:$D,0))</f>
        <v>0</v>
      </c>
      <c r="U457" s="12"/>
      <c r="V457" s="12"/>
      <c r="W457" s="12"/>
      <c r="X457" s="12"/>
      <c r="Y457" s="12"/>
      <c r="Z457" s="12"/>
    </row>
    <row r="458" spans="1:26" ht="15.75" customHeight="1" x14ac:dyDescent="0.35">
      <c r="A458" s="247" t="str">
        <f>INDEX('Policy Characteristics'!B:B,MATCH(PolicyLevers!$C458,'Policy Characteristics'!$D:$D,0))</f>
        <v>Cross-Sector</v>
      </c>
      <c r="B458" s="247" t="str">
        <f>INDEX('Policy Characteristics'!C:C,MATCH(PolicyLevers!$C458,'Policy Characteristics'!$D:$D,0))</f>
        <v>End Existing Subsidies</v>
      </c>
      <c r="C458" s="12" t="str">
        <f t="shared" ref="C458" si="317">C$444</f>
        <v>Percent Reduction in BAU Subsidies</v>
      </c>
      <c r="D458" s="262" t="s">
        <v>583</v>
      </c>
      <c r="E458" s="262"/>
      <c r="F458" s="262" t="s">
        <v>246</v>
      </c>
      <c r="G458" s="262"/>
      <c r="H458" s="7"/>
      <c r="I458" s="308" t="s">
        <v>76</v>
      </c>
      <c r="J458" s="247" t="str">
        <f>INDEX('Policy Characteristics'!E:E,MATCH(PolicyLevers!$C458,'Policy Characteristics'!$D:$D,0))</f>
        <v>End Existing Subsidies</v>
      </c>
      <c r="K458" s="247" t="str">
        <f>INDEX('Policy Characteristics'!F:F,MATCH(PolicyLevers!$C458,'Policy Characteristics'!$D:$D,0))</f>
        <v>cross reduce BAU subsidies</v>
      </c>
      <c r="L458" s="248">
        <f>INDEX('Policy Characteristics'!G:G,MATCH(PolicyLevers!$C458,'Policy Characteristics'!$D:$D,0))</f>
        <v>0</v>
      </c>
      <c r="M458" s="248">
        <f>INDEX('Policy Characteristics'!H:H,MATCH(PolicyLevers!$C458,'Policy Characteristics'!$D:$D,0))</f>
        <v>0</v>
      </c>
      <c r="N458" s="248">
        <f>INDEX('Policy Characteristics'!I:I,MATCH(PolicyLevers!$C458,'Policy Characteristics'!$D:$D,0))</f>
        <v>0</v>
      </c>
      <c r="O458" s="262">
        <f>INDEX('Policy Characteristics'!J:J,MATCH(PolicyLevers!$C458,'Policy Characteristics'!$D:$D,0))</f>
        <v>0</v>
      </c>
      <c r="P458" s="262" t="str">
        <f>INDEX('Policy Characteristics'!K:K,MATCH(PolicyLevers!$C458,'Policy Characteristics'!$D:$D,0))</f>
        <v>**Description:** This policy reduces the subsidies paid for the production of the selected energy source(s) in the BAU case. // **Guidance for setting values: **</v>
      </c>
      <c r="Q458" s="276">
        <f>INDEX('Policy Characteristics'!L:L,MATCH(PolicyLevers!$C458,'Policy Characteristics'!$D:$D,0))</f>
        <v>0</v>
      </c>
      <c r="R458" s="269">
        <f>INDEX('Policy Characteristics'!M:M,MATCH(PolicyLevers!$C458,'Policy Characteristics'!$D:$D,0))</f>
        <v>0</v>
      </c>
      <c r="S458" s="276">
        <f>INDEX('Policy Characteristics'!N:N,MATCH(PolicyLevers!$C458,'Policy Characteristics'!$D:$D,0))</f>
        <v>0</v>
      </c>
      <c r="T458" s="276">
        <f>INDEX('Policy Characteristics'!O:O,MATCH(PolicyLevers!$C458,'Policy Characteristics'!$D:$D,0))</f>
        <v>0</v>
      </c>
      <c r="U458" s="12"/>
      <c r="V458" s="12"/>
      <c r="W458" s="12"/>
      <c r="X458" s="12"/>
      <c r="Y458" s="12"/>
      <c r="Z458" s="12"/>
    </row>
    <row r="459" spans="1:26" ht="15.75" customHeight="1" x14ac:dyDescent="0.35">
      <c r="A459" s="247" t="str">
        <f>INDEX('Policy Characteristics'!B:B,MATCH(PolicyLevers!$C459,'Policy Characteristics'!$D:$D,0))</f>
        <v>Cross-Sector</v>
      </c>
      <c r="B459" s="247" t="str">
        <f>INDEX('Policy Characteristics'!C:C,MATCH(PolicyLevers!$C459,'Policy Characteristics'!$D:$D,0))</f>
        <v>End Existing Subsidies</v>
      </c>
      <c r="C459" s="12" t="str">
        <f t="shared" ref="C459" si="318">C$444</f>
        <v>Percent Reduction in BAU Subsidies</v>
      </c>
      <c r="D459" s="262" t="s">
        <v>465</v>
      </c>
      <c r="E459" s="262"/>
      <c r="F459" s="262" t="s">
        <v>252</v>
      </c>
      <c r="G459" s="262"/>
      <c r="H459" s="7"/>
      <c r="I459" s="308" t="s">
        <v>76</v>
      </c>
      <c r="J459" s="247" t="str">
        <f>INDEX('Policy Characteristics'!E:E,MATCH(PolicyLevers!$C459,'Policy Characteristics'!$D:$D,0))</f>
        <v>End Existing Subsidies</v>
      </c>
      <c r="K459" s="247" t="str">
        <f>INDEX('Policy Characteristics'!F:F,MATCH(PolicyLevers!$C459,'Policy Characteristics'!$D:$D,0))</f>
        <v>cross reduce BAU subsidies</v>
      </c>
      <c r="L459" s="261">
        <f>INDEX('Policy Characteristics'!G:G,MATCH(PolicyLevers!$C459,'Policy Characteristics'!$D:$D,0))</f>
        <v>0</v>
      </c>
      <c r="M459" s="261">
        <f>INDEX('Policy Characteristics'!H:H,MATCH(PolicyLevers!$C459,'Policy Characteristics'!$D:$D,0))</f>
        <v>0</v>
      </c>
      <c r="N459" s="261">
        <f>INDEX('Policy Characteristics'!I:I,MATCH(PolicyLevers!$C459,'Policy Characteristics'!$D:$D,0))</f>
        <v>0</v>
      </c>
      <c r="O459" s="276">
        <f>INDEX('Policy Characteristics'!J:J,MATCH(PolicyLevers!$C459,'Policy Characteristics'!$D:$D,0))</f>
        <v>0</v>
      </c>
      <c r="P459" s="262" t="str">
        <f>INDEX('Policy Characteristics'!K:K,MATCH(PolicyLevers!$C459,'Policy Characteristics'!$D:$D,0))</f>
        <v>**Description:** This policy reduces the subsidies paid for the production of the selected energy source(s) in the BAU case. // **Guidance for setting values: **</v>
      </c>
      <c r="Q459" s="276">
        <f>INDEX('Policy Characteristics'!L:L,MATCH(PolicyLevers!$C459,'Policy Characteristics'!$D:$D,0))</f>
        <v>0</v>
      </c>
      <c r="R459" s="269">
        <f>INDEX('Policy Characteristics'!M:M,MATCH(PolicyLevers!$C459,'Policy Characteristics'!$D:$D,0))</f>
        <v>0</v>
      </c>
      <c r="S459" s="276">
        <f>INDEX('Policy Characteristics'!N:N,MATCH(PolicyLevers!$C459,'Policy Characteristics'!$D:$D,0))</f>
        <v>0</v>
      </c>
      <c r="T459" s="276">
        <f>INDEX('Policy Characteristics'!O:O,MATCH(PolicyLevers!$C459,'Policy Characteristics'!$D:$D,0))</f>
        <v>0</v>
      </c>
      <c r="U459" s="12"/>
      <c r="V459" s="12"/>
      <c r="W459" s="12"/>
      <c r="X459" s="12"/>
      <c r="Y459" s="12"/>
      <c r="Z459" s="12"/>
    </row>
    <row r="460" spans="1:26" ht="15.75" customHeight="1" x14ac:dyDescent="0.35">
      <c r="A460" s="247" t="str">
        <f>INDEX('Policy Characteristics'!B:B,MATCH(PolicyLevers!$C460,'Policy Characteristics'!$D:$D,0))</f>
        <v>Cross-Sector</v>
      </c>
      <c r="B460" s="247" t="str">
        <f>INDEX('Policy Characteristics'!C:C,MATCH(PolicyLevers!$C460,'Policy Characteristics'!$D:$D,0))</f>
        <v>End Existing Subsidies</v>
      </c>
      <c r="C460" s="12" t="str">
        <f t="shared" ref="C460" si="319">C$444</f>
        <v>Percent Reduction in BAU Subsidies</v>
      </c>
      <c r="D460" s="262" t="s">
        <v>466</v>
      </c>
      <c r="E460" s="262"/>
      <c r="F460" s="262" t="s">
        <v>256</v>
      </c>
      <c r="G460" s="262"/>
      <c r="H460" s="7"/>
      <c r="I460" s="308" t="s">
        <v>76</v>
      </c>
      <c r="J460" s="247" t="str">
        <f>INDEX('Policy Characteristics'!E:E,MATCH(PolicyLevers!$C460,'Policy Characteristics'!$D:$D,0))</f>
        <v>End Existing Subsidies</v>
      </c>
      <c r="K460" s="247" t="str">
        <f>INDEX('Policy Characteristics'!F:F,MATCH(PolicyLevers!$C460,'Policy Characteristics'!$D:$D,0))</f>
        <v>cross reduce BAU subsidies</v>
      </c>
      <c r="L460" s="261">
        <f>INDEX('Policy Characteristics'!G:G,MATCH(PolicyLevers!$C460,'Policy Characteristics'!$D:$D,0))</f>
        <v>0</v>
      </c>
      <c r="M460" s="261">
        <f>INDEX('Policy Characteristics'!H:H,MATCH(PolicyLevers!$C460,'Policy Characteristics'!$D:$D,0))</f>
        <v>0</v>
      </c>
      <c r="N460" s="261">
        <f>INDEX('Policy Characteristics'!I:I,MATCH(PolicyLevers!$C460,'Policy Characteristics'!$D:$D,0))</f>
        <v>0</v>
      </c>
      <c r="O460" s="276">
        <f>INDEX('Policy Characteristics'!J:J,MATCH(PolicyLevers!$C460,'Policy Characteristics'!$D:$D,0))</f>
        <v>0</v>
      </c>
      <c r="P460" s="262" t="str">
        <f>INDEX('Policy Characteristics'!K:K,MATCH(PolicyLevers!$C460,'Policy Characteristics'!$D:$D,0))</f>
        <v>**Description:** This policy reduces the subsidies paid for the production of the selected energy source(s) in the BAU case. // **Guidance for setting values: **</v>
      </c>
      <c r="Q460" s="276">
        <f>INDEX('Policy Characteristics'!L:L,MATCH(PolicyLevers!$C460,'Policy Characteristics'!$D:$D,0))</f>
        <v>0</v>
      </c>
      <c r="R460" s="269">
        <f>INDEX('Policy Characteristics'!M:M,MATCH(PolicyLevers!$C460,'Policy Characteristics'!$D:$D,0))</f>
        <v>0</v>
      </c>
      <c r="S460" s="276">
        <f>INDEX('Policy Characteristics'!N:N,MATCH(PolicyLevers!$C460,'Policy Characteristics'!$D:$D,0))</f>
        <v>0</v>
      </c>
      <c r="T460" s="276">
        <f>INDEX('Policy Characteristics'!O:O,MATCH(PolicyLevers!$C460,'Policy Characteristics'!$D:$D,0))</f>
        <v>0</v>
      </c>
      <c r="U460" s="12"/>
      <c r="V460" s="12"/>
      <c r="W460" s="12"/>
      <c r="X460" s="12"/>
      <c r="Y460" s="12"/>
      <c r="Z460" s="12"/>
    </row>
    <row r="461" spans="1:26" ht="15.75" customHeight="1" x14ac:dyDescent="0.35">
      <c r="A461" s="247" t="str">
        <f>INDEX('Policy Characteristics'!B:B,MATCH(PolicyLevers!$C461,'Policy Characteristics'!$D:$D,0))</f>
        <v>Cross-Sector</v>
      </c>
      <c r="B461" s="247" t="str">
        <f>INDEX('Policy Characteristics'!C:C,MATCH(PolicyLevers!$C461,'Policy Characteristics'!$D:$D,0))</f>
        <v>End Existing Subsidies</v>
      </c>
      <c r="C461" s="12" t="str">
        <f t="shared" ref="C461" si="320">C$444</f>
        <v>Percent Reduction in BAU Subsidies</v>
      </c>
      <c r="D461" s="262" t="s">
        <v>467</v>
      </c>
      <c r="E461" s="262"/>
      <c r="F461" s="262" t="s">
        <v>468</v>
      </c>
      <c r="G461" s="262"/>
      <c r="H461" s="7"/>
      <c r="I461" s="308" t="s">
        <v>76</v>
      </c>
      <c r="J461" s="247" t="str">
        <f>INDEX('Policy Characteristics'!E:E,MATCH(PolicyLevers!$C461,'Policy Characteristics'!$D:$D,0))</f>
        <v>End Existing Subsidies</v>
      </c>
      <c r="K461" s="247" t="str">
        <f>INDEX('Policy Characteristics'!F:F,MATCH(PolicyLevers!$C461,'Policy Characteristics'!$D:$D,0))</f>
        <v>cross reduce BAU subsidies</v>
      </c>
      <c r="L461" s="261">
        <f>INDEX('Policy Characteristics'!G:G,MATCH(PolicyLevers!$C461,'Policy Characteristics'!$D:$D,0))</f>
        <v>0</v>
      </c>
      <c r="M461" s="261">
        <f>INDEX('Policy Characteristics'!H:H,MATCH(PolicyLevers!$C461,'Policy Characteristics'!$D:$D,0))</f>
        <v>0</v>
      </c>
      <c r="N461" s="261">
        <f>INDEX('Policy Characteristics'!I:I,MATCH(PolicyLevers!$C461,'Policy Characteristics'!$D:$D,0))</f>
        <v>0</v>
      </c>
      <c r="O461" s="276">
        <f>INDEX('Policy Characteristics'!J:J,MATCH(PolicyLevers!$C461,'Policy Characteristics'!$D:$D,0))</f>
        <v>0</v>
      </c>
      <c r="P461" s="262" t="str">
        <f>INDEX('Policy Characteristics'!K:K,MATCH(PolicyLevers!$C461,'Policy Characteristics'!$D:$D,0))</f>
        <v>**Description:** This policy reduces the subsidies paid for the production of the selected energy source(s) in the BAU case. // **Guidance for setting values: **</v>
      </c>
      <c r="Q461" s="276">
        <f>INDEX('Policy Characteristics'!L:L,MATCH(PolicyLevers!$C461,'Policy Characteristics'!$D:$D,0))</f>
        <v>0</v>
      </c>
      <c r="R461" s="269">
        <f>INDEX('Policy Characteristics'!M:M,MATCH(PolicyLevers!$C461,'Policy Characteristics'!$D:$D,0))</f>
        <v>0</v>
      </c>
      <c r="S461" s="276">
        <f>INDEX('Policy Characteristics'!N:N,MATCH(PolicyLevers!$C461,'Policy Characteristics'!$D:$D,0))</f>
        <v>0</v>
      </c>
      <c r="T461" s="276">
        <f>INDEX('Policy Characteristics'!O:O,MATCH(PolicyLevers!$C461,'Policy Characteristics'!$D:$D,0))</f>
        <v>0</v>
      </c>
      <c r="U461" s="12"/>
      <c r="V461" s="12"/>
      <c r="W461" s="12"/>
      <c r="X461" s="12"/>
      <c r="Y461" s="12"/>
      <c r="Z461" s="12"/>
    </row>
    <row r="462" spans="1:26" ht="15.75" customHeight="1" x14ac:dyDescent="0.35">
      <c r="A462" s="247" t="str">
        <f>INDEX('Policy Characteristics'!B:B,MATCH(PolicyLevers!$C462,'Policy Characteristics'!$D:$D,0))</f>
        <v>Cross-Sector</v>
      </c>
      <c r="B462" s="247" t="str">
        <f>INDEX('Policy Characteristics'!C:C,MATCH(PolicyLevers!$C462,'Policy Characteristics'!$D:$D,0))</f>
        <v>End Existing Subsidies</v>
      </c>
      <c r="C462" s="12" t="str">
        <f t="shared" ref="C462" si="321">C$444</f>
        <v>Percent Reduction in BAU Subsidies</v>
      </c>
      <c r="D462" s="262" t="s">
        <v>469</v>
      </c>
      <c r="E462" s="262"/>
      <c r="F462" s="262" t="s">
        <v>470</v>
      </c>
      <c r="G462" s="262"/>
      <c r="H462" s="7"/>
      <c r="I462" s="308" t="s">
        <v>76</v>
      </c>
      <c r="J462" s="247" t="str">
        <f>INDEX('Policy Characteristics'!E:E,MATCH(PolicyLevers!$C462,'Policy Characteristics'!$D:$D,0))</f>
        <v>End Existing Subsidies</v>
      </c>
      <c r="K462" s="247" t="str">
        <f>INDEX('Policy Characteristics'!F:F,MATCH(PolicyLevers!$C462,'Policy Characteristics'!$D:$D,0))</f>
        <v>cross reduce BAU subsidies</v>
      </c>
      <c r="L462" s="261">
        <f>INDEX('Policy Characteristics'!G:G,MATCH(PolicyLevers!$C462,'Policy Characteristics'!$D:$D,0))</f>
        <v>0</v>
      </c>
      <c r="M462" s="261">
        <f>INDEX('Policy Characteristics'!H:H,MATCH(PolicyLevers!$C462,'Policy Characteristics'!$D:$D,0))</f>
        <v>0</v>
      </c>
      <c r="N462" s="261">
        <f>INDEX('Policy Characteristics'!I:I,MATCH(PolicyLevers!$C462,'Policy Characteristics'!$D:$D,0))</f>
        <v>0</v>
      </c>
      <c r="O462" s="276">
        <f>INDEX('Policy Characteristics'!J:J,MATCH(PolicyLevers!$C462,'Policy Characteristics'!$D:$D,0))</f>
        <v>0</v>
      </c>
      <c r="P462" s="262" t="str">
        <f>INDEX('Policy Characteristics'!K:K,MATCH(PolicyLevers!$C462,'Policy Characteristics'!$D:$D,0))</f>
        <v>**Description:** This policy reduces the subsidies paid for the production of the selected energy source(s) in the BAU case. // **Guidance for setting values: **</v>
      </c>
      <c r="Q462" s="276">
        <f>INDEX('Policy Characteristics'!L:L,MATCH(PolicyLevers!$C462,'Policy Characteristics'!$D:$D,0))</f>
        <v>0</v>
      </c>
      <c r="R462" s="269">
        <f>INDEX('Policy Characteristics'!M:M,MATCH(PolicyLevers!$C462,'Policy Characteristics'!$D:$D,0))</f>
        <v>0</v>
      </c>
      <c r="S462" s="276">
        <f>INDEX('Policy Characteristics'!N:N,MATCH(PolicyLevers!$C462,'Policy Characteristics'!$D:$D,0))</f>
        <v>0</v>
      </c>
      <c r="T462" s="276">
        <f>INDEX('Policy Characteristics'!O:O,MATCH(PolicyLevers!$C462,'Policy Characteristics'!$D:$D,0))</f>
        <v>0</v>
      </c>
      <c r="U462" s="12"/>
      <c r="V462" s="12"/>
      <c r="W462" s="12"/>
      <c r="X462" s="12"/>
      <c r="Y462" s="12"/>
      <c r="Z462" s="12"/>
    </row>
    <row r="463" spans="1:26" ht="15.75" customHeight="1" x14ac:dyDescent="0.35">
      <c r="A463" s="247" t="str">
        <f>INDEX('Policy Characteristics'!B:B,MATCH(PolicyLevers!$C463,'Policy Characteristics'!$D:$D,0))</f>
        <v>Cross-Sector</v>
      </c>
      <c r="B463" s="247" t="str">
        <f>INDEX('Policy Characteristics'!C:C,MATCH(PolicyLevers!$C463,'Policy Characteristics'!$D:$D,0))</f>
        <v>End Existing Subsidies</v>
      </c>
      <c r="C463" s="12" t="str">
        <f t="shared" ref="C463" si="322">C$444</f>
        <v>Percent Reduction in BAU Subsidies</v>
      </c>
      <c r="D463" s="262" t="s">
        <v>584</v>
      </c>
      <c r="E463" s="262"/>
      <c r="F463" s="262" t="s">
        <v>260</v>
      </c>
      <c r="G463" s="262"/>
      <c r="H463" s="7"/>
      <c r="I463" s="308" t="s">
        <v>76</v>
      </c>
      <c r="J463" s="247" t="str">
        <f>INDEX('Policy Characteristics'!E:E,MATCH(PolicyLevers!$C463,'Policy Characteristics'!$D:$D,0))</f>
        <v>End Existing Subsidies</v>
      </c>
      <c r="K463" s="247" t="str">
        <f>INDEX('Policy Characteristics'!F:F,MATCH(PolicyLevers!$C463,'Policy Characteristics'!$D:$D,0))</f>
        <v>cross reduce BAU subsidies</v>
      </c>
      <c r="L463" s="261">
        <f>INDEX('Policy Characteristics'!G:G,MATCH(PolicyLevers!$C463,'Policy Characteristics'!$D:$D,0))</f>
        <v>0</v>
      </c>
      <c r="M463" s="261">
        <f>INDEX('Policy Characteristics'!H:H,MATCH(PolicyLevers!$C463,'Policy Characteristics'!$D:$D,0))</f>
        <v>0</v>
      </c>
      <c r="N463" s="261">
        <f>INDEX('Policy Characteristics'!I:I,MATCH(PolicyLevers!$C463,'Policy Characteristics'!$D:$D,0))</f>
        <v>0</v>
      </c>
      <c r="O463" s="276">
        <f>INDEX('Policy Characteristics'!J:J,MATCH(PolicyLevers!$C463,'Policy Characteristics'!$D:$D,0))</f>
        <v>0</v>
      </c>
      <c r="P463" s="262" t="str">
        <f>INDEX('Policy Characteristics'!K:K,MATCH(PolicyLevers!$C463,'Policy Characteristics'!$D:$D,0))</f>
        <v>**Description:** This policy reduces the subsidies paid for the production of the selected energy source(s) in the BAU case. // **Guidance for setting values: **</v>
      </c>
      <c r="Q463" s="276">
        <f>INDEX('Policy Characteristics'!L:L,MATCH(PolicyLevers!$C463,'Policy Characteristics'!$D:$D,0))</f>
        <v>0</v>
      </c>
      <c r="R463" s="269">
        <f>INDEX('Policy Characteristics'!M:M,MATCH(PolicyLevers!$C463,'Policy Characteristics'!$D:$D,0))</f>
        <v>0</v>
      </c>
      <c r="S463" s="276">
        <f>INDEX('Policy Characteristics'!N:N,MATCH(PolicyLevers!$C463,'Policy Characteristics'!$D:$D,0))</f>
        <v>0</v>
      </c>
      <c r="T463" s="276">
        <f>INDEX('Policy Characteristics'!O:O,MATCH(PolicyLevers!$C463,'Policy Characteristics'!$D:$D,0))</f>
        <v>0</v>
      </c>
      <c r="U463" s="12"/>
      <c r="V463" s="12"/>
      <c r="W463" s="12"/>
      <c r="X463" s="12"/>
      <c r="Y463" s="12"/>
      <c r="Z463" s="12"/>
    </row>
    <row r="464" spans="1:26" ht="15.75" customHeight="1" x14ac:dyDescent="0.35">
      <c r="A464" s="247" t="str">
        <f>INDEX('Policy Characteristics'!B:B,MATCH(PolicyLevers!$C464,'Policy Characteristics'!$D:$D,0))</f>
        <v>Cross-Sector</v>
      </c>
      <c r="B464" s="247" t="str">
        <f>INDEX('Policy Characteristics'!C:C,MATCH(PolicyLevers!$C464,'Policy Characteristics'!$D:$D,0))</f>
        <v>End Existing Subsidies</v>
      </c>
      <c r="C464" s="12" t="str">
        <f t="shared" ref="C464" si="323">C$444</f>
        <v>Percent Reduction in BAU Subsidies</v>
      </c>
      <c r="D464" s="262" t="s">
        <v>585</v>
      </c>
      <c r="E464" s="262"/>
      <c r="F464" s="262" t="s">
        <v>586</v>
      </c>
      <c r="G464" s="262"/>
      <c r="H464" s="7"/>
      <c r="I464" s="308" t="s">
        <v>76</v>
      </c>
      <c r="J464" s="247" t="str">
        <f>INDEX('Policy Characteristics'!E:E,MATCH(PolicyLevers!$C464,'Policy Characteristics'!$D:$D,0))</f>
        <v>End Existing Subsidies</v>
      </c>
      <c r="K464" s="247" t="str">
        <f>INDEX('Policy Characteristics'!F:F,MATCH(PolicyLevers!$C464,'Policy Characteristics'!$D:$D,0))</f>
        <v>cross reduce BAU subsidies</v>
      </c>
      <c r="L464" s="261">
        <f>INDEX('Policy Characteristics'!G:G,MATCH(PolicyLevers!$C464,'Policy Characteristics'!$D:$D,0))</f>
        <v>0</v>
      </c>
      <c r="M464" s="261">
        <f>INDEX('Policy Characteristics'!H:H,MATCH(PolicyLevers!$C464,'Policy Characteristics'!$D:$D,0))</f>
        <v>0</v>
      </c>
      <c r="N464" s="261">
        <f>INDEX('Policy Characteristics'!I:I,MATCH(PolicyLevers!$C464,'Policy Characteristics'!$D:$D,0))</f>
        <v>0</v>
      </c>
      <c r="O464" s="276">
        <f>INDEX('Policy Characteristics'!J:J,MATCH(PolicyLevers!$C464,'Policy Characteristics'!$D:$D,0))</f>
        <v>0</v>
      </c>
      <c r="P464" s="262" t="str">
        <f>INDEX('Policy Characteristics'!K:K,MATCH(PolicyLevers!$C464,'Policy Characteristics'!$D:$D,0))</f>
        <v>**Description:** This policy reduces the subsidies paid for the production of the selected energy source(s) in the BAU case. // **Guidance for setting values: **</v>
      </c>
      <c r="Q464" s="276">
        <f>INDEX('Policy Characteristics'!L:L,MATCH(PolicyLevers!$C464,'Policy Characteristics'!$D:$D,0))</f>
        <v>0</v>
      </c>
      <c r="R464" s="269">
        <f>INDEX('Policy Characteristics'!M:M,MATCH(PolicyLevers!$C464,'Policy Characteristics'!$D:$D,0))</f>
        <v>0</v>
      </c>
      <c r="S464" s="276">
        <f>INDEX('Policy Characteristics'!N:N,MATCH(PolicyLevers!$C464,'Policy Characteristics'!$D:$D,0))</f>
        <v>0</v>
      </c>
      <c r="T464" s="276">
        <f>INDEX('Policy Characteristics'!O:O,MATCH(PolicyLevers!$C464,'Policy Characteristics'!$D:$D,0))</f>
        <v>0</v>
      </c>
      <c r="U464" s="12"/>
      <c r="V464" s="12"/>
      <c r="W464" s="12"/>
      <c r="X464" s="12"/>
      <c r="Y464" s="12"/>
      <c r="Z464" s="12"/>
    </row>
    <row r="465" spans="1:26" ht="15.75" customHeight="1" x14ac:dyDescent="0.35">
      <c r="A465" s="247" t="str">
        <f>INDEX('Policy Characteristics'!B:B,MATCH(PolicyLevers!$C465,'Policy Characteristics'!$D:$D,0))</f>
        <v>Cross-Sector</v>
      </c>
      <c r="B465" s="247" t="str">
        <f>INDEX('Policy Characteristics'!C:C,MATCH(PolicyLevers!$C465,'Policy Characteristics'!$D:$D,0))</f>
        <v>Exempt Non-CO2 Emissions from C Tax</v>
      </c>
      <c r="C465" s="248" t="s">
        <v>588</v>
      </c>
      <c r="D465" s="262"/>
      <c r="E465" s="262"/>
      <c r="F465" s="262"/>
      <c r="G465" s="262"/>
      <c r="H465" s="7"/>
      <c r="I465" s="308" t="s">
        <v>76</v>
      </c>
      <c r="J465" s="247" t="str">
        <f>INDEX('Policy Characteristics'!E:E,MATCH(PolicyLevers!$C465,'Policy Characteristics'!$D:$D,0))</f>
        <v>Carbon Tax Exemptions</v>
      </c>
      <c r="K465" s="247" t="str">
        <f>INDEX('Policy Characteristics'!F:F,MATCH(PolicyLevers!$C465,'Policy Characteristics'!$D:$D,0))</f>
        <v>cross toggle whether carbon tax affects non CO2 emissions</v>
      </c>
      <c r="L465" s="275">
        <f>INDEX('Policy Characteristics'!G:G,MATCH(PolicyLevers!$C465,'Policy Characteristics'!$D:$D,0))</f>
        <v>0</v>
      </c>
      <c r="M465" s="275">
        <f>INDEX('Policy Characteristics'!H:H,MATCH(PolicyLevers!$C465,'Policy Characteristics'!$D:$D,0))</f>
        <v>0</v>
      </c>
      <c r="N465" s="275">
        <f>INDEX('Policy Characteristics'!I:I,MATCH(PolicyLevers!$C465,'Policy Characteristics'!$D:$D,0))</f>
        <v>0</v>
      </c>
      <c r="O465" s="262">
        <f>INDEX('Policy Characteristics'!J:J,MATCH(PolicyLevers!$C465,'Policy Characteristics'!$D:$D,0))</f>
        <v>0</v>
      </c>
      <c r="P465" s="262" t="str">
        <f>INDEX('Policy Characteristics'!K:K,MATCH(PolicyLevers!$C465,'Policy Characteristics'!$D:$D,0))</f>
        <v>**Description:**0</v>
      </c>
      <c r="Q465" s="262">
        <f>INDEX('Policy Characteristics'!L:L,MATCH(PolicyLevers!$C465,'Policy Characteristics'!$D:$D,0))</f>
        <v>0</v>
      </c>
      <c r="R465" s="269">
        <f>INDEX('Policy Characteristics'!M:M,MATCH(PolicyLevers!$C465,'Policy Characteristics'!$D:$D,0))</f>
        <v>0</v>
      </c>
      <c r="S465" s="262">
        <f>INDEX('Policy Characteristics'!N:N,MATCH(PolicyLevers!$C465,'Policy Characteristics'!$D:$D,0))</f>
        <v>0</v>
      </c>
      <c r="T465" s="262">
        <f>INDEX('Policy Characteristics'!O:O,MATCH(PolicyLevers!$C465,'Policy Characteristics'!$D:$D,0))</f>
        <v>0</v>
      </c>
      <c r="U465" s="248"/>
      <c r="V465" s="248"/>
      <c r="W465" s="248"/>
      <c r="X465" s="248"/>
      <c r="Y465" s="248"/>
      <c r="Z465" s="248"/>
    </row>
    <row r="466" spans="1:26" ht="15.75" customHeight="1" x14ac:dyDescent="0.35">
      <c r="A466" s="247" t="str">
        <f>INDEX('Policy Characteristics'!B:B,MATCH(PolicyLevers!$C466,'Policy Characteristics'!$D:$D,0))</f>
        <v>Cross-Sector</v>
      </c>
      <c r="B466" s="247" t="str">
        <f>INDEX('Policy Characteristics'!C:C,MATCH(PolicyLevers!$C466,'Policy Characteristics'!$D:$D,0))</f>
        <v>Fixed Energy Prices</v>
      </c>
      <c r="C466" s="248" t="s">
        <v>592</v>
      </c>
      <c r="D466" s="262" t="s">
        <v>568</v>
      </c>
      <c r="E466" s="262"/>
      <c r="F466" s="262" t="s">
        <v>569</v>
      </c>
      <c r="G466" s="262"/>
      <c r="H466" s="7"/>
      <c r="I466" s="308" t="s">
        <v>76</v>
      </c>
      <c r="J466" s="247" t="str">
        <f>INDEX('Policy Characteristics'!E:E,MATCH(PolicyLevers!$C466,'Policy Characteristics'!$D:$D,0))</f>
        <v>Fixed Energy Prices</v>
      </c>
      <c r="K466" s="247" t="str">
        <f>INDEX('Policy Characteristics'!F:F,MATCH(PolicyLevers!$C466,'Policy Characteristics'!$D:$D,0))</f>
        <v>cross toggle whether policies affect energy prices</v>
      </c>
      <c r="L466" s="248">
        <f>INDEX('Policy Characteristics'!G:G,MATCH(PolicyLevers!$C466,'Policy Characteristics'!$D:$D,0))</f>
        <v>0</v>
      </c>
      <c r="M466" s="248">
        <f>INDEX('Policy Characteristics'!H:H,MATCH(PolicyLevers!$C466,'Policy Characteristics'!$D:$D,0))</f>
        <v>0</v>
      </c>
      <c r="N466" s="248">
        <f>INDEX('Policy Characteristics'!I:I,MATCH(PolicyLevers!$C466,'Policy Characteristics'!$D:$D,0))</f>
        <v>0</v>
      </c>
      <c r="O466" s="262">
        <f>INDEX('Policy Characteristics'!J:J,MATCH(PolicyLevers!$C466,'Policy Characteristics'!$D:$D,0))</f>
        <v>0</v>
      </c>
      <c r="P466" s="262" t="str">
        <f>INDEX('Policy Characteristics'!K:K,MATCH(PolicyLevers!$C466,'Policy Characteristics'!$D:$D,0))</f>
        <v>**Description:**0</v>
      </c>
      <c r="Q466" s="262">
        <f>INDEX('Policy Characteristics'!L:L,MATCH(PolicyLevers!$C466,'Policy Characteristics'!$D:$D,0))</f>
        <v>0</v>
      </c>
      <c r="R466" s="269">
        <f>INDEX('Policy Characteristics'!M:M,MATCH(PolicyLevers!$C466,'Policy Characteristics'!$D:$D,0))</f>
        <v>0</v>
      </c>
      <c r="S466" s="262">
        <f>INDEX('Policy Characteristics'!N:N,MATCH(PolicyLevers!$C466,'Policy Characteristics'!$D:$D,0))</f>
        <v>0</v>
      </c>
      <c r="T466" s="262">
        <f>INDEX('Policy Characteristics'!O:O,MATCH(PolicyLevers!$C466,'Policy Characteristics'!$D:$D,0))</f>
        <v>0</v>
      </c>
      <c r="U466" s="248"/>
      <c r="V466" s="248"/>
      <c r="W466" s="248"/>
      <c r="X466" s="248"/>
      <c r="Y466" s="248"/>
      <c r="Z466" s="248"/>
    </row>
    <row r="467" spans="1:26" ht="15.75" customHeight="1" x14ac:dyDescent="0.35">
      <c r="A467" s="247" t="str">
        <f>INDEX('Policy Characteristics'!B:B,MATCH(PolicyLevers!$C467,'Policy Characteristics'!$D:$D,0))</f>
        <v>Cross-Sector</v>
      </c>
      <c r="B467" s="247" t="str">
        <f>INDEX('Policy Characteristics'!C:C,MATCH(PolicyLevers!$C467,'Policy Characteristics'!$D:$D,0))</f>
        <v>Fixed Energy Prices</v>
      </c>
      <c r="C467" s="12" t="str">
        <f t="shared" ref="C467" si="324">C$466</f>
        <v>Toggle Whether Policies Affect Energy Prices</v>
      </c>
      <c r="D467" s="262" t="s">
        <v>581</v>
      </c>
      <c r="E467" s="262"/>
      <c r="F467" s="262" t="s">
        <v>582</v>
      </c>
      <c r="G467" s="262"/>
      <c r="H467" s="7"/>
      <c r="I467" s="308" t="s">
        <v>76</v>
      </c>
      <c r="J467" s="247" t="str">
        <f>INDEX('Policy Characteristics'!E:E,MATCH(PolicyLevers!$C467,'Policy Characteristics'!$D:$D,0))</f>
        <v>Fixed Energy Prices</v>
      </c>
      <c r="K467" s="247" t="str">
        <f>INDEX('Policy Characteristics'!F:F,MATCH(PolicyLevers!$C467,'Policy Characteristics'!$D:$D,0))</f>
        <v>cross toggle whether policies affect energy prices</v>
      </c>
      <c r="L467" s="248">
        <f>INDEX('Policy Characteristics'!G:G,MATCH(PolicyLevers!$C467,'Policy Characteristics'!$D:$D,0))</f>
        <v>0</v>
      </c>
      <c r="M467" s="248">
        <f>INDEX('Policy Characteristics'!H:H,MATCH(PolicyLevers!$C467,'Policy Characteristics'!$D:$D,0))</f>
        <v>0</v>
      </c>
      <c r="N467" s="248">
        <f>INDEX('Policy Characteristics'!I:I,MATCH(PolicyLevers!$C467,'Policy Characteristics'!$D:$D,0))</f>
        <v>0</v>
      </c>
      <c r="O467" s="262">
        <f>INDEX('Policy Characteristics'!J:J,MATCH(PolicyLevers!$C467,'Policy Characteristics'!$D:$D,0))</f>
        <v>0</v>
      </c>
      <c r="P467" s="262" t="str">
        <f>INDEX('Policy Characteristics'!K:K,MATCH(PolicyLevers!$C467,'Policy Characteristics'!$D:$D,0))</f>
        <v>**Description:**0</v>
      </c>
      <c r="Q467" s="262">
        <f>INDEX('Policy Characteristics'!L:L,MATCH(PolicyLevers!$C467,'Policy Characteristics'!$D:$D,0))</f>
        <v>0</v>
      </c>
      <c r="R467" s="269">
        <f>INDEX('Policy Characteristics'!M:M,MATCH(PolicyLevers!$C467,'Policy Characteristics'!$D:$D,0))</f>
        <v>0</v>
      </c>
      <c r="S467" s="262">
        <f>INDEX('Policy Characteristics'!N:N,MATCH(PolicyLevers!$C467,'Policy Characteristics'!$D:$D,0))</f>
        <v>0</v>
      </c>
      <c r="T467" s="262">
        <f>INDEX('Policy Characteristics'!O:O,MATCH(PolicyLevers!$C467,'Policy Characteristics'!$D:$D,0))</f>
        <v>0</v>
      </c>
      <c r="U467" s="248"/>
      <c r="V467" s="248"/>
      <c r="W467" s="248"/>
      <c r="X467" s="248"/>
      <c r="Y467" s="248"/>
      <c r="Z467" s="248"/>
    </row>
    <row r="468" spans="1:26" ht="15.75" customHeight="1" x14ac:dyDescent="0.35">
      <c r="A468" s="247" t="str">
        <f>INDEX('Policy Characteristics'!B:B,MATCH(PolicyLevers!$C468,'Policy Characteristics'!$D:$D,0))</f>
        <v>Cross-Sector</v>
      </c>
      <c r="B468" s="247" t="str">
        <f>INDEX('Policy Characteristics'!C:C,MATCH(PolicyLevers!$C468,'Policy Characteristics'!$D:$D,0))</f>
        <v>Fixed Energy Prices</v>
      </c>
      <c r="C468" s="12" t="str">
        <f t="shared" ref="C468" si="325">C$466</f>
        <v>Toggle Whether Policies Affect Energy Prices</v>
      </c>
      <c r="D468" s="262" t="s">
        <v>585</v>
      </c>
      <c r="E468" s="262"/>
      <c r="F468" s="262" t="s">
        <v>586</v>
      </c>
      <c r="G468" s="262"/>
      <c r="H468" s="7"/>
      <c r="I468" s="308" t="s">
        <v>76</v>
      </c>
      <c r="J468" s="247" t="str">
        <f>INDEX('Policy Characteristics'!E:E,MATCH(PolicyLevers!$C468,'Policy Characteristics'!$D:$D,0))</f>
        <v>Fixed Energy Prices</v>
      </c>
      <c r="K468" s="247" t="str">
        <f>INDEX('Policy Characteristics'!F:F,MATCH(PolicyLevers!$C468,'Policy Characteristics'!$D:$D,0))</f>
        <v>cross toggle whether policies affect energy prices</v>
      </c>
      <c r="L468" s="248">
        <f>INDEX('Policy Characteristics'!G:G,MATCH(PolicyLevers!$C468,'Policy Characteristics'!$D:$D,0))</f>
        <v>0</v>
      </c>
      <c r="M468" s="248">
        <f>INDEX('Policy Characteristics'!H:H,MATCH(PolicyLevers!$C468,'Policy Characteristics'!$D:$D,0))</f>
        <v>0</v>
      </c>
      <c r="N468" s="248">
        <f>INDEX('Policy Characteristics'!I:I,MATCH(PolicyLevers!$C468,'Policy Characteristics'!$D:$D,0))</f>
        <v>0</v>
      </c>
      <c r="O468" s="262">
        <f>INDEX('Policy Characteristics'!J:J,MATCH(PolicyLevers!$C468,'Policy Characteristics'!$D:$D,0))</f>
        <v>0</v>
      </c>
      <c r="P468" s="262" t="str">
        <f>INDEX('Policy Characteristics'!K:K,MATCH(PolicyLevers!$C468,'Policy Characteristics'!$D:$D,0))</f>
        <v>**Description:**0</v>
      </c>
      <c r="Q468" s="262">
        <f>INDEX('Policy Characteristics'!L:L,MATCH(PolicyLevers!$C468,'Policy Characteristics'!$D:$D,0))</f>
        <v>0</v>
      </c>
      <c r="R468" s="269">
        <f>INDEX('Policy Characteristics'!M:M,MATCH(PolicyLevers!$C468,'Policy Characteristics'!$D:$D,0))</f>
        <v>0</v>
      </c>
      <c r="S468" s="262">
        <f>INDEX('Policy Characteristics'!N:N,MATCH(PolicyLevers!$C468,'Policy Characteristics'!$D:$D,0))</f>
        <v>0</v>
      </c>
      <c r="T468" s="262">
        <f>INDEX('Policy Characteristics'!O:O,MATCH(PolicyLevers!$C468,'Policy Characteristics'!$D:$D,0))</f>
        <v>0</v>
      </c>
      <c r="U468" s="248"/>
      <c r="V468" s="248"/>
      <c r="W468" s="248"/>
      <c r="X468" s="248"/>
      <c r="Y468" s="248"/>
      <c r="Z468" s="248"/>
    </row>
    <row r="469" spans="1:26" ht="15.75" customHeight="1" x14ac:dyDescent="0.35">
      <c r="A469" s="247" t="str">
        <f>INDEX('Policy Characteristics'!B:B,MATCH(PolicyLevers!$C469,'Policy Characteristics'!$D:$D,0))</f>
        <v>Cross-Sector</v>
      </c>
      <c r="B469" s="247" t="str">
        <f>INDEX('Policy Characteristics'!C:C,MATCH(PolicyLevers!$C469,'Policy Characteristics'!$D:$D,0))</f>
        <v>Fuel Price Deregulation</v>
      </c>
      <c r="C469" s="248" t="s">
        <v>594</v>
      </c>
      <c r="D469" s="262" t="s">
        <v>454</v>
      </c>
      <c r="E469" s="262"/>
      <c r="F469" s="262" t="s">
        <v>227</v>
      </c>
      <c r="G469" s="262"/>
      <c r="H469" s="7"/>
      <c r="I469" s="308" t="s">
        <v>76</v>
      </c>
      <c r="J469" s="247" t="str">
        <f>INDEX('Policy Characteristics'!E:E,MATCH(PolicyLevers!$C469,'Policy Characteristics'!$D:$D,0))</f>
        <v>Fuel Price Deregulation</v>
      </c>
      <c r="K469" s="247" t="str">
        <f>INDEX('Policy Characteristics'!F:F,MATCH(PolicyLevers!$C469,'Policy Characteristics'!$D:$D,0))</f>
        <v>cross fuel price deregulation</v>
      </c>
      <c r="L469" s="275">
        <f>INDEX('Policy Characteristics'!G:G,MATCH(PolicyLevers!$C469,'Policy Characteristics'!$D:$D,0))</f>
        <v>0</v>
      </c>
      <c r="M469" s="275">
        <f>INDEX('Policy Characteristics'!H:H,MATCH(PolicyLevers!$C469,'Policy Characteristics'!$D:$D,0))</f>
        <v>1</v>
      </c>
      <c r="N469" s="275">
        <f>INDEX('Policy Characteristics'!I:I,MATCH(PolicyLevers!$C469,'Policy Characteristics'!$D:$D,0))</f>
        <v>0.01</v>
      </c>
      <c r="O469" s="262" t="str">
        <f>INDEX('Policy Characteristics'!J:J,MATCH(PolicyLevers!$C469,'Policy Characteristics'!$D:$D,0))</f>
        <v>% of price deregulated</v>
      </c>
      <c r="P469" s="262">
        <f>INDEX('Policy Characteristics'!K:K,MATCH(PolicyLevers!$C469,'Policy Characteristics'!$D:$D,0))</f>
        <v>0</v>
      </c>
      <c r="Q469" s="262" t="str">
        <f>INDEX('Policy Characteristics'!L:L,MATCH(PolicyLevers!$C469,'Policy Characteristics'!$D:$D,0))</f>
        <v>fuels.html#fuel-price-deregulation</v>
      </c>
      <c r="R469" s="269">
        <f>INDEX('Policy Characteristics'!M:M,MATCH(PolicyLevers!$C469,'Policy Characteristics'!$D:$D,0))</f>
        <v>0</v>
      </c>
      <c r="S469" s="262">
        <f>INDEX('Policy Characteristics'!N:N,MATCH(PolicyLevers!$C469,'Policy Characteristics'!$D:$D,0))</f>
        <v>0</v>
      </c>
      <c r="T469" s="262">
        <f>INDEX('Policy Characteristics'!O:O,MATCH(PolicyLevers!$C469,'Policy Characteristics'!$D:$D,0))</f>
        <v>0</v>
      </c>
      <c r="U469" s="248"/>
      <c r="V469" s="248"/>
      <c r="W469" s="248"/>
      <c r="X469" s="248"/>
      <c r="Y469" s="248"/>
      <c r="Z469" s="248"/>
    </row>
    <row r="470" spans="1:26" ht="15.75" customHeight="1" x14ac:dyDescent="0.35">
      <c r="A470" s="247" t="str">
        <f>INDEX('Policy Characteristics'!B:B,MATCH(PolicyLevers!$C470,'Policy Characteristics'!$D:$D,0))</f>
        <v>Cross-Sector</v>
      </c>
      <c r="B470" s="247" t="str">
        <f>INDEX('Policy Characteristics'!C:C,MATCH(PolicyLevers!$C470,'Policy Characteristics'!$D:$D,0))</f>
        <v>Fuel Price Deregulation</v>
      </c>
      <c r="C470" s="12" t="str">
        <f t="shared" ref="C470" si="326">C$469</f>
        <v>Fuel Price Deregulation</v>
      </c>
      <c r="D470" s="262" t="s">
        <v>458</v>
      </c>
      <c r="E470" s="262"/>
      <c r="F470" s="262" t="s">
        <v>347</v>
      </c>
      <c r="G470" s="262"/>
      <c r="H470" s="7"/>
      <c r="I470" s="308" t="s">
        <v>76</v>
      </c>
      <c r="J470" s="247" t="str">
        <f>INDEX('Policy Characteristics'!E:E,MATCH(PolicyLevers!$C470,'Policy Characteristics'!$D:$D,0))</f>
        <v>Fuel Price Deregulation</v>
      </c>
      <c r="K470" s="247" t="str">
        <f>INDEX('Policy Characteristics'!F:F,MATCH(PolicyLevers!$C470,'Policy Characteristics'!$D:$D,0))</f>
        <v>cross fuel price deregulation</v>
      </c>
      <c r="L470" s="248">
        <f>INDEX('Policy Characteristics'!G:G,MATCH(PolicyLevers!$C470,'Policy Characteristics'!$D:$D,0))</f>
        <v>0</v>
      </c>
      <c r="M470" s="248">
        <f>INDEX('Policy Characteristics'!H:H,MATCH(PolicyLevers!$C470,'Policy Characteristics'!$D:$D,0))</f>
        <v>1</v>
      </c>
      <c r="N470" s="248">
        <f>INDEX('Policy Characteristics'!I:I,MATCH(PolicyLevers!$C470,'Policy Characteristics'!$D:$D,0))</f>
        <v>0.01</v>
      </c>
      <c r="O470" s="262" t="str">
        <f>INDEX('Policy Characteristics'!J:J,MATCH(PolicyLevers!$C470,'Policy Characteristics'!$D:$D,0))</f>
        <v>% of price deregulated</v>
      </c>
      <c r="P470" s="262">
        <f>INDEX('Policy Characteristics'!K:K,MATCH(PolicyLevers!$C470,'Policy Characteristics'!$D:$D,0))</f>
        <v>0</v>
      </c>
      <c r="Q470" s="262" t="str">
        <f>INDEX('Policy Characteristics'!L:L,MATCH(PolicyLevers!$C470,'Policy Characteristics'!$D:$D,0))</f>
        <v>fuels.html#fuel-price-deregulation</v>
      </c>
      <c r="R470" s="269">
        <f>INDEX('Policy Characteristics'!M:M,MATCH(PolicyLevers!$C470,'Policy Characteristics'!$D:$D,0))</f>
        <v>0</v>
      </c>
      <c r="S470" s="262">
        <f>INDEX('Policy Characteristics'!N:N,MATCH(PolicyLevers!$C470,'Policy Characteristics'!$D:$D,0))</f>
        <v>0</v>
      </c>
      <c r="T470" s="262">
        <f>INDEX('Policy Characteristics'!O:O,MATCH(PolicyLevers!$C470,'Policy Characteristics'!$D:$D,0))</f>
        <v>0</v>
      </c>
      <c r="U470" s="248"/>
      <c r="V470" s="248"/>
      <c r="W470" s="248"/>
      <c r="X470" s="248"/>
      <c r="Y470" s="248"/>
      <c r="Z470" s="248"/>
    </row>
    <row r="471" spans="1:26" ht="15.75" customHeight="1" x14ac:dyDescent="0.35">
      <c r="A471" s="247" t="str">
        <f>INDEX('Policy Characteristics'!B:B,MATCH(PolicyLevers!$C471,'Policy Characteristics'!$D:$D,0))</f>
        <v>Cross-Sector</v>
      </c>
      <c r="B471" s="247" t="str">
        <f>INDEX('Policy Characteristics'!C:C,MATCH(PolicyLevers!$C471,'Policy Characteristics'!$D:$D,0))</f>
        <v>Fuel Price Deregulation</v>
      </c>
      <c r="C471" s="12" t="str">
        <f t="shared" ref="C471" si="327">C$469</f>
        <v>Fuel Price Deregulation</v>
      </c>
      <c r="D471" s="262" t="s">
        <v>571</v>
      </c>
      <c r="E471" s="262"/>
      <c r="F471" s="262" t="s">
        <v>234</v>
      </c>
      <c r="G471" s="262"/>
      <c r="H471" s="7"/>
      <c r="I471" s="308" t="s">
        <v>76</v>
      </c>
      <c r="J471" s="247" t="str">
        <f>INDEX('Policy Characteristics'!E:E,MATCH(PolicyLevers!$C471,'Policy Characteristics'!$D:$D,0))</f>
        <v>Fuel Price Deregulation</v>
      </c>
      <c r="K471" s="247" t="str">
        <f>INDEX('Policy Characteristics'!F:F,MATCH(PolicyLevers!$C471,'Policy Characteristics'!$D:$D,0))</f>
        <v>cross fuel price deregulation</v>
      </c>
      <c r="L471" s="248">
        <f>INDEX('Policy Characteristics'!G:G,MATCH(PolicyLevers!$C471,'Policy Characteristics'!$D:$D,0))</f>
        <v>0</v>
      </c>
      <c r="M471" s="248">
        <f>INDEX('Policy Characteristics'!H:H,MATCH(PolicyLevers!$C471,'Policy Characteristics'!$D:$D,0))</f>
        <v>1</v>
      </c>
      <c r="N471" s="248">
        <f>INDEX('Policy Characteristics'!I:I,MATCH(PolicyLevers!$C471,'Policy Characteristics'!$D:$D,0))</f>
        <v>0.01</v>
      </c>
      <c r="O471" s="262" t="str">
        <f>INDEX('Policy Characteristics'!J:J,MATCH(PolicyLevers!$C471,'Policy Characteristics'!$D:$D,0))</f>
        <v>% of price deregulated</v>
      </c>
      <c r="P471" s="262">
        <f>INDEX('Policy Characteristics'!K:K,MATCH(PolicyLevers!$C471,'Policy Characteristics'!$D:$D,0))</f>
        <v>0</v>
      </c>
      <c r="Q471" s="262" t="str">
        <f>INDEX('Policy Characteristics'!L:L,MATCH(PolicyLevers!$C471,'Policy Characteristics'!$D:$D,0))</f>
        <v>fuels.html#fuel-price-deregulation</v>
      </c>
      <c r="R471" s="269">
        <f>INDEX('Policy Characteristics'!M:M,MATCH(PolicyLevers!$C471,'Policy Characteristics'!$D:$D,0))</f>
        <v>0</v>
      </c>
      <c r="S471" s="262">
        <f>INDEX('Policy Characteristics'!N:N,MATCH(PolicyLevers!$C471,'Policy Characteristics'!$D:$D,0))</f>
        <v>0</v>
      </c>
      <c r="T471" s="262">
        <f>INDEX('Policy Characteristics'!O:O,MATCH(PolicyLevers!$C471,'Policy Characteristics'!$D:$D,0))</f>
        <v>0</v>
      </c>
      <c r="U471" s="248"/>
      <c r="V471" s="248"/>
      <c r="W471" s="248"/>
      <c r="X471" s="248"/>
      <c r="Y471" s="248"/>
      <c r="Z471" s="248"/>
    </row>
    <row r="472" spans="1:26" ht="15.75" customHeight="1" x14ac:dyDescent="0.35">
      <c r="A472" s="247" t="str">
        <f>INDEX('Policy Characteristics'!B:B,MATCH(PolicyLevers!$C472,'Policy Characteristics'!$D:$D,0))</f>
        <v>Cross-Sector</v>
      </c>
      <c r="B472" s="247" t="str">
        <f>INDEX('Policy Characteristics'!C:C,MATCH(PolicyLevers!$C472,'Policy Characteristics'!$D:$D,0))</f>
        <v>Fuel Price Deregulation</v>
      </c>
      <c r="C472" s="12" t="str">
        <f t="shared" ref="C472" si="328">C$469</f>
        <v>Fuel Price Deregulation</v>
      </c>
      <c r="D472" s="262" t="s">
        <v>576</v>
      </c>
      <c r="E472" s="262"/>
      <c r="F472" s="262" t="s">
        <v>244</v>
      </c>
      <c r="G472" s="262"/>
      <c r="H472" s="7"/>
      <c r="I472" s="308" t="s">
        <v>76</v>
      </c>
      <c r="J472" s="247" t="str">
        <f>INDEX('Policy Characteristics'!E:E,MATCH(PolicyLevers!$C472,'Policy Characteristics'!$D:$D,0))</f>
        <v>Fuel Price Deregulation</v>
      </c>
      <c r="K472" s="247" t="str">
        <f>INDEX('Policy Characteristics'!F:F,MATCH(PolicyLevers!$C472,'Policy Characteristics'!$D:$D,0))</f>
        <v>cross fuel price deregulation</v>
      </c>
      <c r="L472" s="248">
        <f>INDEX('Policy Characteristics'!G:G,MATCH(PolicyLevers!$C472,'Policy Characteristics'!$D:$D,0))</f>
        <v>0</v>
      </c>
      <c r="M472" s="248">
        <f>INDEX('Policy Characteristics'!H:H,MATCH(PolicyLevers!$C472,'Policy Characteristics'!$D:$D,0))</f>
        <v>1</v>
      </c>
      <c r="N472" s="248">
        <f>INDEX('Policy Characteristics'!I:I,MATCH(PolicyLevers!$C472,'Policy Characteristics'!$D:$D,0))</f>
        <v>0.01</v>
      </c>
      <c r="O472" s="262" t="str">
        <f>INDEX('Policy Characteristics'!J:J,MATCH(PolicyLevers!$C472,'Policy Characteristics'!$D:$D,0))</f>
        <v>% of price deregulated</v>
      </c>
      <c r="P472" s="262">
        <f>INDEX('Policy Characteristics'!K:K,MATCH(PolicyLevers!$C472,'Policy Characteristics'!$D:$D,0))</f>
        <v>0</v>
      </c>
      <c r="Q472" s="262" t="str">
        <f>INDEX('Policy Characteristics'!L:L,MATCH(PolicyLevers!$C472,'Policy Characteristics'!$D:$D,0))</f>
        <v>fuels.html#fuel-price-deregulation</v>
      </c>
      <c r="R472" s="269">
        <f>INDEX('Policy Characteristics'!M:M,MATCH(PolicyLevers!$C472,'Policy Characteristics'!$D:$D,0))</f>
        <v>0</v>
      </c>
      <c r="S472" s="262">
        <f>INDEX('Policy Characteristics'!N:N,MATCH(PolicyLevers!$C472,'Policy Characteristics'!$D:$D,0))</f>
        <v>0</v>
      </c>
      <c r="T472" s="262">
        <f>INDEX('Policy Characteristics'!O:O,MATCH(PolicyLevers!$C472,'Policy Characteristics'!$D:$D,0))</f>
        <v>0</v>
      </c>
      <c r="U472" s="248"/>
      <c r="V472" s="248"/>
      <c r="W472" s="248"/>
      <c r="X472" s="248"/>
      <c r="Y472" s="248"/>
      <c r="Z472" s="248"/>
    </row>
    <row r="473" spans="1:26" ht="15.75" customHeight="1" x14ac:dyDescent="0.35">
      <c r="A473" s="247" t="str">
        <f>INDEX('Policy Characteristics'!B:B,MATCH(PolicyLevers!$C473,'Policy Characteristics'!$D:$D,0))</f>
        <v>Cross-Sector</v>
      </c>
      <c r="B473" s="247" t="str">
        <f>INDEX('Policy Characteristics'!C:C,MATCH(PolicyLevers!$C473,'Policy Characteristics'!$D:$D,0))</f>
        <v>Fuel Price Deregulation</v>
      </c>
      <c r="C473" s="12" t="str">
        <f t="shared" ref="C473" si="329">C$469</f>
        <v>Fuel Price Deregulation</v>
      </c>
      <c r="D473" s="262" t="s">
        <v>459</v>
      </c>
      <c r="E473" s="262"/>
      <c r="F473" s="262" t="s">
        <v>460</v>
      </c>
      <c r="G473" s="262"/>
      <c r="H473" s="7"/>
      <c r="I473" s="308" t="s">
        <v>76</v>
      </c>
      <c r="J473" s="247" t="str">
        <f>INDEX('Policy Characteristics'!E:E,MATCH(PolicyLevers!$C473,'Policy Characteristics'!$D:$D,0))</f>
        <v>Fuel Price Deregulation</v>
      </c>
      <c r="K473" s="247" t="str">
        <f>INDEX('Policy Characteristics'!F:F,MATCH(PolicyLevers!$C473,'Policy Characteristics'!$D:$D,0))</f>
        <v>cross fuel price deregulation</v>
      </c>
      <c r="L473" s="248">
        <f>INDEX('Policy Characteristics'!G:G,MATCH(PolicyLevers!$C473,'Policy Characteristics'!$D:$D,0))</f>
        <v>0</v>
      </c>
      <c r="M473" s="248">
        <f>INDEX('Policy Characteristics'!H:H,MATCH(PolicyLevers!$C473,'Policy Characteristics'!$D:$D,0))</f>
        <v>1</v>
      </c>
      <c r="N473" s="248">
        <f>INDEX('Policy Characteristics'!I:I,MATCH(PolicyLevers!$C473,'Policy Characteristics'!$D:$D,0))</f>
        <v>0.01</v>
      </c>
      <c r="O473" s="262" t="str">
        <f>INDEX('Policy Characteristics'!J:J,MATCH(PolicyLevers!$C473,'Policy Characteristics'!$D:$D,0))</f>
        <v>% of price deregulated</v>
      </c>
      <c r="P473" s="262">
        <f>INDEX('Policy Characteristics'!K:K,MATCH(PolicyLevers!$C473,'Policy Characteristics'!$D:$D,0))</f>
        <v>0</v>
      </c>
      <c r="Q473" s="262" t="str">
        <f>INDEX('Policy Characteristics'!L:L,MATCH(PolicyLevers!$C473,'Policy Characteristics'!$D:$D,0))</f>
        <v>fuels.html#fuel-price-deregulation</v>
      </c>
      <c r="R473" s="269">
        <f>INDEX('Policy Characteristics'!M:M,MATCH(PolicyLevers!$C473,'Policy Characteristics'!$D:$D,0))</f>
        <v>0</v>
      </c>
      <c r="S473" s="262">
        <f>INDEX('Policy Characteristics'!N:N,MATCH(PolicyLevers!$C473,'Policy Characteristics'!$D:$D,0))</f>
        <v>0</v>
      </c>
      <c r="T473" s="262">
        <f>INDEX('Policy Characteristics'!O:O,MATCH(PolicyLevers!$C473,'Policy Characteristics'!$D:$D,0))</f>
        <v>0</v>
      </c>
      <c r="U473" s="248"/>
      <c r="V473" s="248"/>
      <c r="W473" s="248"/>
      <c r="X473" s="248"/>
      <c r="Y473" s="248"/>
      <c r="Z473" s="248"/>
    </row>
    <row r="474" spans="1:26" ht="15.75" customHeight="1" x14ac:dyDescent="0.35">
      <c r="A474" s="247" t="str">
        <f>INDEX('Policy Characteristics'!B:B,MATCH(PolicyLevers!$C474,'Policy Characteristics'!$D:$D,0))</f>
        <v>Cross-Sector</v>
      </c>
      <c r="B474" s="247" t="str">
        <f>INDEX('Policy Characteristics'!C:C,MATCH(PolicyLevers!$C474,'Policy Characteristics'!$D:$D,0))</f>
        <v>Fuel Price Deregulation</v>
      </c>
      <c r="C474" s="12" t="str">
        <f t="shared" ref="C474" si="330">C$469</f>
        <v>Fuel Price Deregulation</v>
      </c>
      <c r="D474" s="262" t="s">
        <v>461</v>
      </c>
      <c r="E474" s="262"/>
      <c r="F474" s="262" t="s">
        <v>462</v>
      </c>
      <c r="G474" s="262"/>
      <c r="H474" s="7"/>
      <c r="I474" s="308" t="s">
        <v>76</v>
      </c>
      <c r="J474" s="247" t="str">
        <f>INDEX('Policy Characteristics'!E:E,MATCH(PolicyLevers!$C474,'Policy Characteristics'!$D:$D,0))</f>
        <v>Fuel Price Deregulation</v>
      </c>
      <c r="K474" s="247" t="str">
        <f>INDEX('Policy Characteristics'!F:F,MATCH(PolicyLevers!$C474,'Policy Characteristics'!$D:$D,0))</f>
        <v>cross fuel price deregulation</v>
      </c>
      <c r="L474" s="248">
        <f>INDEX('Policy Characteristics'!G:G,MATCH(PolicyLevers!$C474,'Policy Characteristics'!$D:$D,0))</f>
        <v>0</v>
      </c>
      <c r="M474" s="248">
        <f>INDEX('Policy Characteristics'!H:H,MATCH(PolicyLevers!$C474,'Policy Characteristics'!$D:$D,0))</f>
        <v>1</v>
      </c>
      <c r="N474" s="248">
        <f>INDEX('Policy Characteristics'!I:I,MATCH(PolicyLevers!$C474,'Policy Characteristics'!$D:$D,0))</f>
        <v>0.01</v>
      </c>
      <c r="O474" s="262" t="str">
        <f>INDEX('Policy Characteristics'!J:J,MATCH(PolicyLevers!$C474,'Policy Characteristics'!$D:$D,0))</f>
        <v>% of price deregulated</v>
      </c>
      <c r="P474" s="262">
        <f>INDEX('Policy Characteristics'!K:K,MATCH(PolicyLevers!$C474,'Policy Characteristics'!$D:$D,0))</f>
        <v>0</v>
      </c>
      <c r="Q474" s="262" t="str">
        <f>INDEX('Policy Characteristics'!L:L,MATCH(PolicyLevers!$C474,'Policy Characteristics'!$D:$D,0))</f>
        <v>fuels.html#fuel-price-deregulation</v>
      </c>
      <c r="R474" s="269">
        <f>INDEX('Policy Characteristics'!M:M,MATCH(PolicyLevers!$C474,'Policy Characteristics'!$D:$D,0))</f>
        <v>0</v>
      </c>
      <c r="S474" s="262">
        <f>INDEX('Policy Characteristics'!N:N,MATCH(PolicyLevers!$C474,'Policy Characteristics'!$D:$D,0))</f>
        <v>0</v>
      </c>
      <c r="T474" s="262">
        <f>INDEX('Policy Characteristics'!O:O,MATCH(PolicyLevers!$C474,'Policy Characteristics'!$D:$D,0))</f>
        <v>0</v>
      </c>
      <c r="U474" s="248"/>
      <c r="V474" s="248"/>
      <c r="W474" s="248"/>
      <c r="X474" s="248"/>
      <c r="Y474" s="248"/>
      <c r="Z474" s="248"/>
    </row>
    <row r="475" spans="1:26" ht="15.75" customHeight="1" x14ac:dyDescent="0.35">
      <c r="A475" s="247" t="str">
        <f>INDEX('Policy Characteristics'!B:B,MATCH(PolicyLevers!$C475,'Policy Characteristics'!$D:$D,0))</f>
        <v>Cross-Sector</v>
      </c>
      <c r="B475" s="247" t="str">
        <f>INDEX('Policy Characteristics'!C:C,MATCH(PolicyLevers!$C475,'Policy Characteristics'!$D:$D,0))</f>
        <v>Fuel Price Deregulation</v>
      </c>
      <c r="C475" s="12" t="str">
        <f t="shared" ref="C475" si="331">C$469</f>
        <v>Fuel Price Deregulation</v>
      </c>
      <c r="D475" s="262" t="s">
        <v>577</v>
      </c>
      <c r="E475" s="262"/>
      <c r="F475" s="262" t="s">
        <v>578</v>
      </c>
      <c r="G475" s="262"/>
      <c r="H475" s="7"/>
      <c r="I475" s="308" t="s">
        <v>76</v>
      </c>
      <c r="J475" s="247" t="str">
        <f>INDEX('Policy Characteristics'!E:E,MATCH(PolicyLevers!$C475,'Policy Characteristics'!$D:$D,0))</f>
        <v>Fuel Price Deregulation</v>
      </c>
      <c r="K475" s="247" t="str">
        <f>INDEX('Policy Characteristics'!F:F,MATCH(PolicyLevers!$C475,'Policy Characteristics'!$D:$D,0))</f>
        <v>cross fuel price deregulation</v>
      </c>
      <c r="L475" s="248">
        <f>INDEX('Policy Characteristics'!G:G,MATCH(PolicyLevers!$C475,'Policy Characteristics'!$D:$D,0))</f>
        <v>0</v>
      </c>
      <c r="M475" s="248">
        <f>INDEX('Policy Characteristics'!H:H,MATCH(PolicyLevers!$C475,'Policy Characteristics'!$D:$D,0))</f>
        <v>1</v>
      </c>
      <c r="N475" s="248">
        <f>INDEX('Policy Characteristics'!I:I,MATCH(PolicyLevers!$C475,'Policy Characteristics'!$D:$D,0))</f>
        <v>0.01</v>
      </c>
      <c r="O475" s="262" t="str">
        <f>INDEX('Policy Characteristics'!J:J,MATCH(PolicyLevers!$C475,'Policy Characteristics'!$D:$D,0))</f>
        <v>% of price deregulated</v>
      </c>
      <c r="P475" s="262">
        <f>INDEX('Policy Characteristics'!K:K,MATCH(PolicyLevers!$C475,'Policy Characteristics'!$D:$D,0))</f>
        <v>0</v>
      </c>
      <c r="Q475" s="262" t="str">
        <f>INDEX('Policy Characteristics'!L:L,MATCH(PolicyLevers!$C475,'Policy Characteristics'!$D:$D,0))</f>
        <v>fuels.html#fuel-price-deregulation</v>
      </c>
      <c r="R475" s="269">
        <f>INDEX('Policy Characteristics'!M:M,MATCH(PolicyLevers!$C475,'Policy Characteristics'!$D:$D,0))</f>
        <v>0</v>
      </c>
      <c r="S475" s="262">
        <f>INDEX('Policy Characteristics'!N:N,MATCH(PolicyLevers!$C475,'Policy Characteristics'!$D:$D,0))</f>
        <v>0</v>
      </c>
      <c r="T475" s="262">
        <f>INDEX('Policy Characteristics'!O:O,MATCH(PolicyLevers!$C475,'Policy Characteristics'!$D:$D,0))</f>
        <v>0</v>
      </c>
      <c r="U475" s="248"/>
      <c r="V475" s="248"/>
      <c r="W475" s="248"/>
      <c r="X475" s="248"/>
      <c r="Y475" s="248"/>
      <c r="Z475" s="248"/>
    </row>
    <row r="476" spans="1:26" ht="15.75" customHeight="1" x14ac:dyDescent="0.35">
      <c r="A476" s="247" t="str">
        <f>INDEX('Policy Characteristics'!B:B,MATCH(PolicyLevers!$C476,'Policy Characteristics'!$D:$D,0))</f>
        <v>Cross-Sector</v>
      </c>
      <c r="B476" s="247" t="str">
        <f>INDEX('Policy Characteristics'!C:C,MATCH(PolicyLevers!$C476,'Policy Characteristics'!$D:$D,0))</f>
        <v>Fuel Price Deregulation</v>
      </c>
      <c r="C476" s="12" t="str">
        <f t="shared" ref="C476" si="332">C$469</f>
        <v>Fuel Price Deregulation</v>
      </c>
      <c r="D476" s="262" t="s">
        <v>579</v>
      </c>
      <c r="E476" s="262"/>
      <c r="F476" s="262" t="s">
        <v>580</v>
      </c>
      <c r="G476" s="262"/>
      <c r="H476" s="7"/>
      <c r="I476" s="308" t="s">
        <v>76</v>
      </c>
      <c r="J476" s="247" t="str">
        <f>INDEX('Policy Characteristics'!E:E,MATCH(PolicyLevers!$C476,'Policy Characteristics'!$D:$D,0))</f>
        <v>Fuel Price Deregulation</v>
      </c>
      <c r="K476" s="247" t="str">
        <f>INDEX('Policy Characteristics'!F:F,MATCH(PolicyLevers!$C476,'Policy Characteristics'!$D:$D,0))</f>
        <v>cross fuel price deregulation</v>
      </c>
      <c r="L476" s="248">
        <f>INDEX('Policy Characteristics'!G:G,MATCH(PolicyLevers!$C476,'Policy Characteristics'!$D:$D,0))</f>
        <v>0</v>
      </c>
      <c r="M476" s="248">
        <f>INDEX('Policy Characteristics'!H:H,MATCH(PolicyLevers!$C476,'Policy Characteristics'!$D:$D,0))</f>
        <v>1</v>
      </c>
      <c r="N476" s="248">
        <f>INDEX('Policy Characteristics'!I:I,MATCH(PolicyLevers!$C476,'Policy Characteristics'!$D:$D,0))</f>
        <v>0.01</v>
      </c>
      <c r="O476" s="262" t="str">
        <f>INDEX('Policy Characteristics'!J:J,MATCH(PolicyLevers!$C476,'Policy Characteristics'!$D:$D,0))</f>
        <v>% of price deregulated</v>
      </c>
      <c r="P476" s="262">
        <f>INDEX('Policy Characteristics'!K:K,MATCH(PolicyLevers!$C476,'Policy Characteristics'!$D:$D,0))</f>
        <v>0</v>
      </c>
      <c r="Q476" s="262" t="str">
        <f>INDEX('Policy Characteristics'!L:L,MATCH(PolicyLevers!$C476,'Policy Characteristics'!$D:$D,0))</f>
        <v>fuels.html#fuel-price-deregulation</v>
      </c>
      <c r="R476" s="269">
        <f>INDEX('Policy Characteristics'!M:M,MATCH(PolicyLevers!$C476,'Policy Characteristics'!$D:$D,0))</f>
        <v>0</v>
      </c>
      <c r="S476" s="262">
        <f>INDEX('Policy Characteristics'!N:N,MATCH(PolicyLevers!$C476,'Policy Characteristics'!$D:$D,0))</f>
        <v>0</v>
      </c>
      <c r="T476" s="262">
        <f>INDEX('Policy Characteristics'!O:O,MATCH(PolicyLevers!$C476,'Policy Characteristics'!$D:$D,0))</f>
        <v>0</v>
      </c>
      <c r="U476" s="248"/>
      <c r="V476" s="248"/>
      <c r="W476" s="248"/>
      <c r="X476" s="248"/>
      <c r="Y476" s="248"/>
      <c r="Z476" s="248"/>
    </row>
    <row r="477" spans="1:26" ht="15.75" customHeight="1" x14ac:dyDescent="0.35">
      <c r="A477" s="247" t="str">
        <f>INDEX('Policy Characteristics'!B:B,MATCH(PolicyLevers!$C477,'Policy Characteristics'!$D:$D,0))</f>
        <v>Cross-Sector</v>
      </c>
      <c r="B477" s="247" t="str">
        <f>INDEX('Policy Characteristics'!C:C,MATCH(PolicyLevers!$C477,'Policy Characteristics'!$D:$D,0))</f>
        <v>Fuel Price Deregulation</v>
      </c>
      <c r="C477" s="12" t="str">
        <f t="shared" ref="C477" si="333">C$469</f>
        <v>Fuel Price Deregulation</v>
      </c>
      <c r="D477" s="262" t="s">
        <v>463</v>
      </c>
      <c r="E477" s="262"/>
      <c r="F477" s="262" t="s">
        <v>464</v>
      </c>
      <c r="G477" s="262"/>
      <c r="H477" s="7"/>
      <c r="I477" s="308" t="s">
        <v>76</v>
      </c>
      <c r="J477" s="247" t="str">
        <f>INDEX('Policy Characteristics'!E:E,MATCH(PolicyLevers!$C477,'Policy Characteristics'!$D:$D,0))</f>
        <v>Fuel Price Deregulation</v>
      </c>
      <c r="K477" s="247" t="str">
        <f>INDEX('Policy Characteristics'!F:F,MATCH(PolicyLevers!$C477,'Policy Characteristics'!$D:$D,0))</f>
        <v>cross fuel price deregulation</v>
      </c>
      <c r="L477" s="248">
        <f>INDEX('Policy Characteristics'!G:G,MATCH(PolicyLevers!$C477,'Policy Characteristics'!$D:$D,0))</f>
        <v>0</v>
      </c>
      <c r="M477" s="248">
        <f>INDEX('Policy Characteristics'!H:H,MATCH(PolicyLevers!$C477,'Policy Characteristics'!$D:$D,0))</f>
        <v>1</v>
      </c>
      <c r="N477" s="248">
        <f>INDEX('Policy Characteristics'!I:I,MATCH(PolicyLevers!$C477,'Policy Characteristics'!$D:$D,0))</f>
        <v>0.01</v>
      </c>
      <c r="O477" s="262" t="str">
        <f>INDEX('Policy Characteristics'!J:J,MATCH(PolicyLevers!$C477,'Policy Characteristics'!$D:$D,0))</f>
        <v>% of price deregulated</v>
      </c>
      <c r="P477" s="262">
        <f>INDEX('Policy Characteristics'!K:K,MATCH(PolicyLevers!$C477,'Policy Characteristics'!$D:$D,0))</f>
        <v>0</v>
      </c>
      <c r="Q477" s="262" t="str">
        <f>INDEX('Policy Characteristics'!L:L,MATCH(PolicyLevers!$C477,'Policy Characteristics'!$D:$D,0))</f>
        <v>fuels.html#fuel-price-deregulation</v>
      </c>
      <c r="R477" s="269">
        <f>INDEX('Policy Characteristics'!M:M,MATCH(PolicyLevers!$C477,'Policy Characteristics'!$D:$D,0))</f>
        <v>0</v>
      </c>
      <c r="S477" s="262">
        <f>INDEX('Policy Characteristics'!N:N,MATCH(PolicyLevers!$C477,'Policy Characteristics'!$D:$D,0))</f>
        <v>0</v>
      </c>
      <c r="T477" s="262">
        <f>INDEX('Policy Characteristics'!O:O,MATCH(PolicyLevers!$C477,'Policy Characteristics'!$D:$D,0))</f>
        <v>0</v>
      </c>
      <c r="U477" s="248"/>
      <c r="V477" s="248"/>
      <c r="W477" s="248"/>
      <c r="X477" s="248"/>
      <c r="Y477" s="248"/>
      <c r="Z477" s="248"/>
    </row>
    <row r="478" spans="1:26" ht="15.75" customHeight="1" x14ac:dyDescent="0.35">
      <c r="A478" s="247" t="str">
        <f>INDEX('Policy Characteristics'!B:B,MATCH(PolicyLevers!$C478,'Policy Characteristics'!$D:$D,0))</f>
        <v>Cross-Sector</v>
      </c>
      <c r="B478" s="247" t="str">
        <f>INDEX('Policy Characteristics'!C:C,MATCH(PolicyLevers!$C478,'Policy Characteristics'!$D:$D,0))</f>
        <v>Fuel Price Deregulation</v>
      </c>
      <c r="C478" s="12" t="str">
        <f t="shared" ref="C478" si="334">C$469</f>
        <v>Fuel Price Deregulation</v>
      </c>
      <c r="D478" s="262" t="s">
        <v>465</v>
      </c>
      <c r="E478" s="262"/>
      <c r="F478" s="262" t="s">
        <v>252</v>
      </c>
      <c r="G478" s="262"/>
      <c r="H478" s="7"/>
      <c r="I478" s="308" t="s">
        <v>76</v>
      </c>
      <c r="J478" s="247" t="str">
        <f>INDEX('Policy Characteristics'!E:E,MATCH(PolicyLevers!$C478,'Policy Characteristics'!$D:$D,0))</f>
        <v>Fuel Price Deregulation</v>
      </c>
      <c r="K478" s="247" t="str">
        <f>INDEX('Policy Characteristics'!F:F,MATCH(PolicyLevers!$C478,'Policy Characteristics'!$D:$D,0))</f>
        <v>cross fuel price deregulation</v>
      </c>
      <c r="L478" s="248">
        <f>INDEX('Policy Characteristics'!G:G,MATCH(PolicyLevers!$C478,'Policy Characteristics'!$D:$D,0))</f>
        <v>0</v>
      </c>
      <c r="M478" s="248">
        <f>INDEX('Policy Characteristics'!H:H,MATCH(PolicyLevers!$C478,'Policy Characteristics'!$D:$D,0))</f>
        <v>1</v>
      </c>
      <c r="N478" s="248">
        <f>INDEX('Policy Characteristics'!I:I,MATCH(PolicyLevers!$C478,'Policy Characteristics'!$D:$D,0))</f>
        <v>0.01</v>
      </c>
      <c r="O478" s="262" t="str">
        <f>INDEX('Policy Characteristics'!J:J,MATCH(PolicyLevers!$C478,'Policy Characteristics'!$D:$D,0))</f>
        <v>% of price deregulated</v>
      </c>
      <c r="P478" s="262">
        <f>INDEX('Policy Characteristics'!K:K,MATCH(PolicyLevers!$C478,'Policy Characteristics'!$D:$D,0))</f>
        <v>0</v>
      </c>
      <c r="Q478" s="262" t="str">
        <f>INDEX('Policy Characteristics'!L:L,MATCH(PolicyLevers!$C478,'Policy Characteristics'!$D:$D,0))</f>
        <v>fuels.html#fuel-price-deregulation</v>
      </c>
      <c r="R478" s="269">
        <f>INDEX('Policy Characteristics'!M:M,MATCH(PolicyLevers!$C478,'Policy Characteristics'!$D:$D,0))</f>
        <v>0</v>
      </c>
      <c r="S478" s="262">
        <f>INDEX('Policy Characteristics'!N:N,MATCH(PolicyLevers!$C478,'Policy Characteristics'!$D:$D,0))</f>
        <v>0</v>
      </c>
      <c r="T478" s="262">
        <f>INDEX('Policy Characteristics'!O:O,MATCH(PolicyLevers!$C478,'Policy Characteristics'!$D:$D,0))</f>
        <v>0</v>
      </c>
      <c r="U478" s="248"/>
      <c r="V478" s="248"/>
      <c r="W478" s="248"/>
      <c r="X478" s="248"/>
      <c r="Y478" s="248"/>
      <c r="Z478" s="248"/>
    </row>
    <row r="479" spans="1:26" ht="15.75" customHeight="1" x14ac:dyDescent="0.35">
      <c r="A479" s="247" t="str">
        <f>INDEX('Policy Characteristics'!B:B,MATCH(PolicyLevers!$C479,'Policy Characteristics'!$D:$D,0))</f>
        <v>Cross-Sector</v>
      </c>
      <c r="B479" s="247" t="str">
        <f>INDEX('Policy Characteristics'!C:C,MATCH(PolicyLevers!$C479,'Policy Characteristics'!$D:$D,0))</f>
        <v>Fuel Price Deregulation</v>
      </c>
      <c r="C479" s="12" t="str">
        <f t="shared" ref="C479" si="335">C$469</f>
        <v>Fuel Price Deregulation</v>
      </c>
      <c r="D479" s="262" t="s">
        <v>466</v>
      </c>
      <c r="E479" s="262"/>
      <c r="F479" s="262" t="s">
        <v>256</v>
      </c>
      <c r="G479" s="262"/>
      <c r="H479" s="7"/>
      <c r="I479" s="308" t="s">
        <v>76</v>
      </c>
      <c r="J479" s="247" t="str">
        <f>INDEX('Policy Characteristics'!E:E,MATCH(PolicyLevers!$C479,'Policy Characteristics'!$D:$D,0))</f>
        <v>Fuel Price Deregulation</v>
      </c>
      <c r="K479" s="247" t="str">
        <f>INDEX('Policy Characteristics'!F:F,MATCH(PolicyLevers!$C479,'Policy Characteristics'!$D:$D,0))</f>
        <v>cross fuel price deregulation</v>
      </c>
      <c r="L479" s="248">
        <f>INDEX('Policy Characteristics'!G:G,MATCH(PolicyLevers!$C479,'Policy Characteristics'!$D:$D,0))</f>
        <v>0</v>
      </c>
      <c r="M479" s="248">
        <f>INDEX('Policy Characteristics'!H:H,MATCH(PolicyLevers!$C479,'Policy Characteristics'!$D:$D,0))</f>
        <v>1</v>
      </c>
      <c r="N479" s="248">
        <f>INDEX('Policy Characteristics'!I:I,MATCH(PolicyLevers!$C479,'Policy Characteristics'!$D:$D,0))</f>
        <v>0.01</v>
      </c>
      <c r="O479" s="262" t="str">
        <f>INDEX('Policy Characteristics'!J:J,MATCH(PolicyLevers!$C479,'Policy Characteristics'!$D:$D,0))</f>
        <v>% of price deregulated</v>
      </c>
      <c r="P479" s="262">
        <f>INDEX('Policy Characteristics'!K:K,MATCH(PolicyLevers!$C479,'Policy Characteristics'!$D:$D,0))</f>
        <v>0</v>
      </c>
      <c r="Q479" s="262" t="str">
        <f>INDEX('Policy Characteristics'!L:L,MATCH(PolicyLevers!$C479,'Policy Characteristics'!$D:$D,0))</f>
        <v>fuels.html#fuel-price-deregulation</v>
      </c>
      <c r="R479" s="269">
        <f>INDEX('Policy Characteristics'!M:M,MATCH(PolicyLevers!$C479,'Policy Characteristics'!$D:$D,0))</f>
        <v>0</v>
      </c>
      <c r="S479" s="262">
        <f>INDEX('Policy Characteristics'!N:N,MATCH(PolicyLevers!$C479,'Policy Characteristics'!$D:$D,0))</f>
        <v>0</v>
      </c>
      <c r="T479" s="262">
        <f>INDEX('Policy Characteristics'!O:O,MATCH(PolicyLevers!$C479,'Policy Characteristics'!$D:$D,0))</f>
        <v>0</v>
      </c>
      <c r="U479" s="248"/>
      <c r="V479" s="248"/>
      <c r="W479" s="248"/>
      <c r="X479" s="248"/>
      <c r="Y479" s="248"/>
      <c r="Z479" s="248"/>
    </row>
    <row r="480" spans="1:26" ht="15.75" customHeight="1" x14ac:dyDescent="0.35">
      <c r="A480" s="247" t="str">
        <f>INDEX('Policy Characteristics'!B:B,MATCH(PolicyLevers!$C480,'Policy Characteristics'!$D:$D,0))</f>
        <v>Cross-Sector</v>
      </c>
      <c r="B480" s="247" t="str">
        <f>INDEX('Policy Characteristics'!C:C,MATCH(PolicyLevers!$C480,'Policy Characteristics'!$D:$D,0))</f>
        <v>Fuel Price Deregulation</v>
      </c>
      <c r="C480" s="12" t="str">
        <f t="shared" ref="C480" si="336">C$469</f>
        <v>Fuel Price Deregulation</v>
      </c>
      <c r="D480" s="262" t="s">
        <v>467</v>
      </c>
      <c r="E480" s="262"/>
      <c r="F480" s="262" t="s">
        <v>468</v>
      </c>
      <c r="G480" s="262"/>
      <c r="H480" s="7"/>
      <c r="I480" s="308" t="s">
        <v>76</v>
      </c>
      <c r="J480" s="247" t="str">
        <f>INDEX('Policy Characteristics'!E:E,MATCH(PolicyLevers!$C480,'Policy Characteristics'!$D:$D,0))</f>
        <v>Fuel Price Deregulation</v>
      </c>
      <c r="K480" s="247" t="str">
        <f>INDEX('Policy Characteristics'!F:F,MATCH(PolicyLevers!$C480,'Policy Characteristics'!$D:$D,0))</f>
        <v>cross fuel price deregulation</v>
      </c>
      <c r="L480" s="248">
        <f>INDEX('Policy Characteristics'!G:G,MATCH(PolicyLevers!$C480,'Policy Characteristics'!$D:$D,0))</f>
        <v>0</v>
      </c>
      <c r="M480" s="248">
        <f>INDEX('Policy Characteristics'!H:H,MATCH(PolicyLevers!$C480,'Policy Characteristics'!$D:$D,0))</f>
        <v>1</v>
      </c>
      <c r="N480" s="248">
        <f>INDEX('Policy Characteristics'!I:I,MATCH(PolicyLevers!$C480,'Policy Characteristics'!$D:$D,0))</f>
        <v>0.01</v>
      </c>
      <c r="O480" s="262" t="str">
        <f>INDEX('Policy Characteristics'!J:J,MATCH(PolicyLevers!$C480,'Policy Characteristics'!$D:$D,0))</f>
        <v>% of price deregulated</v>
      </c>
      <c r="P480" s="262">
        <f>INDEX('Policy Characteristics'!K:K,MATCH(PolicyLevers!$C480,'Policy Characteristics'!$D:$D,0))</f>
        <v>0</v>
      </c>
      <c r="Q480" s="262" t="str">
        <f>INDEX('Policy Characteristics'!L:L,MATCH(PolicyLevers!$C480,'Policy Characteristics'!$D:$D,0))</f>
        <v>fuels.html#fuel-price-deregulation</v>
      </c>
      <c r="R480" s="269">
        <f>INDEX('Policy Characteristics'!M:M,MATCH(PolicyLevers!$C480,'Policy Characteristics'!$D:$D,0))</f>
        <v>0</v>
      </c>
      <c r="S480" s="262">
        <f>INDEX('Policy Characteristics'!N:N,MATCH(PolicyLevers!$C480,'Policy Characteristics'!$D:$D,0))</f>
        <v>0</v>
      </c>
      <c r="T480" s="262">
        <f>INDEX('Policy Characteristics'!O:O,MATCH(PolicyLevers!$C480,'Policy Characteristics'!$D:$D,0))</f>
        <v>0</v>
      </c>
      <c r="U480" s="248"/>
      <c r="V480" s="248"/>
      <c r="W480" s="248"/>
      <c r="X480" s="248"/>
      <c r="Y480" s="248"/>
      <c r="Z480" s="248"/>
    </row>
    <row r="481" spans="1:26" ht="15.75" customHeight="1" x14ac:dyDescent="0.35">
      <c r="A481" s="247" t="str">
        <f>INDEX('Policy Characteristics'!B:B,MATCH(PolicyLevers!$C481,'Policy Characteristics'!$D:$D,0))</f>
        <v>Cross-Sector</v>
      </c>
      <c r="B481" s="247" t="str">
        <f>INDEX('Policy Characteristics'!C:C,MATCH(PolicyLevers!$C481,'Policy Characteristics'!$D:$D,0))</f>
        <v>Fuel Price Deregulation</v>
      </c>
      <c r="C481" s="12" t="str">
        <f t="shared" ref="C481" si="337">C$469</f>
        <v>Fuel Price Deregulation</v>
      </c>
      <c r="D481" s="262" t="s">
        <v>469</v>
      </c>
      <c r="E481" s="262"/>
      <c r="F481" s="262" t="s">
        <v>470</v>
      </c>
      <c r="G481" s="262"/>
      <c r="H481" s="7"/>
      <c r="I481" s="308" t="s">
        <v>76</v>
      </c>
      <c r="J481" s="247" t="str">
        <f>INDEX('Policy Characteristics'!E:E,MATCH(PolicyLevers!$C481,'Policy Characteristics'!$D:$D,0))</f>
        <v>Fuel Price Deregulation</v>
      </c>
      <c r="K481" s="247" t="str">
        <f>INDEX('Policy Characteristics'!F:F,MATCH(PolicyLevers!$C481,'Policy Characteristics'!$D:$D,0))</f>
        <v>cross fuel price deregulation</v>
      </c>
      <c r="L481" s="248">
        <f>INDEX('Policy Characteristics'!G:G,MATCH(PolicyLevers!$C481,'Policy Characteristics'!$D:$D,0))</f>
        <v>0</v>
      </c>
      <c r="M481" s="248">
        <f>INDEX('Policy Characteristics'!H:H,MATCH(PolicyLevers!$C481,'Policy Characteristics'!$D:$D,0))</f>
        <v>1</v>
      </c>
      <c r="N481" s="248">
        <f>INDEX('Policy Characteristics'!I:I,MATCH(PolicyLevers!$C481,'Policy Characteristics'!$D:$D,0))</f>
        <v>0.01</v>
      </c>
      <c r="O481" s="262" t="str">
        <f>INDEX('Policy Characteristics'!J:J,MATCH(PolicyLevers!$C481,'Policy Characteristics'!$D:$D,0))</f>
        <v>% of price deregulated</v>
      </c>
      <c r="P481" s="262">
        <f>INDEX('Policy Characteristics'!K:K,MATCH(PolicyLevers!$C481,'Policy Characteristics'!$D:$D,0))</f>
        <v>0</v>
      </c>
      <c r="Q481" s="262" t="str">
        <f>INDEX('Policy Characteristics'!L:L,MATCH(PolicyLevers!$C481,'Policy Characteristics'!$D:$D,0))</f>
        <v>fuels.html#fuel-price-deregulation</v>
      </c>
      <c r="R481" s="269">
        <f>INDEX('Policy Characteristics'!M:M,MATCH(PolicyLevers!$C481,'Policy Characteristics'!$D:$D,0))</f>
        <v>0</v>
      </c>
      <c r="S481" s="262">
        <f>INDEX('Policy Characteristics'!N:N,MATCH(PolicyLevers!$C481,'Policy Characteristics'!$D:$D,0))</f>
        <v>0</v>
      </c>
      <c r="T481" s="262">
        <f>INDEX('Policy Characteristics'!O:O,MATCH(PolicyLevers!$C481,'Policy Characteristics'!$D:$D,0))</f>
        <v>0</v>
      </c>
      <c r="U481" s="248"/>
      <c r="V481" s="248"/>
      <c r="W481" s="248"/>
      <c r="X481" s="248"/>
      <c r="Y481" s="248"/>
      <c r="Z481" s="248"/>
    </row>
    <row r="482" spans="1:26" ht="15.75" customHeight="1" x14ac:dyDescent="0.35">
      <c r="A482" s="247" t="str">
        <f>INDEX('Policy Characteristics'!B:B,MATCH(PolicyLevers!$C482,'Policy Characteristics'!$D:$D,0))</f>
        <v>Cross-Sector</v>
      </c>
      <c r="B482" s="247" t="str">
        <f>INDEX('Policy Characteristics'!C:C,MATCH(PolicyLevers!$C482,'Policy Characteristics'!$D:$D,0))</f>
        <v>Fuel Price Deregulation</v>
      </c>
      <c r="C482" s="12" t="str">
        <f t="shared" ref="C482" si="338">C$469</f>
        <v>Fuel Price Deregulation</v>
      </c>
      <c r="D482" s="262" t="s">
        <v>584</v>
      </c>
      <c r="E482" s="262"/>
      <c r="F482" s="262" t="s">
        <v>260</v>
      </c>
      <c r="G482" s="262"/>
      <c r="H482" s="7"/>
      <c r="I482" s="308" t="s">
        <v>76</v>
      </c>
      <c r="J482" s="247" t="str">
        <f>INDEX('Policy Characteristics'!E:E,MATCH(PolicyLevers!$C482,'Policy Characteristics'!$D:$D,0))</f>
        <v>Fuel Price Deregulation</v>
      </c>
      <c r="K482" s="247" t="str">
        <f>INDEX('Policy Characteristics'!F:F,MATCH(PolicyLevers!$C482,'Policy Characteristics'!$D:$D,0))</f>
        <v>cross fuel price deregulation</v>
      </c>
      <c r="L482" s="248">
        <f>INDEX('Policy Characteristics'!G:G,MATCH(PolicyLevers!$C482,'Policy Characteristics'!$D:$D,0))</f>
        <v>0</v>
      </c>
      <c r="M482" s="248">
        <f>INDEX('Policy Characteristics'!H:H,MATCH(PolicyLevers!$C482,'Policy Characteristics'!$D:$D,0))</f>
        <v>1</v>
      </c>
      <c r="N482" s="248">
        <f>INDEX('Policy Characteristics'!I:I,MATCH(PolicyLevers!$C482,'Policy Characteristics'!$D:$D,0))</f>
        <v>0.01</v>
      </c>
      <c r="O482" s="262" t="str">
        <f>INDEX('Policy Characteristics'!J:J,MATCH(PolicyLevers!$C482,'Policy Characteristics'!$D:$D,0))</f>
        <v>% of price deregulated</v>
      </c>
      <c r="P482" s="262">
        <f>INDEX('Policy Characteristics'!K:K,MATCH(PolicyLevers!$C482,'Policy Characteristics'!$D:$D,0))</f>
        <v>0</v>
      </c>
      <c r="Q482" s="262" t="str">
        <f>INDEX('Policy Characteristics'!L:L,MATCH(PolicyLevers!$C482,'Policy Characteristics'!$D:$D,0))</f>
        <v>fuels.html#fuel-price-deregulation</v>
      </c>
      <c r="R482" s="269">
        <f>INDEX('Policy Characteristics'!M:M,MATCH(PolicyLevers!$C482,'Policy Characteristics'!$D:$D,0))</f>
        <v>0</v>
      </c>
      <c r="S482" s="262">
        <f>INDEX('Policy Characteristics'!N:N,MATCH(PolicyLevers!$C482,'Policy Characteristics'!$D:$D,0))</f>
        <v>0</v>
      </c>
      <c r="T482" s="262">
        <f>INDEX('Policy Characteristics'!O:O,MATCH(PolicyLevers!$C482,'Policy Characteristics'!$D:$D,0))</f>
        <v>0</v>
      </c>
      <c r="U482" s="248"/>
      <c r="V482" s="248"/>
      <c r="W482" s="248"/>
      <c r="X482" s="248"/>
      <c r="Y482" s="248"/>
      <c r="Z482" s="248"/>
    </row>
    <row r="483" spans="1:26" ht="15.75" customHeight="1" x14ac:dyDescent="0.35">
      <c r="A483" s="247" t="str">
        <f>INDEX('Policy Characteristics'!B:B,MATCH(PolicyLevers!$C483,'Policy Characteristics'!$D:$D,0))</f>
        <v>Cross-Sector</v>
      </c>
      <c r="B483" s="247" t="str">
        <f>INDEX('Policy Characteristics'!C:C,MATCH(PolicyLevers!$C483,'Policy Characteristics'!$D:$D,0))</f>
        <v>Fuel Price Deregulation</v>
      </c>
      <c r="C483" s="12" t="str">
        <f t="shared" ref="C483" si="339">C$469</f>
        <v>Fuel Price Deregulation</v>
      </c>
      <c r="D483" s="262" t="s">
        <v>585</v>
      </c>
      <c r="E483" s="262"/>
      <c r="F483" s="262" t="s">
        <v>586</v>
      </c>
      <c r="G483" s="262"/>
      <c r="H483" s="7"/>
      <c r="I483" s="308" t="s">
        <v>76</v>
      </c>
      <c r="J483" s="247" t="str">
        <f>INDEX('Policy Characteristics'!E:E,MATCH(PolicyLevers!$C483,'Policy Characteristics'!$D:$D,0))</f>
        <v>Fuel Price Deregulation</v>
      </c>
      <c r="K483" s="247" t="str">
        <f>INDEX('Policy Characteristics'!F:F,MATCH(PolicyLevers!$C483,'Policy Characteristics'!$D:$D,0))</f>
        <v>cross fuel price deregulation</v>
      </c>
      <c r="L483" s="248">
        <f>INDEX('Policy Characteristics'!G:G,MATCH(PolicyLevers!$C483,'Policy Characteristics'!$D:$D,0))</f>
        <v>0</v>
      </c>
      <c r="M483" s="248">
        <f>INDEX('Policy Characteristics'!H:H,MATCH(PolicyLevers!$C483,'Policy Characteristics'!$D:$D,0))</f>
        <v>1</v>
      </c>
      <c r="N483" s="248">
        <f>INDEX('Policy Characteristics'!I:I,MATCH(PolicyLevers!$C483,'Policy Characteristics'!$D:$D,0))</f>
        <v>0.01</v>
      </c>
      <c r="O483" s="262" t="str">
        <f>INDEX('Policy Characteristics'!J:J,MATCH(PolicyLevers!$C483,'Policy Characteristics'!$D:$D,0))</f>
        <v>% of price deregulated</v>
      </c>
      <c r="P483" s="262">
        <f>INDEX('Policy Characteristics'!K:K,MATCH(PolicyLevers!$C483,'Policy Characteristics'!$D:$D,0))</f>
        <v>0</v>
      </c>
      <c r="Q483" s="262" t="str">
        <f>INDEX('Policy Characteristics'!L:L,MATCH(PolicyLevers!$C483,'Policy Characteristics'!$D:$D,0))</f>
        <v>fuels.html#fuel-price-deregulation</v>
      </c>
      <c r="R483" s="269">
        <f>INDEX('Policy Characteristics'!M:M,MATCH(PolicyLevers!$C483,'Policy Characteristics'!$D:$D,0))</f>
        <v>0</v>
      </c>
      <c r="S483" s="262">
        <f>INDEX('Policy Characteristics'!N:N,MATCH(PolicyLevers!$C483,'Policy Characteristics'!$D:$D,0))</f>
        <v>0</v>
      </c>
      <c r="T483" s="262">
        <f>INDEX('Policy Characteristics'!O:O,MATCH(PolicyLevers!$C483,'Policy Characteristics'!$D:$D,0))</f>
        <v>0</v>
      </c>
      <c r="U483" s="248"/>
      <c r="V483" s="248"/>
      <c r="W483" s="248"/>
      <c r="X483" s="248"/>
      <c r="Y483" s="248"/>
      <c r="Z483" s="248"/>
    </row>
    <row r="484" spans="1:26" ht="15.75" customHeight="1" x14ac:dyDescent="0.35">
      <c r="A484" s="247" t="str">
        <f>INDEX('Policy Characteristics'!B:B,MATCH(PolicyLevers!$C484,'Policy Characteristics'!$D:$D,0))</f>
        <v>Cross-Sector</v>
      </c>
      <c r="B484" s="247" t="str">
        <f>INDEX('Policy Characteristics'!C:C,MATCH(PolicyLevers!$C484,'Policy Characteristics'!$D:$D,0))</f>
        <v>Fuel Taxes</v>
      </c>
      <c r="C484" s="247" t="s">
        <v>599</v>
      </c>
      <c r="D484" s="257" t="s">
        <v>568</v>
      </c>
      <c r="E484" s="257"/>
      <c r="F484" s="257" t="s">
        <v>569</v>
      </c>
      <c r="G484" s="257"/>
      <c r="H484" s="254">
        <v>78</v>
      </c>
      <c r="I484" s="296" t="s">
        <v>63</v>
      </c>
      <c r="J484" s="247" t="str">
        <f>INDEX('Policy Characteristics'!E:E,MATCH(PolicyLevers!$C484,'Policy Characteristics'!$D:$D,0))</f>
        <v>Fuel Taxes</v>
      </c>
      <c r="K484" s="247" t="str">
        <f>INDEX('Policy Characteristics'!F:F,MATCH(PolicyLevers!$C484,'Policy Characteristics'!$D:$D,0))</f>
        <v>cross fuel tax</v>
      </c>
      <c r="L484" s="256">
        <f>INDEX('Policy Characteristics'!G:G,MATCH(PolicyLevers!$C484,'Policy Characteristics'!$D:$D,0))</f>
        <v>0</v>
      </c>
      <c r="M484" s="256">
        <f>INDEX('Policy Characteristics'!H:H,MATCH(PolicyLevers!$C484,'Policy Characteristics'!$D:$D,0))</f>
        <v>0.2</v>
      </c>
      <c r="N484" s="279">
        <f>INDEX('Policy Characteristics'!I:I,MATCH(PolicyLevers!$C484,'Policy Characteristics'!$D:$D,0))</f>
        <v>5.0000000000000001E-3</v>
      </c>
      <c r="O484" s="257" t="str">
        <f>INDEX('Policy Characteristics'!J:J,MATCH(PolicyLevers!$C484,'Policy Characteristics'!$D:$D,0))</f>
        <v>% of BAU price</v>
      </c>
      <c r="P484" s="257" t="str">
        <f>INDEX('Policy Characteristics'!K:K,MATCH(PolicyLevers!$C484,'Policy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4" s="257" t="str">
        <f>INDEX('Policy Characteristics'!L:L,MATCH(PolicyLevers!$C484,'Policy Characteristics'!$D:$D,0))</f>
        <v>fuels.html#fuel-taxes</v>
      </c>
      <c r="R484" s="265" t="str">
        <f>INDEX('Policy Characteristics'!M:M,MATCH(PolicyLevers!$C484,'Policy Characteristics'!$D:$D,0))</f>
        <v>fuel-taxes.html</v>
      </c>
      <c r="S484" s="290" t="str">
        <f>INDEX('Policy Characteristics'!N:N,MATCH(PolicyLevers!$C484,'Policy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4" s="290" t="str">
        <f>INDEX('Policy Characteristics'!O:O,MATCH(PolicyLevers!$C484,'Policy Characteristics'!$D:$D,0))</f>
        <v>IEA, Energy Prices and Taxes for OECD Countries 2019, https://webstore.iea.org/energy-prices-and-taxes-for-oecd-countries-2019</v>
      </c>
      <c r="U484" s="12"/>
      <c r="V484" s="12"/>
      <c r="W484" s="12"/>
      <c r="X484" s="12"/>
      <c r="Y484" s="12"/>
      <c r="Z484" s="12"/>
    </row>
    <row r="485" spans="1:26" ht="15.75" customHeight="1" x14ac:dyDescent="0.35">
      <c r="A485" s="247" t="str">
        <f>INDEX('Policy Characteristics'!B:B,MATCH(PolicyLevers!$C485,'Policy Characteristics'!$D:$D,0))</f>
        <v>Cross-Sector</v>
      </c>
      <c r="B485" s="247" t="str">
        <f>INDEX('Policy Characteristics'!C:C,MATCH(PolicyLevers!$C485,'Policy Characteristics'!$D:$D,0))</f>
        <v>Fuel Taxes</v>
      </c>
      <c r="C485" s="247" t="str">
        <f t="shared" ref="C485:C486" si="340">C$484</f>
        <v>Additional Fuel Tax Rate by Fuel</v>
      </c>
      <c r="D485" s="257" t="s">
        <v>454</v>
      </c>
      <c r="E485" s="257"/>
      <c r="F485" s="257" t="s">
        <v>227</v>
      </c>
      <c r="G485" s="257"/>
      <c r="H485" s="254">
        <v>79</v>
      </c>
      <c r="I485" s="296" t="s">
        <v>63</v>
      </c>
      <c r="J485" s="247" t="str">
        <f>INDEX('Policy Characteristics'!E:E,MATCH(PolicyLevers!$C485,'Policy Characteristics'!$D:$D,0))</f>
        <v>Fuel Taxes</v>
      </c>
      <c r="K485" s="247" t="str">
        <f>INDEX('Policy Characteristics'!F:F,MATCH(PolicyLevers!$C485,'Policy Characteristics'!$D:$D,0))</f>
        <v>cross fuel tax</v>
      </c>
      <c r="L485" s="256">
        <f>INDEX('Policy Characteristics'!G:G,MATCH(PolicyLevers!$C485,'Policy Characteristics'!$D:$D,0))</f>
        <v>0</v>
      </c>
      <c r="M485" s="256">
        <f>INDEX('Policy Characteristics'!H:H,MATCH(PolicyLevers!$C485,'Policy Characteristics'!$D:$D,0))</f>
        <v>0.2</v>
      </c>
      <c r="N485" s="279">
        <f>INDEX('Policy Characteristics'!I:I,MATCH(PolicyLevers!$C485,'Policy Characteristics'!$D:$D,0))</f>
        <v>5.0000000000000001E-3</v>
      </c>
      <c r="O485" s="257" t="str">
        <f>INDEX('Policy Characteristics'!J:J,MATCH(PolicyLevers!$C485,'Policy Characteristics'!$D:$D,0))</f>
        <v>% of BAU price</v>
      </c>
      <c r="P485" s="257" t="str">
        <f>INDEX('Policy Characteristics'!K:K,MATCH(PolicyLevers!$C485,'Policy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5" s="257" t="str">
        <f>INDEX('Policy Characteristics'!L:L,MATCH(PolicyLevers!$C485,'Policy Characteristics'!$D:$D,0))</f>
        <v>fuels.html#fuel-taxes</v>
      </c>
      <c r="R485" s="265" t="str">
        <f>INDEX('Policy Characteristics'!M:M,MATCH(PolicyLevers!$C485,'Policy Characteristics'!$D:$D,0))</f>
        <v>fuel-taxes.html</v>
      </c>
      <c r="S485" s="290" t="str">
        <f>INDEX('Policy Characteristics'!N:N,MATCH(PolicyLevers!$C485,'Policy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5" s="290" t="str">
        <f>INDEX('Policy Characteristics'!O:O,MATCH(PolicyLevers!$C485,'Policy Characteristics'!$D:$D,0))</f>
        <v>IEA, Energy Prices and Taxes for OECD Countries 2019, https://webstore.iea.org/energy-prices-and-taxes-for-oecd-countries-2019</v>
      </c>
      <c r="U485" s="12"/>
      <c r="V485" s="12"/>
      <c r="W485" s="12"/>
      <c r="X485" s="12"/>
      <c r="Y485" s="12"/>
      <c r="Z485" s="12"/>
    </row>
    <row r="486" spans="1:26" ht="15.75" customHeight="1" x14ac:dyDescent="0.35">
      <c r="A486" s="247" t="str">
        <f>INDEX('Policy Characteristics'!B:B,MATCH(PolicyLevers!$C486,'Policy Characteristics'!$D:$D,0))</f>
        <v>Cross-Sector</v>
      </c>
      <c r="B486" s="247" t="str">
        <f>INDEX('Policy Characteristics'!C:C,MATCH(PolicyLevers!$C486,'Policy Characteristics'!$D:$D,0))</f>
        <v>Fuel Taxes</v>
      </c>
      <c r="C486" s="247" t="str">
        <f t="shared" si="340"/>
        <v>Additional Fuel Tax Rate by Fuel</v>
      </c>
      <c r="D486" s="257" t="s">
        <v>458</v>
      </c>
      <c r="E486" s="257"/>
      <c r="F486" s="257" t="s">
        <v>347</v>
      </c>
      <c r="G486" s="257"/>
      <c r="H486" s="254">
        <v>80</v>
      </c>
      <c r="I486" s="296" t="s">
        <v>63</v>
      </c>
      <c r="J486" s="247" t="str">
        <f>INDEX('Policy Characteristics'!E:E,MATCH(PolicyLevers!$C486,'Policy Characteristics'!$D:$D,0))</f>
        <v>Fuel Taxes</v>
      </c>
      <c r="K486" s="247" t="str">
        <f>INDEX('Policy Characteristics'!F:F,MATCH(PolicyLevers!$C486,'Policy Characteristics'!$D:$D,0))</f>
        <v>cross fuel tax</v>
      </c>
      <c r="L486" s="256">
        <f>INDEX('Policy Characteristics'!G:G,MATCH(PolicyLevers!$C486,'Policy Characteristics'!$D:$D,0))</f>
        <v>0</v>
      </c>
      <c r="M486" s="256">
        <f>INDEX('Policy Characteristics'!H:H,MATCH(PolicyLevers!$C486,'Policy Characteristics'!$D:$D,0))</f>
        <v>0.2</v>
      </c>
      <c r="N486" s="279">
        <f>INDEX('Policy Characteristics'!I:I,MATCH(PolicyLevers!$C486,'Policy Characteristics'!$D:$D,0))</f>
        <v>5.0000000000000001E-3</v>
      </c>
      <c r="O486" s="257" t="str">
        <f>INDEX('Policy Characteristics'!J:J,MATCH(PolicyLevers!$C486,'Policy Characteristics'!$D:$D,0))</f>
        <v>% of BAU price</v>
      </c>
      <c r="P486" s="257" t="str">
        <f>INDEX('Policy Characteristics'!K:K,MATCH(PolicyLevers!$C486,'Policy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6" s="257" t="str">
        <f>INDEX('Policy Characteristics'!L:L,MATCH(PolicyLevers!$C486,'Policy Characteristics'!$D:$D,0))</f>
        <v>fuels.html#fuel-taxes</v>
      </c>
      <c r="R486" s="265" t="str">
        <f>INDEX('Policy Characteristics'!M:M,MATCH(PolicyLevers!$C486,'Policy Characteristics'!$D:$D,0))</f>
        <v>fuel-taxes.html</v>
      </c>
      <c r="S486" s="290" t="str">
        <f>INDEX('Policy Characteristics'!N:N,MATCH(PolicyLevers!$C486,'Policy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6" s="290" t="str">
        <f>INDEX('Policy Characteristics'!O:O,MATCH(PolicyLevers!$C486,'Policy Characteristics'!$D:$D,0))</f>
        <v>IEA, Energy Prices and Taxes for OECD Countries 2019, https://webstore.iea.org/energy-prices-and-taxes-for-oecd-countries-2019</v>
      </c>
      <c r="U486" s="12"/>
      <c r="V486" s="12"/>
      <c r="W486" s="12"/>
      <c r="X486" s="12"/>
      <c r="Y486" s="12"/>
      <c r="Z486" s="12"/>
    </row>
    <row r="487" spans="1:26" ht="15.75" customHeight="1" x14ac:dyDescent="0.35">
      <c r="A487" s="247" t="str">
        <f>INDEX('Policy Characteristics'!B:B,MATCH(PolicyLevers!$C487,'Policy Characteristics'!$D:$D,0))</f>
        <v>Cross-Sector</v>
      </c>
      <c r="B487" s="247" t="str">
        <f>INDEX('Policy Characteristics'!C:C,MATCH(PolicyLevers!$C487,'Policy Characteristics'!$D:$D,0))</f>
        <v>Fuel Taxes</v>
      </c>
      <c r="C487" s="12" t="str">
        <f t="shared" ref="C487" si="341">C$484</f>
        <v>Additional Fuel Tax Rate by Fuel</v>
      </c>
      <c r="D487" s="262" t="s">
        <v>571</v>
      </c>
      <c r="E487" s="262"/>
      <c r="F487" s="262" t="s">
        <v>234</v>
      </c>
      <c r="G487" s="276"/>
      <c r="H487" s="7" t="s">
        <v>222</v>
      </c>
      <c r="I487" s="308" t="s">
        <v>76</v>
      </c>
      <c r="J487" s="247" t="str">
        <f>INDEX('Policy Characteristics'!E:E,MATCH(PolicyLevers!$C487,'Policy Characteristics'!$D:$D,0))</f>
        <v>Fuel Taxes</v>
      </c>
      <c r="K487" s="247" t="str">
        <f>INDEX('Policy Characteristics'!F:F,MATCH(PolicyLevers!$C487,'Policy Characteristics'!$D:$D,0))</f>
        <v>cross fuel tax</v>
      </c>
      <c r="L487" s="261">
        <f>INDEX('Policy Characteristics'!G:G,MATCH(PolicyLevers!$C487,'Policy Characteristics'!$D:$D,0))</f>
        <v>0</v>
      </c>
      <c r="M487" s="261">
        <f>INDEX('Policy Characteristics'!H:H,MATCH(PolicyLevers!$C487,'Policy Characteristics'!$D:$D,0))</f>
        <v>0.2</v>
      </c>
      <c r="N487" s="309">
        <f>INDEX('Policy Characteristics'!I:I,MATCH(PolicyLevers!$C487,'Policy Characteristics'!$D:$D,0))</f>
        <v>5.0000000000000001E-3</v>
      </c>
      <c r="O487" s="276" t="str">
        <f>INDEX('Policy Characteristics'!J:J,MATCH(PolicyLevers!$C487,'Policy Characteristics'!$D:$D,0))</f>
        <v>% of BAU price</v>
      </c>
      <c r="P487" s="262" t="str">
        <f>INDEX('Policy Characteristics'!K:K,MATCH(PolicyLevers!$C487,'Policy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7" s="276" t="str">
        <f>INDEX('Policy Characteristics'!L:L,MATCH(PolicyLevers!$C487,'Policy Characteristics'!$D:$D,0))</f>
        <v>fuels.html#fuel-taxes</v>
      </c>
      <c r="R487" s="269" t="str">
        <f>INDEX('Policy Characteristics'!M:M,MATCH(PolicyLevers!$C487,'Policy Characteristics'!$D:$D,0))</f>
        <v>fuel-taxes.html</v>
      </c>
      <c r="S487" s="276" t="str">
        <f>INDEX('Policy Characteristics'!N:N,MATCH(PolicyLevers!$C487,'Policy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7" s="276" t="str">
        <f>INDEX('Policy Characteristics'!O:O,MATCH(PolicyLevers!$C487,'Policy Characteristics'!$D:$D,0))</f>
        <v>IEA, Energy Prices and Taxes for OECD Countries 2019, https://webstore.iea.org/energy-prices-and-taxes-for-oecd-countries-2019</v>
      </c>
      <c r="U487" s="12"/>
      <c r="V487" s="12"/>
      <c r="W487" s="12"/>
      <c r="X487" s="12"/>
      <c r="Y487" s="12"/>
      <c r="Z487" s="12"/>
    </row>
    <row r="488" spans="1:26" ht="15.75" customHeight="1" x14ac:dyDescent="0.35">
      <c r="A488" s="247" t="str">
        <f>INDEX('Policy Characteristics'!B:B,MATCH(PolicyLevers!$C488,'Policy Characteristics'!$D:$D,0))</f>
        <v>Cross-Sector</v>
      </c>
      <c r="B488" s="247" t="str">
        <f>INDEX('Policy Characteristics'!C:C,MATCH(PolicyLevers!$C488,'Policy Characteristics'!$D:$D,0))</f>
        <v>Fuel Taxes</v>
      </c>
      <c r="C488" s="12" t="str">
        <f t="shared" ref="C488:C490" si="342">C$484</f>
        <v>Additional Fuel Tax Rate by Fuel</v>
      </c>
      <c r="D488" s="262" t="s">
        <v>576</v>
      </c>
      <c r="E488" s="262"/>
      <c r="F488" s="262" t="s">
        <v>244</v>
      </c>
      <c r="G488" s="276"/>
      <c r="H488" s="7" t="s">
        <v>222</v>
      </c>
      <c r="I488" s="308" t="s">
        <v>76</v>
      </c>
      <c r="J488" s="247" t="str">
        <f>INDEX('Policy Characteristics'!E:E,MATCH(PolicyLevers!$C488,'Policy Characteristics'!$D:$D,0))</f>
        <v>Fuel Taxes</v>
      </c>
      <c r="K488" s="247" t="str">
        <f>INDEX('Policy Characteristics'!F:F,MATCH(PolicyLevers!$C488,'Policy Characteristics'!$D:$D,0))</f>
        <v>cross fuel tax</v>
      </c>
      <c r="L488" s="261">
        <f>INDEX('Policy Characteristics'!G:G,MATCH(PolicyLevers!$C488,'Policy Characteristics'!$D:$D,0))</f>
        <v>0</v>
      </c>
      <c r="M488" s="261">
        <f>INDEX('Policy Characteristics'!H:H,MATCH(PolicyLevers!$C488,'Policy Characteristics'!$D:$D,0))</f>
        <v>0.2</v>
      </c>
      <c r="N488" s="309">
        <f>INDEX('Policy Characteristics'!I:I,MATCH(PolicyLevers!$C488,'Policy Characteristics'!$D:$D,0))</f>
        <v>5.0000000000000001E-3</v>
      </c>
      <c r="O488" s="276" t="str">
        <f>INDEX('Policy Characteristics'!J:J,MATCH(PolicyLevers!$C488,'Policy Characteristics'!$D:$D,0))</f>
        <v>% of BAU price</v>
      </c>
      <c r="P488" s="262" t="str">
        <f>INDEX('Policy Characteristics'!K:K,MATCH(PolicyLevers!$C488,'Policy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8" s="276" t="str">
        <f>INDEX('Policy Characteristics'!L:L,MATCH(PolicyLevers!$C488,'Policy Characteristics'!$D:$D,0))</f>
        <v>fuels.html#fuel-taxes</v>
      </c>
      <c r="R488" s="269" t="str">
        <f>INDEX('Policy Characteristics'!M:M,MATCH(PolicyLevers!$C488,'Policy Characteristics'!$D:$D,0))</f>
        <v>fuel-taxes.html</v>
      </c>
      <c r="S488" s="276" t="str">
        <f>INDEX('Policy Characteristics'!N:N,MATCH(PolicyLevers!$C488,'Policy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8" s="276" t="str">
        <f>INDEX('Policy Characteristics'!O:O,MATCH(PolicyLevers!$C488,'Policy Characteristics'!$D:$D,0))</f>
        <v>IEA, Energy Prices and Taxes for OECD Countries 2019, https://webstore.iea.org/energy-prices-and-taxes-for-oecd-countries-2019</v>
      </c>
      <c r="U488" s="12"/>
      <c r="V488" s="12"/>
      <c r="W488" s="12"/>
      <c r="X488" s="12"/>
      <c r="Y488" s="12"/>
      <c r="Z488" s="12"/>
    </row>
    <row r="489" spans="1:26" ht="15.75" customHeight="1" x14ac:dyDescent="0.35">
      <c r="A489" s="247" t="str">
        <f>INDEX('Policy Characteristics'!B:B,MATCH(PolicyLevers!$C489,'Policy Characteristics'!$D:$D,0))</f>
        <v>Cross-Sector</v>
      </c>
      <c r="B489" s="247" t="str">
        <f>INDEX('Policy Characteristics'!C:C,MATCH(PolicyLevers!$C489,'Policy Characteristics'!$D:$D,0))</f>
        <v>Fuel Taxes</v>
      </c>
      <c r="C489" s="247" t="str">
        <f t="shared" si="342"/>
        <v>Additional Fuel Tax Rate by Fuel</v>
      </c>
      <c r="D489" s="257" t="s">
        <v>459</v>
      </c>
      <c r="E489" s="257"/>
      <c r="F489" s="257" t="s">
        <v>460</v>
      </c>
      <c r="G489" s="257"/>
      <c r="H489" s="254">
        <v>81</v>
      </c>
      <c r="I489" s="296" t="s">
        <v>63</v>
      </c>
      <c r="J489" s="247" t="str">
        <f>INDEX('Policy Characteristics'!E:E,MATCH(PolicyLevers!$C489,'Policy Characteristics'!$D:$D,0))</f>
        <v>Fuel Taxes</v>
      </c>
      <c r="K489" s="247" t="str">
        <f>INDEX('Policy Characteristics'!F:F,MATCH(PolicyLevers!$C489,'Policy Characteristics'!$D:$D,0))</f>
        <v>cross fuel tax</v>
      </c>
      <c r="L489" s="256">
        <f>INDEX('Policy Characteristics'!G:G,MATCH(PolicyLevers!$C489,'Policy Characteristics'!$D:$D,0))</f>
        <v>0</v>
      </c>
      <c r="M489" s="256">
        <f>INDEX('Policy Characteristics'!H:H,MATCH(PolicyLevers!$C489,'Policy Characteristics'!$D:$D,0))</f>
        <v>0.2</v>
      </c>
      <c r="N489" s="279">
        <f>INDEX('Policy Characteristics'!I:I,MATCH(PolicyLevers!$C489,'Policy Characteristics'!$D:$D,0))</f>
        <v>5.0000000000000001E-3</v>
      </c>
      <c r="O489" s="257" t="str">
        <f>INDEX('Policy Characteristics'!J:J,MATCH(PolicyLevers!$C489,'Policy Characteristics'!$D:$D,0))</f>
        <v>% of BAU price</v>
      </c>
      <c r="P489" s="257" t="str">
        <f>INDEX('Policy Characteristics'!K:K,MATCH(PolicyLevers!$C489,'Policy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89" s="257" t="str">
        <f>INDEX('Policy Characteristics'!L:L,MATCH(PolicyLevers!$C489,'Policy Characteristics'!$D:$D,0))</f>
        <v>fuels.html#fuel-taxes</v>
      </c>
      <c r="R489" s="265" t="str">
        <f>INDEX('Policy Characteristics'!M:M,MATCH(PolicyLevers!$C489,'Policy Characteristics'!$D:$D,0))</f>
        <v>fuel-taxes.html</v>
      </c>
      <c r="S489" s="290" t="str">
        <f>INDEX('Policy Characteristics'!N:N,MATCH(PolicyLevers!$C489,'Policy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89" s="290" t="str">
        <f>INDEX('Policy Characteristics'!O:O,MATCH(PolicyLevers!$C489,'Policy Characteristics'!$D:$D,0))</f>
        <v>IEA, Energy Prices and Taxes for OECD Countries 2019, https://webstore.iea.org/energy-prices-and-taxes-for-oecd-countries-2019</v>
      </c>
      <c r="U489" s="12"/>
      <c r="V489" s="12"/>
      <c r="W489" s="12"/>
      <c r="X489" s="12"/>
      <c r="Y489" s="12"/>
      <c r="Z489" s="12"/>
    </row>
    <row r="490" spans="1:26" ht="15.75" customHeight="1" x14ac:dyDescent="0.35">
      <c r="A490" s="247" t="str">
        <f>INDEX('Policy Characteristics'!B:B,MATCH(PolicyLevers!$C490,'Policy Characteristics'!$D:$D,0))</f>
        <v>Cross-Sector</v>
      </c>
      <c r="B490" s="247" t="str">
        <f>INDEX('Policy Characteristics'!C:C,MATCH(PolicyLevers!$C490,'Policy Characteristics'!$D:$D,0))</f>
        <v>Fuel Taxes</v>
      </c>
      <c r="C490" s="247" t="str">
        <f t="shared" si="342"/>
        <v>Additional Fuel Tax Rate by Fuel</v>
      </c>
      <c r="D490" s="257" t="s">
        <v>461</v>
      </c>
      <c r="E490" s="257"/>
      <c r="F490" s="257" t="s">
        <v>462</v>
      </c>
      <c r="G490" s="257"/>
      <c r="H490" s="254">
        <v>82</v>
      </c>
      <c r="I490" s="296" t="s">
        <v>63</v>
      </c>
      <c r="J490" s="247" t="str">
        <f>INDEX('Policy Characteristics'!E:E,MATCH(PolicyLevers!$C490,'Policy Characteristics'!$D:$D,0))</f>
        <v>Fuel Taxes</v>
      </c>
      <c r="K490" s="247" t="str">
        <f>INDEX('Policy Characteristics'!F:F,MATCH(PolicyLevers!$C490,'Policy Characteristics'!$D:$D,0))</f>
        <v>cross fuel tax</v>
      </c>
      <c r="L490" s="256">
        <f>INDEX('Policy Characteristics'!G:G,MATCH(PolicyLevers!$C490,'Policy Characteristics'!$D:$D,0))</f>
        <v>0</v>
      </c>
      <c r="M490" s="256">
        <f>INDEX('Policy Characteristics'!H:H,MATCH(PolicyLevers!$C490,'Policy Characteristics'!$D:$D,0))</f>
        <v>0.2</v>
      </c>
      <c r="N490" s="279">
        <f>INDEX('Policy Characteristics'!I:I,MATCH(PolicyLevers!$C490,'Policy Characteristics'!$D:$D,0))</f>
        <v>5.0000000000000001E-3</v>
      </c>
      <c r="O490" s="257" t="str">
        <f>INDEX('Policy Characteristics'!J:J,MATCH(PolicyLevers!$C490,'Policy Characteristics'!$D:$D,0))</f>
        <v>% of BAU price</v>
      </c>
      <c r="P490" s="257" t="str">
        <f>INDEX('Policy Characteristics'!K:K,MATCH(PolicyLevers!$C490,'Policy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0" s="257" t="str">
        <f>INDEX('Policy Characteristics'!L:L,MATCH(PolicyLevers!$C490,'Policy Characteristics'!$D:$D,0))</f>
        <v>fuels.html#fuel-taxes</v>
      </c>
      <c r="R490" s="265" t="str">
        <f>INDEX('Policy Characteristics'!M:M,MATCH(PolicyLevers!$C490,'Policy Characteristics'!$D:$D,0))</f>
        <v>fuel-taxes.html</v>
      </c>
      <c r="S490" s="290" t="str">
        <f>INDEX('Policy Characteristics'!N:N,MATCH(PolicyLevers!$C490,'Policy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0" s="290" t="str">
        <f>INDEX('Policy Characteristics'!O:O,MATCH(PolicyLevers!$C490,'Policy Characteristics'!$D:$D,0))</f>
        <v>IEA, Energy Prices and Taxes for OECD Countries 2019, https://webstore.iea.org/energy-prices-and-taxes-for-oecd-countries-2019</v>
      </c>
      <c r="U490" s="12"/>
      <c r="V490" s="12"/>
      <c r="W490" s="12"/>
      <c r="X490" s="12"/>
      <c r="Y490" s="12"/>
      <c r="Z490" s="12"/>
    </row>
    <row r="491" spans="1:26" ht="15.75" customHeight="1" x14ac:dyDescent="0.35">
      <c r="A491" s="247" t="str">
        <f>INDEX('Policy Characteristics'!B:B,MATCH(PolicyLevers!$C491,'Policy Characteristics'!$D:$D,0))</f>
        <v>Cross-Sector</v>
      </c>
      <c r="B491" s="247" t="str">
        <f>INDEX('Policy Characteristics'!C:C,MATCH(PolicyLevers!$C491,'Policy Characteristics'!$D:$D,0))</f>
        <v>Fuel Taxes</v>
      </c>
      <c r="C491" s="12" t="str">
        <f t="shared" ref="C491" si="343">C$484</f>
        <v>Additional Fuel Tax Rate by Fuel</v>
      </c>
      <c r="D491" s="262" t="s">
        <v>577</v>
      </c>
      <c r="E491" s="262"/>
      <c r="F491" s="262" t="s">
        <v>578</v>
      </c>
      <c r="G491" s="276"/>
      <c r="H491" s="7" t="s">
        <v>222</v>
      </c>
      <c r="I491" s="308" t="s">
        <v>76</v>
      </c>
      <c r="J491" s="247" t="str">
        <f>INDEX('Policy Characteristics'!E:E,MATCH(PolicyLevers!$C491,'Policy Characteristics'!$D:$D,0))</f>
        <v>Fuel Taxes</v>
      </c>
      <c r="K491" s="247" t="str">
        <f>INDEX('Policy Characteristics'!F:F,MATCH(PolicyLevers!$C491,'Policy Characteristics'!$D:$D,0))</f>
        <v>cross fuel tax</v>
      </c>
      <c r="L491" s="261">
        <f>INDEX('Policy Characteristics'!G:G,MATCH(PolicyLevers!$C491,'Policy Characteristics'!$D:$D,0))</f>
        <v>0</v>
      </c>
      <c r="M491" s="261">
        <f>INDEX('Policy Characteristics'!H:H,MATCH(PolicyLevers!$C491,'Policy Characteristics'!$D:$D,0))</f>
        <v>0.2</v>
      </c>
      <c r="N491" s="309">
        <f>INDEX('Policy Characteristics'!I:I,MATCH(PolicyLevers!$C491,'Policy Characteristics'!$D:$D,0))</f>
        <v>5.0000000000000001E-3</v>
      </c>
      <c r="O491" s="276" t="str">
        <f>INDEX('Policy Characteristics'!J:J,MATCH(PolicyLevers!$C491,'Policy Characteristics'!$D:$D,0))</f>
        <v>% of BAU price</v>
      </c>
      <c r="P491" s="262" t="str">
        <f>INDEX('Policy Characteristics'!K:K,MATCH(PolicyLevers!$C491,'Policy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1" s="276" t="str">
        <f>INDEX('Policy Characteristics'!L:L,MATCH(PolicyLevers!$C491,'Policy Characteristics'!$D:$D,0))</f>
        <v>fuels.html#fuel-taxes</v>
      </c>
      <c r="R491" s="269" t="str">
        <f>INDEX('Policy Characteristics'!M:M,MATCH(PolicyLevers!$C491,'Policy Characteristics'!$D:$D,0))</f>
        <v>fuel-taxes.html</v>
      </c>
      <c r="S491" s="276" t="str">
        <f>INDEX('Policy Characteristics'!N:N,MATCH(PolicyLevers!$C491,'Policy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1" s="276" t="str">
        <f>INDEX('Policy Characteristics'!O:O,MATCH(PolicyLevers!$C491,'Policy Characteristics'!$D:$D,0))</f>
        <v>IEA, Energy Prices and Taxes for OECD Countries 2019, https://webstore.iea.org/energy-prices-and-taxes-for-oecd-countries-2019</v>
      </c>
      <c r="U491" s="12"/>
      <c r="V491" s="12"/>
      <c r="W491" s="12"/>
      <c r="X491" s="12"/>
      <c r="Y491" s="12"/>
      <c r="Z491" s="12"/>
    </row>
    <row r="492" spans="1:26" ht="15.75" customHeight="1" x14ac:dyDescent="0.35">
      <c r="A492" s="247" t="str">
        <f>INDEX('Policy Characteristics'!B:B,MATCH(PolicyLevers!$C492,'Policy Characteristics'!$D:$D,0))</f>
        <v>Cross-Sector</v>
      </c>
      <c r="B492" s="247" t="str">
        <f>INDEX('Policy Characteristics'!C:C,MATCH(PolicyLevers!$C492,'Policy Characteristics'!$D:$D,0))</f>
        <v>Fuel Taxes</v>
      </c>
      <c r="C492" s="12" t="str">
        <f t="shared" ref="C492" si="344">C$484</f>
        <v>Additional Fuel Tax Rate by Fuel</v>
      </c>
      <c r="D492" s="262" t="s">
        <v>579</v>
      </c>
      <c r="E492" s="262"/>
      <c r="F492" s="262" t="s">
        <v>580</v>
      </c>
      <c r="G492" s="276"/>
      <c r="H492" s="7" t="s">
        <v>222</v>
      </c>
      <c r="I492" s="308" t="s">
        <v>76</v>
      </c>
      <c r="J492" s="247" t="str">
        <f>INDEX('Policy Characteristics'!E:E,MATCH(PolicyLevers!$C492,'Policy Characteristics'!$D:$D,0))</f>
        <v>Fuel Taxes</v>
      </c>
      <c r="K492" s="247" t="str">
        <f>INDEX('Policy Characteristics'!F:F,MATCH(PolicyLevers!$C492,'Policy Characteristics'!$D:$D,0))</f>
        <v>cross fuel tax</v>
      </c>
      <c r="L492" s="261">
        <f>INDEX('Policy Characteristics'!G:G,MATCH(PolicyLevers!$C492,'Policy Characteristics'!$D:$D,0))</f>
        <v>0</v>
      </c>
      <c r="M492" s="261">
        <f>INDEX('Policy Characteristics'!H:H,MATCH(PolicyLevers!$C492,'Policy Characteristics'!$D:$D,0))</f>
        <v>0.2</v>
      </c>
      <c r="N492" s="309">
        <f>INDEX('Policy Characteristics'!I:I,MATCH(PolicyLevers!$C492,'Policy Characteristics'!$D:$D,0))</f>
        <v>5.0000000000000001E-3</v>
      </c>
      <c r="O492" s="276" t="str">
        <f>INDEX('Policy Characteristics'!J:J,MATCH(PolicyLevers!$C492,'Policy Characteristics'!$D:$D,0))</f>
        <v>% of BAU price</v>
      </c>
      <c r="P492" s="262" t="str">
        <f>INDEX('Policy Characteristics'!K:K,MATCH(PolicyLevers!$C492,'Policy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2" s="276" t="str">
        <f>INDEX('Policy Characteristics'!L:L,MATCH(PolicyLevers!$C492,'Policy Characteristics'!$D:$D,0))</f>
        <v>fuels.html#fuel-taxes</v>
      </c>
      <c r="R492" s="269" t="str">
        <f>INDEX('Policy Characteristics'!M:M,MATCH(PolicyLevers!$C492,'Policy Characteristics'!$D:$D,0))</f>
        <v>fuel-taxes.html</v>
      </c>
      <c r="S492" s="276" t="str">
        <f>INDEX('Policy Characteristics'!N:N,MATCH(PolicyLevers!$C492,'Policy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2" s="276" t="str">
        <f>INDEX('Policy Characteristics'!O:O,MATCH(PolicyLevers!$C492,'Policy Characteristics'!$D:$D,0))</f>
        <v>IEA, Energy Prices and Taxes for OECD Countries 2019, https://webstore.iea.org/energy-prices-and-taxes-for-oecd-countries-2019</v>
      </c>
      <c r="U492" s="12"/>
      <c r="V492" s="12"/>
      <c r="W492" s="12"/>
      <c r="X492" s="12"/>
      <c r="Y492" s="12"/>
      <c r="Z492" s="12"/>
    </row>
    <row r="493" spans="1:26" ht="15.75" customHeight="1" x14ac:dyDescent="0.35">
      <c r="A493" s="247" t="str">
        <f>INDEX('Policy Characteristics'!B:B,MATCH(PolicyLevers!$C493,'Policy Characteristics'!$D:$D,0))</f>
        <v>Cross-Sector</v>
      </c>
      <c r="B493" s="247" t="str">
        <f>INDEX('Policy Characteristics'!C:C,MATCH(PolicyLevers!$C493,'Policy Characteristics'!$D:$D,0))</f>
        <v>Fuel Taxes</v>
      </c>
      <c r="C493" s="12" t="str">
        <f t="shared" ref="C493" si="345">C$484</f>
        <v>Additional Fuel Tax Rate by Fuel</v>
      </c>
      <c r="D493" s="262" t="s">
        <v>463</v>
      </c>
      <c r="E493" s="262"/>
      <c r="F493" s="262" t="s">
        <v>464</v>
      </c>
      <c r="G493" s="276"/>
      <c r="H493" s="7"/>
      <c r="I493" s="308" t="s">
        <v>76</v>
      </c>
      <c r="J493" s="247" t="str">
        <f>INDEX('Policy Characteristics'!E:E,MATCH(PolicyLevers!$C493,'Policy Characteristics'!$D:$D,0))</f>
        <v>Fuel Taxes</v>
      </c>
      <c r="K493" s="247" t="str">
        <f>INDEX('Policy Characteristics'!F:F,MATCH(PolicyLevers!$C493,'Policy Characteristics'!$D:$D,0))</f>
        <v>cross fuel tax</v>
      </c>
      <c r="L493" s="261">
        <f>INDEX('Policy Characteristics'!G:G,MATCH(PolicyLevers!$C493,'Policy Characteristics'!$D:$D,0))</f>
        <v>0</v>
      </c>
      <c r="M493" s="261">
        <f>INDEX('Policy Characteristics'!H:H,MATCH(PolicyLevers!$C493,'Policy Characteristics'!$D:$D,0))</f>
        <v>0.2</v>
      </c>
      <c r="N493" s="309">
        <f>INDEX('Policy Characteristics'!I:I,MATCH(PolicyLevers!$C493,'Policy Characteristics'!$D:$D,0))</f>
        <v>5.0000000000000001E-3</v>
      </c>
      <c r="O493" s="276" t="str">
        <f>INDEX('Policy Characteristics'!J:J,MATCH(PolicyLevers!$C493,'Policy Characteristics'!$D:$D,0))</f>
        <v>% of BAU price</v>
      </c>
      <c r="P493" s="262" t="str">
        <f>INDEX('Policy Characteristics'!K:K,MATCH(PolicyLevers!$C493,'Policy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3" s="262" t="str">
        <f>INDEX('Policy Characteristics'!L:L,MATCH(PolicyLevers!$C493,'Policy Characteristics'!$D:$D,0))</f>
        <v>fuels.html#fuel-taxes</v>
      </c>
      <c r="R493" s="269" t="str">
        <f>INDEX('Policy Characteristics'!M:M,MATCH(PolicyLevers!$C493,'Policy Characteristics'!$D:$D,0))</f>
        <v>fuel-taxes.html</v>
      </c>
      <c r="S493" s="276" t="str">
        <f>INDEX('Policy Characteristics'!N:N,MATCH(PolicyLevers!$C493,'Policy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3" s="262" t="str">
        <f>INDEX('Policy Characteristics'!O:O,MATCH(PolicyLevers!$C493,'Policy Characteristics'!$D:$D,0))</f>
        <v>IEA, Energy Prices and Taxes for OECD Countries 2019, https://webstore.iea.org/energy-prices-and-taxes-for-oecd-countries-2019</v>
      </c>
      <c r="U493" s="248"/>
      <c r="V493" s="248"/>
      <c r="W493" s="248"/>
      <c r="X493" s="248"/>
      <c r="Y493" s="248"/>
      <c r="Z493" s="248"/>
    </row>
    <row r="494" spans="1:26" ht="15.75" customHeight="1" x14ac:dyDescent="0.35">
      <c r="A494" s="247" t="str">
        <f>INDEX('Policy Characteristics'!B:B,MATCH(PolicyLevers!$C494,'Policy Characteristics'!$D:$D,0))</f>
        <v>Cross-Sector</v>
      </c>
      <c r="B494" s="247" t="str">
        <f>INDEX('Policy Characteristics'!C:C,MATCH(PolicyLevers!$C494,'Policy Characteristics'!$D:$D,0))</f>
        <v>Fuel Taxes</v>
      </c>
      <c r="C494" s="12" t="str">
        <f t="shared" ref="C494" si="346">C$484</f>
        <v>Additional Fuel Tax Rate by Fuel</v>
      </c>
      <c r="D494" s="262" t="s">
        <v>581</v>
      </c>
      <c r="E494" s="262"/>
      <c r="F494" s="262" t="s">
        <v>582</v>
      </c>
      <c r="G494" s="276"/>
      <c r="H494" s="7" t="s">
        <v>222</v>
      </c>
      <c r="I494" s="308" t="s">
        <v>76</v>
      </c>
      <c r="J494" s="247" t="str">
        <f>INDEX('Policy Characteristics'!E:E,MATCH(PolicyLevers!$C494,'Policy Characteristics'!$D:$D,0))</f>
        <v>Fuel Taxes</v>
      </c>
      <c r="K494" s="247" t="str">
        <f>INDEX('Policy Characteristics'!F:F,MATCH(PolicyLevers!$C494,'Policy Characteristics'!$D:$D,0))</f>
        <v>cross fuel tax</v>
      </c>
      <c r="L494" s="261">
        <f>INDEX('Policy Characteristics'!G:G,MATCH(PolicyLevers!$C494,'Policy Characteristics'!$D:$D,0))</f>
        <v>0</v>
      </c>
      <c r="M494" s="261">
        <f>INDEX('Policy Characteristics'!H:H,MATCH(PolicyLevers!$C494,'Policy Characteristics'!$D:$D,0))</f>
        <v>0.2</v>
      </c>
      <c r="N494" s="309">
        <f>INDEX('Policy Characteristics'!I:I,MATCH(PolicyLevers!$C494,'Policy Characteristics'!$D:$D,0))</f>
        <v>5.0000000000000001E-3</v>
      </c>
      <c r="O494" s="276" t="str">
        <f>INDEX('Policy Characteristics'!J:J,MATCH(PolicyLevers!$C494,'Policy Characteristics'!$D:$D,0))</f>
        <v>% of BAU price</v>
      </c>
      <c r="P494" s="262" t="str">
        <f>INDEX('Policy Characteristics'!K:K,MATCH(PolicyLevers!$C494,'Policy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4" s="262" t="str">
        <f>INDEX('Policy Characteristics'!L:L,MATCH(PolicyLevers!$C494,'Policy Characteristics'!$D:$D,0))</f>
        <v>fuels.html#fuel-taxes</v>
      </c>
      <c r="R494" s="269" t="str">
        <f>INDEX('Policy Characteristics'!M:M,MATCH(PolicyLevers!$C494,'Policy Characteristics'!$D:$D,0))</f>
        <v>fuel-taxes.html</v>
      </c>
      <c r="S494" s="262" t="str">
        <f>INDEX('Policy Characteristics'!N:N,MATCH(PolicyLevers!$C494,'Policy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4" s="262" t="str">
        <f>INDEX('Policy Characteristics'!O:O,MATCH(PolicyLevers!$C494,'Policy Characteristics'!$D:$D,0))</f>
        <v>IEA, Energy Prices and Taxes for OECD Countries 2019, https://webstore.iea.org/energy-prices-and-taxes-for-oecd-countries-2019</v>
      </c>
      <c r="U494" s="248"/>
      <c r="V494" s="248"/>
      <c r="W494" s="248"/>
      <c r="X494" s="248"/>
      <c r="Y494" s="248"/>
      <c r="Z494" s="248"/>
    </row>
    <row r="495" spans="1:26" ht="15.75" customHeight="1" x14ac:dyDescent="0.35">
      <c r="A495" s="247" t="str">
        <f>INDEX('Policy Characteristics'!B:B,MATCH(PolicyLevers!$C495,'Policy Characteristics'!$D:$D,0))</f>
        <v>Cross-Sector</v>
      </c>
      <c r="B495" s="247" t="str">
        <f>INDEX('Policy Characteristics'!C:C,MATCH(PolicyLevers!$C495,'Policy Characteristics'!$D:$D,0))</f>
        <v>Fuel Taxes</v>
      </c>
      <c r="C495" s="12" t="str">
        <f t="shared" ref="C495" si="347">C$484</f>
        <v>Additional Fuel Tax Rate by Fuel</v>
      </c>
      <c r="D495" s="262" t="s">
        <v>465</v>
      </c>
      <c r="E495" s="262"/>
      <c r="F495" s="262" t="s">
        <v>252</v>
      </c>
      <c r="G495" s="276"/>
      <c r="H495" s="7"/>
      <c r="I495" s="308" t="s">
        <v>76</v>
      </c>
      <c r="J495" s="247" t="str">
        <f>INDEX('Policy Characteristics'!E:E,MATCH(PolicyLevers!$C495,'Policy Characteristics'!$D:$D,0))</f>
        <v>Fuel Taxes</v>
      </c>
      <c r="K495" s="247" t="str">
        <f>INDEX('Policy Characteristics'!F:F,MATCH(PolicyLevers!$C495,'Policy Characteristics'!$D:$D,0))</f>
        <v>cross fuel tax</v>
      </c>
      <c r="L495" s="261">
        <f>INDEX('Policy Characteristics'!G:G,MATCH(PolicyLevers!$C495,'Policy Characteristics'!$D:$D,0))</f>
        <v>0</v>
      </c>
      <c r="M495" s="261">
        <f>INDEX('Policy Characteristics'!H:H,MATCH(PolicyLevers!$C495,'Policy Characteristics'!$D:$D,0))</f>
        <v>0.2</v>
      </c>
      <c r="N495" s="261">
        <f>INDEX('Policy Characteristics'!I:I,MATCH(PolicyLevers!$C495,'Policy Characteristics'!$D:$D,0))</f>
        <v>5.0000000000000001E-3</v>
      </c>
      <c r="O495" s="276" t="str">
        <f>INDEX('Policy Characteristics'!J:J,MATCH(PolicyLevers!$C495,'Policy Characteristics'!$D:$D,0))</f>
        <v>% of BAU price</v>
      </c>
      <c r="P495" s="262" t="str">
        <f>INDEX('Policy Characteristics'!K:K,MATCH(PolicyLevers!$C495,'Policy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5" s="262" t="str">
        <f>INDEX('Policy Characteristics'!L:L,MATCH(PolicyLevers!$C495,'Policy Characteristics'!$D:$D,0))</f>
        <v>fuels.html#fuel-taxes</v>
      </c>
      <c r="R495" s="269" t="str">
        <f>INDEX('Policy Characteristics'!M:M,MATCH(PolicyLevers!$C495,'Policy Characteristics'!$D:$D,0))</f>
        <v>fuel-taxes.html</v>
      </c>
      <c r="S495" s="262" t="str">
        <f>INDEX('Policy Characteristics'!N:N,MATCH(PolicyLevers!$C495,'Policy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5" s="262" t="str">
        <f>INDEX('Policy Characteristics'!O:O,MATCH(PolicyLevers!$C495,'Policy Characteristics'!$D:$D,0))</f>
        <v>IEA, Energy Prices and Taxes for OECD Countries 2019, https://webstore.iea.org/energy-prices-and-taxes-for-oecd-countries-2019</v>
      </c>
      <c r="U495" s="248"/>
      <c r="V495" s="248"/>
      <c r="W495" s="248"/>
      <c r="X495" s="248"/>
      <c r="Y495" s="248"/>
      <c r="Z495" s="248"/>
    </row>
    <row r="496" spans="1:26" ht="15.75" customHeight="1" x14ac:dyDescent="0.35">
      <c r="A496" s="247" t="str">
        <f>INDEX('Policy Characteristics'!B:B,MATCH(PolicyLevers!$C496,'Policy Characteristics'!$D:$D,0))</f>
        <v>Cross-Sector</v>
      </c>
      <c r="B496" s="247" t="str">
        <f>INDEX('Policy Characteristics'!C:C,MATCH(PolicyLevers!$C496,'Policy Characteristics'!$D:$D,0))</f>
        <v>Fuel Taxes</v>
      </c>
      <c r="C496" s="12" t="str">
        <f t="shared" ref="C496" si="348">C$484</f>
        <v>Additional Fuel Tax Rate by Fuel</v>
      </c>
      <c r="D496" s="262" t="s">
        <v>466</v>
      </c>
      <c r="E496" s="262"/>
      <c r="F496" s="262" t="s">
        <v>256</v>
      </c>
      <c r="G496" s="276"/>
      <c r="H496" s="7"/>
      <c r="I496" s="308" t="s">
        <v>76</v>
      </c>
      <c r="J496" s="247" t="str">
        <f>INDEX('Policy Characteristics'!E:E,MATCH(PolicyLevers!$C496,'Policy Characteristics'!$D:$D,0))</f>
        <v>Fuel Taxes</v>
      </c>
      <c r="K496" s="247" t="str">
        <f>INDEX('Policy Characteristics'!F:F,MATCH(PolicyLevers!$C496,'Policy Characteristics'!$D:$D,0))</f>
        <v>cross fuel tax</v>
      </c>
      <c r="L496" s="261">
        <f>INDEX('Policy Characteristics'!G:G,MATCH(PolicyLevers!$C496,'Policy Characteristics'!$D:$D,0))</f>
        <v>0</v>
      </c>
      <c r="M496" s="261">
        <f>INDEX('Policy Characteristics'!H:H,MATCH(PolicyLevers!$C496,'Policy Characteristics'!$D:$D,0))</f>
        <v>0.2</v>
      </c>
      <c r="N496" s="261">
        <f>INDEX('Policy Characteristics'!I:I,MATCH(PolicyLevers!$C496,'Policy Characteristics'!$D:$D,0))</f>
        <v>5.0000000000000001E-3</v>
      </c>
      <c r="O496" s="276" t="str">
        <f>INDEX('Policy Characteristics'!J:J,MATCH(PolicyLevers!$C496,'Policy Characteristics'!$D:$D,0))</f>
        <v>% of BAU price</v>
      </c>
      <c r="P496" s="262" t="str">
        <f>INDEX('Policy Characteristics'!K:K,MATCH(PolicyLevers!$C496,'Policy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6" s="262" t="str">
        <f>INDEX('Policy Characteristics'!L:L,MATCH(PolicyLevers!$C496,'Policy Characteristics'!$D:$D,0))</f>
        <v>fuels.html#fuel-taxes</v>
      </c>
      <c r="R496" s="269" t="str">
        <f>INDEX('Policy Characteristics'!M:M,MATCH(PolicyLevers!$C496,'Policy Characteristics'!$D:$D,0))</f>
        <v>fuel-taxes.html</v>
      </c>
      <c r="S496" s="262" t="str">
        <f>INDEX('Policy Characteristics'!N:N,MATCH(PolicyLevers!$C496,'Policy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6" s="262" t="str">
        <f>INDEX('Policy Characteristics'!O:O,MATCH(PolicyLevers!$C496,'Policy Characteristics'!$D:$D,0))</f>
        <v>IEA, Energy Prices and Taxes for OECD Countries 2019, https://webstore.iea.org/energy-prices-and-taxes-for-oecd-countries-2019</v>
      </c>
      <c r="U496" s="248"/>
      <c r="V496" s="248"/>
      <c r="W496" s="248"/>
      <c r="X496" s="248"/>
      <c r="Y496" s="248"/>
      <c r="Z496" s="248"/>
    </row>
    <row r="497" spans="1:26" ht="15.75" customHeight="1" x14ac:dyDescent="0.35">
      <c r="A497" s="247" t="str">
        <f>INDEX('Policy Characteristics'!B:B,MATCH(PolicyLevers!$C497,'Policy Characteristics'!$D:$D,0))</f>
        <v>Cross-Sector</v>
      </c>
      <c r="B497" s="247" t="str">
        <f>INDEX('Policy Characteristics'!C:C,MATCH(PolicyLevers!$C497,'Policy Characteristics'!$D:$D,0))</f>
        <v>Fuel Taxes</v>
      </c>
      <c r="C497" s="12" t="str">
        <f t="shared" ref="C497" si="349">C$484</f>
        <v>Additional Fuel Tax Rate by Fuel</v>
      </c>
      <c r="D497" s="262" t="s">
        <v>467</v>
      </c>
      <c r="E497" s="262"/>
      <c r="F497" s="262" t="s">
        <v>468</v>
      </c>
      <c r="G497" s="276"/>
      <c r="H497" s="7"/>
      <c r="I497" s="308" t="s">
        <v>76</v>
      </c>
      <c r="J497" s="247" t="str">
        <f>INDEX('Policy Characteristics'!E:E,MATCH(PolicyLevers!$C497,'Policy Characteristics'!$D:$D,0))</f>
        <v>Fuel Taxes</v>
      </c>
      <c r="K497" s="247" t="str">
        <f>INDEX('Policy Characteristics'!F:F,MATCH(PolicyLevers!$C497,'Policy Characteristics'!$D:$D,0))</f>
        <v>cross fuel tax</v>
      </c>
      <c r="L497" s="261">
        <f>INDEX('Policy Characteristics'!G:G,MATCH(PolicyLevers!$C497,'Policy Characteristics'!$D:$D,0))</f>
        <v>0</v>
      </c>
      <c r="M497" s="261">
        <f>INDEX('Policy Characteristics'!H:H,MATCH(PolicyLevers!$C497,'Policy Characteristics'!$D:$D,0))</f>
        <v>0.2</v>
      </c>
      <c r="N497" s="261">
        <f>INDEX('Policy Characteristics'!I:I,MATCH(PolicyLevers!$C497,'Policy Characteristics'!$D:$D,0))</f>
        <v>5.0000000000000001E-3</v>
      </c>
      <c r="O497" s="276" t="str">
        <f>INDEX('Policy Characteristics'!J:J,MATCH(PolicyLevers!$C497,'Policy Characteristics'!$D:$D,0))</f>
        <v>% of BAU price</v>
      </c>
      <c r="P497" s="262" t="str">
        <f>INDEX('Policy Characteristics'!K:K,MATCH(PolicyLevers!$C497,'Policy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7" s="262" t="str">
        <f>INDEX('Policy Characteristics'!L:L,MATCH(PolicyLevers!$C497,'Policy Characteristics'!$D:$D,0))</f>
        <v>fuels.html#fuel-taxes</v>
      </c>
      <c r="R497" s="269" t="str">
        <f>INDEX('Policy Characteristics'!M:M,MATCH(PolicyLevers!$C497,'Policy Characteristics'!$D:$D,0))</f>
        <v>fuel-taxes.html</v>
      </c>
      <c r="S497" s="262" t="str">
        <f>INDEX('Policy Characteristics'!N:N,MATCH(PolicyLevers!$C497,'Policy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7" s="262" t="str">
        <f>INDEX('Policy Characteristics'!O:O,MATCH(PolicyLevers!$C497,'Policy Characteristics'!$D:$D,0))</f>
        <v>IEA, Energy Prices and Taxes for OECD Countries 2019, https://webstore.iea.org/energy-prices-and-taxes-for-oecd-countries-2019</v>
      </c>
      <c r="U497" s="248"/>
      <c r="V497" s="248"/>
      <c r="W497" s="248"/>
      <c r="X497" s="248"/>
      <c r="Y497" s="248"/>
      <c r="Z497" s="248"/>
    </row>
    <row r="498" spans="1:26" ht="15.75" customHeight="1" x14ac:dyDescent="0.35">
      <c r="A498" s="247" t="str">
        <f>INDEX('Policy Characteristics'!B:B,MATCH(PolicyLevers!$C498,'Policy Characteristics'!$D:$D,0))</f>
        <v>Cross-Sector</v>
      </c>
      <c r="B498" s="247" t="str">
        <f>INDEX('Policy Characteristics'!C:C,MATCH(PolicyLevers!$C498,'Policy Characteristics'!$D:$D,0))</f>
        <v>Fuel Taxes</v>
      </c>
      <c r="C498" s="247" t="str">
        <f t="shared" ref="C498" si="350">C$484</f>
        <v>Additional Fuel Tax Rate by Fuel</v>
      </c>
      <c r="D498" s="257" t="s">
        <v>469</v>
      </c>
      <c r="E498" s="257"/>
      <c r="F498" s="257" t="s">
        <v>470</v>
      </c>
      <c r="G498" s="257"/>
      <c r="H498" s="254">
        <v>599</v>
      </c>
      <c r="I498" s="296" t="s">
        <v>63</v>
      </c>
      <c r="J498" s="247" t="str">
        <f>INDEX('Policy Characteristics'!E:E,MATCH(PolicyLevers!$C498,'Policy Characteristics'!$D:$D,0))</f>
        <v>Fuel Taxes</v>
      </c>
      <c r="K498" s="247" t="str">
        <f>INDEX('Policy Characteristics'!F:F,MATCH(PolicyLevers!$C498,'Policy Characteristics'!$D:$D,0))</f>
        <v>cross fuel tax</v>
      </c>
      <c r="L498" s="256">
        <f>INDEX('Policy Characteristics'!G:G,MATCH(PolicyLevers!$C498,'Policy Characteristics'!$D:$D,0))</f>
        <v>0</v>
      </c>
      <c r="M498" s="256">
        <f>INDEX('Policy Characteristics'!H:H,MATCH(PolicyLevers!$C498,'Policy Characteristics'!$D:$D,0))</f>
        <v>0.2</v>
      </c>
      <c r="N498" s="279">
        <f>INDEX('Policy Characteristics'!I:I,MATCH(PolicyLevers!$C498,'Policy Characteristics'!$D:$D,0))</f>
        <v>5.0000000000000001E-3</v>
      </c>
      <c r="O498" s="257" t="str">
        <f>INDEX('Policy Characteristics'!J:J,MATCH(PolicyLevers!$C498,'Policy Characteristics'!$D:$D,0))</f>
        <v>% of BAU price</v>
      </c>
      <c r="P498" s="257" t="str">
        <f>INDEX('Policy Characteristics'!K:K,MATCH(PolicyLevers!$C498,'Policy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8" s="257" t="str">
        <f>INDEX('Policy Characteristics'!L:L,MATCH(PolicyLevers!$C498,'Policy Characteristics'!$D:$D,0))</f>
        <v>fuels.html#fuel-taxes</v>
      </c>
      <c r="R498" s="265" t="str">
        <f>INDEX('Policy Characteristics'!M:M,MATCH(PolicyLevers!$C498,'Policy Characteristics'!$D:$D,0))</f>
        <v>fuel-taxes.html</v>
      </c>
      <c r="S498" s="290" t="str">
        <f>INDEX('Policy Characteristics'!N:N,MATCH(PolicyLevers!$C498,'Policy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8" s="290" t="str">
        <f>INDEX('Policy Characteristics'!O:O,MATCH(PolicyLevers!$C498,'Policy Characteristics'!$D:$D,0))</f>
        <v>IEA, Energy Prices and Taxes for OECD Countries 2019, https://webstore.iea.org/energy-prices-and-taxes-for-oecd-countries-2019</v>
      </c>
      <c r="U498" s="248"/>
      <c r="V498" s="248"/>
      <c r="W498" s="248"/>
      <c r="X498" s="248"/>
      <c r="Y498" s="248"/>
      <c r="Z498" s="248"/>
    </row>
    <row r="499" spans="1:26" ht="15.75" customHeight="1" x14ac:dyDescent="0.35">
      <c r="A499" s="247" t="str">
        <f>INDEX('Policy Characteristics'!B:B,MATCH(PolicyLevers!$C499,'Policy Characteristics'!$D:$D,0))</f>
        <v>Cross-Sector</v>
      </c>
      <c r="B499" s="247" t="str">
        <f>INDEX('Policy Characteristics'!C:C,MATCH(PolicyLevers!$C499,'Policy Characteristics'!$D:$D,0))</f>
        <v>Fuel Taxes</v>
      </c>
      <c r="C499" s="12" t="str">
        <f t="shared" ref="C499" si="351">C$484</f>
        <v>Additional Fuel Tax Rate by Fuel</v>
      </c>
      <c r="D499" s="262" t="s">
        <v>584</v>
      </c>
      <c r="E499" s="262"/>
      <c r="F499" s="262" t="s">
        <v>260</v>
      </c>
      <c r="G499" s="276"/>
      <c r="H499" s="7"/>
      <c r="I499" s="308" t="s">
        <v>76</v>
      </c>
      <c r="J499" s="247" t="str">
        <f>INDEX('Policy Characteristics'!E:E,MATCH(PolicyLevers!$C499,'Policy Characteristics'!$D:$D,0))</f>
        <v>Fuel Taxes</v>
      </c>
      <c r="K499" s="247" t="str">
        <f>INDEX('Policy Characteristics'!F:F,MATCH(PolicyLevers!$C499,'Policy Characteristics'!$D:$D,0))</f>
        <v>cross fuel tax</v>
      </c>
      <c r="L499" s="261">
        <f>INDEX('Policy Characteristics'!G:G,MATCH(PolicyLevers!$C499,'Policy Characteristics'!$D:$D,0))</f>
        <v>0</v>
      </c>
      <c r="M499" s="261">
        <f>INDEX('Policy Characteristics'!H:H,MATCH(PolicyLevers!$C499,'Policy Characteristics'!$D:$D,0))</f>
        <v>0.2</v>
      </c>
      <c r="N499" s="261">
        <f>INDEX('Policy Characteristics'!I:I,MATCH(PolicyLevers!$C499,'Policy Characteristics'!$D:$D,0))</f>
        <v>5.0000000000000001E-3</v>
      </c>
      <c r="O499" s="276" t="str">
        <f>INDEX('Policy Characteristics'!J:J,MATCH(PolicyLevers!$C499,'Policy Characteristics'!$D:$D,0))</f>
        <v>% of BAU price</v>
      </c>
      <c r="P499" s="262" t="str">
        <f>INDEX('Policy Characteristics'!K:K,MATCH(PolicyLevers!$C499,'Policy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499" s="262" t="str">
        <f>INDEX('Policy Characteristics'!L:L,MATCH(PolicyLevers!$C499,'Policy Characteristics'!$D:$D,0))</f>
        <v>fuels.html#fuel-taxes</v>
      </c>
      <c r="R499" s="269" t="str">
        <f>INDEX('Policy Characteristics'!M:M,MATCH(PolicyLevers!$C499,'Policy Characteristics'!$D:$D,0))</f>
        <v>fuel-taxes.html</v>
      </c>
      <c r="S499" s="262" t="str">
        <f>INDEX('Policy Characteristics'!N:N,MATCH(PolicyLevers!$C499,'Policy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499" s="262" t="str">
        <f>INDEX('Policy Characteristics'!O:O,MATCH(PolicyLevers!$C499,'Policy Characteristics'!$D:$D,0))</f>
        <v>IEA, Energy Prices and Taxes for OECD Countries 2019, https://webstore.iea.org/energy-prices-and-taxes-for-oecd-countries-2019</v>
      </c>
      <c r="U499" s="248"/>
      <c r="V499" s="248"/>
      <c r="W499" s="248"/>
      <c r="X499" s="248"/>
      <c r="Y499" s="248"/>
      <c r="Z499" s="248"/>
    </row>
    <row r="500" spans="1:26" ht="15.75" customHeight="1" x14ac:dyDescent="0.35">
      <c r="A500" s="247" t="str">
        <f>INDEX('Policy Characteristics'!B:B,MATCH(PolicyLevers!$C500,'Policy Characteristics'!$D:$D,0))</f>
        <v>Cross-Sector</v>
      </c>
      <c r="B500" s="247" t="str">
        <f>INDEX('Policy Characteristics'!C:C,MATCH(PolicyLevers!$C500,'Policy Characteristics'!$D:$D,0))</f>
        <v>Fuel Taxes</v>
      </c>
      <c r="C500" s="12" t="str">
        <f t="shared" ref="C500" si="352">C$484</f>
        <v>Additional Fuel Tax Rate by Fuel</v>
      </c>
      <c r="D500" s="262" t="s">
        <v>585</v>
      </c>
      <c r="E500" s="262"/>
      <c r="F500" s="262" t="s">
        <v>586</v>
      </c>
      <c r="G500" s="276"/>
      <c r="H500" s="7"/>
      <c r="I500" s="308" t="s">
        <v>76</v>
      </c>
      <c r="J500" s="247" t="str">
        <f>INDEX('Policy Characteristics'!E:E,MATCH(PolicyLevers!$C500,'Policy Characteristics'!$D:$D,0))</f>
        <v>Fuel Taxes</v>
      </c>
      <c r="K500" s="247" t="str">
        <f>INDEX('Policy Characteristics'!F:F,MATCH(PolicyLevers!$C500,'Policy Characteristics'!$D:$D,0))</f>
        <v>cross fuel tax</v>
      </c>
      <c r="L500" s="261">
        <f>INDEX('Policy Characteristics'!G:G,MATCH(PolicyLevers!$C500,'Policy Characteristics'!$D:$D,0))</f>
        <v>0</v>
      </c>
      <c r="M500" s="261">
        <f>INDEX('Policy Characteristics'!H:H,MATCH(PolicyLevers!$C500,'Policy Characteristics'!$D:$D,0))</f>
        <v>0.2</v>
      </c>
      <c r="N500" s="261">
        <f>INDEX('Policy Characteristics'!I:I,MATCH(PolicyLevers!$C500,'Policy Characteristics'!$D:$D,0))</f>
        <v>5.0000000000000001E-3</v>
      </c>
      <c r="O500" s="276" t="str">
        <f>INDEX('Policy Characteristics'!J:J,MATCH(PolicyLevers!$C500,'Policy Characteristics'!$D:$D,0))</f>
        <v>% of BAU price</v>
      </c>
      <c r="P500" s="262" t="str">
        <f>INDEX('Policy Characteristics'!K:K,MATCH(PolicyLevers!$C500,'Policy Characteristics'!$D:$D,0))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Q500" s="262" t="str">
        <f>INDEX('Policy Characteristics'!L:L,MATCH(PolicyLevers!$C500,'Policy Characteristics'!$D:$D,0))</f>
        <v>fuels.html#fuel-taxes</v>
      </c>
      <c r="R500" s="269" t="str">
        <f>INDEX('Policy Characteristics'!M:M,MATCH(PolicyLevers!$C500,'Policy Characteristics'!$D:$D,0))</f>
        <v>fuel-taxes.html</v>
      </c>
      <c r="S500" s="262" t="str">
        <f>INDEX('Policy Characteristics'!N:N,MATCH(PolicyLevers!$C500,'Policy Characteristics'!$D:$D,0))</f>
        <v>AVG SALES TAX: Input-Output Table of Brazil 2013 - 68 industries, http://www.usp.br/nereus/?fontes=dados-matrizes, detailed in BSoFPtiT. AVG GASOLINE TAX: Ministry of Mines and Energy (MME), 2013, "Relatório do mercado de derivados de petróleo - Oil products market report", http://www.mme.gov.br/web/guest/secretarias/petroleo-gas-natural-e-biocombustiveis/publicacoes/relatorio-mensal-do-mercado-de-derivados-de-petroleo</v>
      </c>
      <c r="T500" s="262" t="str">
        <f>INDEX('Policy Characteristics'!O:O,MATCH(PolicyLevers!$C500,'Policy Characteristics'!$D:$D,0))</f>
        <v>IEA, Energy Prices and Taxes for OECD Countries 2019, https://webstore.iea.org/energy-prices-and-taxes-for-oecd-countries-2019</v>
      </c>
      <c r="U500" s="248"/>
      <c r="V500" s="248"/>
      <c r="W500" s="248"/>
      <c r="X500" s="248"/>
      <c r="Y500" s="248"/>
      <c r="Z500" s="248"/>
    </row>
    <row r="501" spans="1:26" ht="15.75" customHeight="1" x14ac:dyDescent="0.35">
      <c r="A501" s="247" t="str">
        <f>INDEX('Policy Characteristics'!B:B,MATCH(PolicyLevers!$C501,'Policy Characteristics'!$D:$D,0))</f>
        <v>Research and Development</v>
      </c>
      <c r="B501" s="247" t="str">
        <f>INDEX('Policy Characteristics'!C:C,MATCH(PolicyLevers!$C501,'Policy Characteristics'!$D:$D,0))</f>
        <v>Capital Cost Reduction</v>
      </c>
      <c r="C501" s="247" t="s">
        <v>606</v>
      </c>
      <c r="D501" s="257" t="s">
        <v>154</v>
      </c>
      <c r="E501" s="257"/>
      <c r="F501" s="257" t="s">
        <v>607</v>
      </c>
      <c r="G501" s="257"/>
      <c r="H501" s="254">
        <v>85</v>
      </c>
      <c r="I501" s="296" t="s">
        <v>76</v>
      </c>
      <c r="J501" s="247" t="str">
        <f>INDEX('Policy Characteristics'!E:E,MATCH(PolicyLevers!$C501,'Policy Characteristics'!$D:$D,0))</f>
        <v>R&amp;D Capital Cost Reductions</v>
      </c>
      <c r="K501" s="247" t="str">
        <f>INDEX('Policy Characteristics'!F:F,MATCH(PolicyLevers!$C501,'Policy Characteristics'!$D:$D,0))</f>
        <v>RnD building capital cost reduction</v>
      </c>
      <c r="L501" s="256">
        <f>INDEX('Policy Characteristics'!G:G,MATCH(PolicyLevers!$C501,'Policy Characteristics'!$D:$D,0))</f>
        <v>0</v>
      </c>
      <c r="M501" s="256">
        <f>INDEX('Policy Characteristics'!H:H,MATCH(PolicyLevers!$C501,'Policy Characteristics'!$D:$D,0))</f>
        <v>0.4</v>
      </c>
      <c r="N501" s="256">
        <f>INDEX('Policy Characteristics'!I:I,MATCH(PolicyLevers!$C501,'Policy Characteristics'!$D:$D,0))</f>
        <v>0.01</v>
      </c>
      <c r="O501" s="257" t="str">
        <f>INDEX('Policy Characteristics'!J:J,MATCH(PolicyLevers!$C501,'Policy Characteristics'!$D:$D,0))</f>
        <v>% reduction in cost</v>
      </c>
      <c r="P501" s="257" t="str">
        <f>INDEX('Policy Characteristics'!K:K,MATCH(PolicyLevers!$C501,'Policy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1" s="257" t="str">
        <f>INDEX('Policy Characteristics'!L:L,MATCH(PolicyLevers!$C501,'Policy Characteristics'!$D:$D,0))</f>
        <v>architectural-design.html#rnd</v>
      </c>
      <c r="R501" s="265" t="str">
        <f>INDEX('Policy Characteristics'!M:M,MATCH(PolicyLevers!$C501,'Policy Characteristics'!$D:$D,0))</f>
        <v>research-and-development.html</v>
      </c>
      <c r="S501" s="257" t="str">
        <f>INDEX('Policy Characteristics'!N:N,MATCH(PolicyLevers!$C501,'Policy Characteristics'!$D:$D,0))</f>
        <v>none</v>
      </c>
      <c r="T501" s="257">
        <f>INDEX('Policy Characteristics'!O:O,MATCH(PolicyLevers!$C501,'Policy Characteristics'!$D:$D,0))</f>
        <v>0</v>
      </c>
      <c r="U501" s="248"/>
      <c r="V501" s="248"/>
      <c r="W501" s="248"/>
      <c r="X501" s="248"/>
      <c r="Y501" s="248"/>
      <c r="Z501" s="248"/>
    </row>
    <row r="502" spans="1:26" ht="15.75" customHeight="1" x14ac:dyDescent="0.35">
      <c r="A502" s="247" t="str">
        <f>INDEX('Policy Characteristics'!B:B,MATCH(PolicyLevers!$C502,'Policy Characteristics'!$D:$D,0))</f>
        <v>Research and Development</v>
      </c>
      <c r="B502" s="247" t="str">
        <f>INDEX('Policy Characteristics'!C:C,MATCH(PolicyLevers!$C502,'Policy Characteristics'!$D:$D,0))</f>
        <v>Capital Cost Reduction</v>
      </c>
      <c r="C502" s="12" t="str">
        <f t="shared" ref="C502" si="353">C$501</f>
        <v>RnD Building Capital Cost Perc Reduction</v>
      </c>
      <c r="D502" s="262" t="s">
        <v>162</v>
      </c>
      <c r="E502" s="262"/>
      <c r="F502" s="262" t="s">
        <v>613</v>
      </c>
      <c r="G502" s="262"/>
      <c r="H502" s="7">
        <v>86</v>
      </c>
      <c r="I502" s="308" t="s">
        <v>63</v>
      </c>
      <c r="J502" s="247" t="str">
        <f>INDEX('Policy Characteristics'!E:E,MATCH(PolicyLevers!$C502,'Policy Characteristics'!$D:$D,0))</f>
        <v>R&amp;D Capital Cost Reductions</v>
      </c>
      <c r="K502" s="247" t="str">
        <f>INDEX('Policy Characteristics'!F:F,MATCH(PolicyLevers!$C502,'Policy Characteristics'!$D:$D,0))</f>
        <v>RnD building capital cost reduction</v>
      </c>
      <c r="L502" s="261">
        <f>INDEX('Policy Characteristics'!G:G,MATCH(PolicyLevers!$C502,'Policy Characteristics'!$D:$D,0))</f>
        <v>0</v>
      </c>
      <c r="M502" s="261">
        <f>INDEX('Policy Characteristics'!H:H,MATCH(PolicyLevers!$C502,'Policy Characteristics'!$D:$D,0))</f>
        <v>0.4</v>
      </c>
      <c r="N502" s="261">
        <f>INDEX('Policy Characteristics'!I:I,MATCH(PolicyLevers!$C502,'Policy Characteristics'!$D:$D,0))</f>
        <v>0.01</v>
      </c>
      <c r="O502" s="276" t="str">
        <f>INDEX('Policy Characteristics'!J:J,MATCH(PolicyLevers!$C502,'Policy Characteristics'!$D:$D,0))</f>
        <v>% reduction in cost</v>
      </c>
      <c r="P502" s="262" t="str">
        <f>INDEX('Policy Characteristics'!K:K,MATCH(PolicyLevers!$C502,'Policy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2" s="262" t="str">
        <f>INDEX('Policy Characteristics'!L:L,MATCH(PolicyLevers!$C502,'Policy Characteristics'!$D:$D,0))</f>
        <v>architectural-design.html#rnd</v>
      </c>
      <c r="R502" s="269" t="str">
        <f>INDEX('Policy Characteristics'!M:M,MATCH(PolicyLevers!$C502,'Policy Characteristics'!$D:$D,0))</f>
        <v>research-and-development.html</v>
      </c>
      <c r="S502" s="262" t="str">
        <f>INDEX('Policy Characteristics'!N:N,MATCH(PolicyLevers!$C502,'Policy Characteristics'!$D:$D,0))</f>
        <v>none</v>
      </c>
      <c r="T502" s="262">
        <f>INDEX('Policy Characteristics'!O:O,MATCH(PolicyLevers!$C502,'Policy Characteristics'!$D:$D,0))</f>
        <v>0</v>
      </c>
      <c r="U502" s="248"/>
      <c r="V502" s="248"/>
      <c r="W502" s="248"/>
      <c r="X502" s="248"/>
      <c r="Y502" s="248"/>
      <c r="Z502" s="248"/>
    </row>
    <row r="503" spans="1:26" ht="15.75" customHeight="1" x14ac:dyDescent="0.35">
      <c r="A503" s="247" t="str">
        <f>INDEX('Policy Characteristics'!B:B,MATCH(PolicyLevers!$C503,'Policy Characteristics'!$D:$D,0))</f>
        <v>Research and Development</v>
      </c>
      <c r="B503" s="247" t="str">
        <f>INDEX('Policy Characteristics'!C:C,MATCH(PolicyLevers!$C503,'Policy Characteristics'!$D:$D,0))</f>
        <v>Capital Cost Reduction</v>
      </c>
      <c r="C503" s="12" t="str">
        <f t="shared" ref="C503" si="354">C$501</f>
        <v>RnD Building Capital Cost Perc Reduction</v>
      </c>
      <c r="D503" s="262" t="s">
        <v>182</v>
      </c>
      <c r="E503" s="262"/>
      <c r="F503" s="262" t="s">
        <v>614</v>
      </c>
      <c r="G503" s="262"/>
      <c r="H503" s="7">
        <v>87</v>
      </c>
      <c r="I503" s="308" t="s">
        <v>63</v>
      </c>
      <c r="J503" s="247" t="str">
        <f>INDEX('Policy Characteristics'!E:E,MATCH(PolicyLevers!$C503,'Policy Characteristics'!$D:$D,0))</f>
        <v>R&amp;D Capital Cost Reductions</v>
      </c>
      <c r="K503" s="247" t="str">
        <f>INDEX('Policy Characteristics'!F:F,MATCH(PolicyLevers!$C503,'Policy Characteristics'!$D:$D,0))</f>
        <v>RnD building capital cost reduction</v>
      </c>
      <c r="L503" s="261">
        <f>INDEX('Policy Characteristics'!G:G,MATCH(PolicyLevers!$C503,'Policy Characteristics'!$D:$D,0))</f>
        <v>0</v>
      </c>
      <c r="M503" s="261">
        <f>INDEX('Policy Characteristics'!H:H,MATCH(PolicyLevers!$C503,'Policy Characteristics'!$D:$D,0))</f>
        <v>0.4</v>
      </c>
      <c r="N503" s="261">
        <f>INDEX('Policy Characteristics'!I:I,MATCH(PolicyLevers!$C503,'Policy Characteristics'!$D:$D,0))</f>
        <v>0.01</v>
      </c>
      <c r="O503" s="276" t="str">
        <f>INDEX('Policy Characteristics'!J:J,MATCH(PolicyLevers!$C503,'Policy Characteristics'!$D:$D,0))</f>
        <v>% reduction in cost</v>
      </c>
      <c r="P503" s="262" t="str">
        <f>INDEX('Policy Characteristics'!K:K,MATCH(PolicyLevers!$C503,'Policy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3" s="262" t="str">
        <f>INDEX('Policy Characteristics'!L:L,MATCH(PolicyLevers!$C503,'Policy Characteristics'!$D:$D,0))</f>
        <v>architectural-design.html#rnd</v>
      </c>
      <c r="R503" s="269" t="str">
        <f>INDEX('Policy Characteristics'!M:M,MATCH(PolicyLevers!$C503,'Policy Characteristics'!$D:$D,0))</f>
        <v>research-and-development.html</v>
      </c>
      <c r="S503" s="262" t="str">
        <f>INDEX('Policy Characteristics'!N:N,MATCH(PolicyLevers!$C503,'Policy Characteristics'!$D:$D,0))</f>
        <v>none</v>
      </c>
      <c r="T503" s="262">
        <f>INDEX('Policy Characteristics'!O:O,MATCH(PolicyLevers!$C503,'Policy Characteristics'!$D:$D,0))</f>
        <v>0</v>
      </c>
      <c r="U503" s="248"/>
      <c r="V503" s="248"/>
      <c r="W503" s="248"/>
      <c r="X503" s="248"/>
      <c r="Y503" s="248"/>
      <c r="Z503" s="248"/>
    </row>
    <row r="504" spans="1:26" ht="15.75" customHeight="1" x14ac:dyDescent="0.35">
      <c r="A504" s="247" t="str">
        <f>INDEX('Policy Characteristics'!B:B,MATCH(PolicyLevers!$C504,'Policy Characteristics'!$D:$D,0))</f>
        <v>Research and Development</v>
      </c>
      <c r="B504" s="247" t="str">
        <f>INDEX('Policy Characteristics'!C:C,MATCH(PolicyLevers!$C504,'Policy Characteristics'!$D:$D,0))</f>
        <v>Capital Cost Reduction</v>
      </c>
      <c r="C504" s="12" t="str">
        <f t="shared" ref="C504" si="355">C$501</f>
        <v>RnD Building Capital Cost Perc Reduction</v>
      </c>
      <c r="D504" s="262" t="s">
        <v>164</v>
      </c>
      <c r="E504" s="262"/>
      <c r="F504" s="262" t="s">
        <v>615</v>
      </c>
      <c r="G504" s="262"/>
      <c r="H504" s="7">
        <v>88</v>
      </c>
      <c r="I504" s="308" t="s">
        <v>63</v>
      </c>
      <c r="J504" s="247" t="str">
        <f>INDEX('Policy Characteristics'!E:E,MATCH(PolicyLevers!$C504,'Policy Characteristics'!$D:$D,0))</f>
        <v>R&amp;D Capital Cost Reductions</v>
      </c>
      <c r="K504" s="247" t="str">
        <f>INDEX('Policy Characteristics'!F:F,MATCH(PolicyLevers!$C504,'Policy Characteristics'!$D:$D,0))</f>
        <v>RnD building capital cost reduction</v>
      </c>
      <c r="L504" s="261">
        <f>INDEX('Policy Characteristics'!G:G,MATCH(PolicyLevers!$C504,'Policy Characteristics'!$D:$D,0))</f>
        <v>0</v>
      </c>
      <c r="M504" s="261">
        <f>INDEX('Policy Characteristics'!H:H,MATCH(PolicyLevers!$C504,'Policy Characteristics'!$D:$D,0))</f>
        <v>0.4</v>
      </c>
      <c r="N504" s="261">
        <f>INDEX('Policy Characteristics'!I:I,MATCH(PolicyLevers!$C504,'Policy Characteristics'!$D:$D,0))</f>
        <v>0.01</v>
      </c>
      <c r="O504" s="276" t="str">
        <f>INDEX('Policy Characteristics'!J:J,MATCH(PolicyLevers!$C504,'Policy Characteristics'!$D:$D,0))</f>
        <v>% reduction in cost</v>
      </c>
      <c r="P504" s="262" t="str">
        <f>INDEX('Policy Characteristics'!K:K,MATCH(PolicyLevers!$C504,'Policy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4" s="262" t="str">
        <f>INDEX('Policy Characteristics'!L:L,MATCH(PolicyLevers!$C504,'Policy Characteristics'!$D:$D,0))</f>
        <v>architectural-design.html#rnd</v>
      </c>
      <c r="R504" s="269" t="str">
        <f>INDEX('Policy Characteristics'!M:M,MATCH(PolicyLevers!$C504,'Policy Characteristics'!$D:$D,0))</f>
        <v>research-and-development.html</v>
      </c>
      <c r="S504" s="262" t="str">
        <f>INDEX('Policy Characteristics'!N:N,MATCH(PolicyLevers!$C504,'Policy Characteristics'!$D:$D,0))</f>
        <v>none</v>
      </c>
      <c r="T504" s="262">
        <f>INDEX('Policy Characteristics'!O:O,MATCH(PolicyLevers!$C504,'Policy Characteristics'!$D:$D,0))</f>
        <v>0</v>
      </c>
      <c r="U504" s="248"/>
      <c r="V504" s="248"/>
      <c r="W504" s="248"/>
      <c r="X504" s="248"/>
      <c r="Y504" s="248"/>
      <c r="Z504" s="248"/>
    </row>
    <row r="505" spans="1:26" ht="15.75" customHeight="1" x14ac:dyDescent="0.35">
      <c r="A505" s="247" t="str">
        <f>INDEX('Policy Characteristics'!B:B,MATCH(PolicyLevers!$C505,'Policy Characteristics'!$D:$D,0))</f>
        <v>Research and Development</v>
      </c>
      <c r="B505" s="247" t="str">
        <f>INDEX('Policy Characteristics'!C:C,MATCH(PolicyLevers!$C505,'Policy Characteristics'!$D:$D,0))</f>
        <v>Capital Cost Reduction</v>
      </c>
      <c r="C505" s="12" t="str">
        <f t="shared" ref="C505" si="356">C$501</f>
        <v>RnD Building Capital Cost Perc Reduction</v>
      </c>
      <c r="D505" s="262" t="s">
        <v>166</v>
      </c>
      <c r="E505" s="262"/>
      <c r="F505" s="262" t="s">
        <v>616</v>
      </c>
      <c r="G505" s="262"/>
      <c r="H505" s="7">
        <v>89</v>
      </c>
      <c r="I505" s="308" t="s">
        <v>63</v>
      </c>
      <c r="J505" s="247" t="str">
        <f>INDEX('Policy Characteristics'!E:E,MATCH(PolicyLevers!$C505,'Policy Characteristics'!$D:$D,0))</f>
        <v>R&amp;D Capital Cost Reductions</v>
      </c>
      <c r="K505" s="247" t="str">
        <f>INDEX('Policy Characteristics'!F:F,MATCH(PolicyLevers!$C505,'Policy Characteristics'!$D:$D,0))</f>
        <v>RnD building capital cost reduction</v>
      </c>
      <c r="L505" s="261">
        <f>INDEX('Policy Characteristics'!G:G,MATCH(PolicyLevers!$C505,'Policy Characteristics'!$D:$D,0))</f>
        <v>0</v>
      </c>
      <c r="M505" s="261">
        <f>INDEX('Policy Characteristics'!H:H,MATCH(PolicyLevers!$C505,'Policy Characteristics'!$D:$D,0))</f>
        <v>0.4</v>
      </c>
      <c r="N505" s="261">
        <f>INDEX('Policy Characteristics'!I:I,MATCH(PolicyLevers!$C505,'Policy Characteristics'!$D:$D,0))</f>
        <v>0.01</v>
      </c>
      <c r="O505" s="276" t="str">
        <f>INDEX('Policy Characteristics'!J:J,MATCH(PolicyLevers!$C505,'Policy Characteristics'!$D:$D,0))</f>
        <v>% reduction in cost</v>
      </c>
      <c r="P505" s="262" t="str">
        <f>INDEX('Policy Characteristics'!K:K,MATCH(PolicyLevers!$C505,'Policy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5" s="262" t="str">
        <f>INDEX('Policy Characteristics'!L:L,MATCH(PolicyLevers!$C505,'Policy Characteristics'!$D:$D,0))</f>
        <v>architectural-design.html#rnd</v>
      </c>
      <c r="R505" s="269" t="str">
        <f>INDEX('Policy Characteristics'!M:M,MATCH(PolicyLevers!$C505,'Policy Characteristics'!$D:$D,0))</f>
        <v>research-and-development.html</v>
      </c>
      <c r="S505" s="262" t="str">
        <f>INDEX('Policy Characteristics'!N:N,MATCH(PolicyLevers!$C505,'Policy Characteristics'!$D:$D,0))</f>
        <v>none</v>
      </c>
      <c r="T505" s="262">
        <f>INDEX('Policy Characteristics'!O:O,MATCH(PolicyLevers!$C505,'Policy Characteristics'!$D:$D,0))</f>
        <v>0</v>
      </c>
      <c r="U505" s="248"/>
      <c r="V505" s="248"/>
      <c r="W505" s="248"/>
      <c r="X505" s="248"/>
      <c r="Y505" s="248"/>
      <c r="Z505" s="248"/>
    </row>
    <row r="506" spans="1:26" ht="15.75" customHeight="1" x14ac:dyDescent="0.35">
      <c r="A506" s="247" t="str">
        <f>INDEX('Policy Characteristics'!B:B,MATCH(PolicyLevers!$C506,'Policy Characteristics'!$D:$D,0))</f>
        <v>Research and Development</v>
      </c>
      <c r="B506" s="247" t="str">
        <f>INDEX('Policy Characteristics'!C:C,MATCH(PolicyLevers!$C506,'Policy Characteristics'!$D:$D,0))</f>
        <v>Capital Cost Reduction</v>
      </c>
      <c r="C506" s="12" t="str">
        <f t="shared" ref="C506" si="357">C$501</f>
        <v>RnD Building Capital Cost Perc Reduction</v>
      </c>
      <c r="D506" s="262" t="s">
        <v>168</v>
      </c>
      <c r="E506" s="262"/>
      <c r="F506" s="262" t="s">
        <v>617</v>
      </c>
      <c r="G506" s="262"/>
      <c r="H506" s="7">
        <v>90</v>
      </c>
      <c r="I506" s="308" t="s">
        <v>63</v>
      </c>
      <c r="J506" s="247" t="str">
        <f>INDEX('Policy Characteristics'!E:E,MATCH(PolicyLevers!$C506,'Policy Characteristics'!$D:$D,0))</f>
        <v>R&amp;D Capital Cost Reductions</v>
      </c>
      <c r="K506" s="247" t="str">
        <f>INDEX('Policy Characteristics'!F:F,MATCH(PolicyLevers!$C506,'Policy Characteristics'!$D:$D,0))</f>
        <v>RnD building capital cost reduction</v>
      </c>
      <c r="L506" s="261">
        <f>INDEX('Policy Characteristics'!G:G,MATCH(PolicyLevers!$C506,'Policy Characteristics'!$D:$D,0))</f>
        <v>0</v>
      </c>
      <c r="M506" s="261">
        <f>INDEX('Policy Characteristics'!H:H,MATCH(PolicyLevers!$C506,'Policy Characteristics'!$D:$D,0))</f>
        <v>0.4</v>
      </c>
      <c r="N506" s="261">
        <f>INDEX('Policy Characteristics'!I:I,MATCH(PolicyLevers!$C506,'Policy Characteristics'!$D:$D,0))</f>
        <v>0.01</v>
      </c>
      <c r="O506" s="276" t="str">
        <f>INDEX('Policy Characteristics'!J:J,MATCH(PolicyLevers!$C506,'Policy Characteristics'!$D:$D,0))</f>
        <v>% reduction in cost</v>
      </c>
      <c r="P506" s="262" t="str">
        <f>INDEX('Policy Characteristics'!K:K,MATCH(PolicyLevers!$C506,'Policy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6" s="262" t="str">
        <f>INDEX('Policy Characteristics'!L:L,MATCH(PolicyLevers!$C506,'Policy Characteristics'!$D:$D,0))</f>
        <v>architectural-design.html#rnd</v>
      </c>
      <c r="R506" s="269" t="str">
        <f>INDEX('Policy Characteristics'!M:M,MATCH(PolicyLevers!$C506,'Policy Characteristics'!$D:$D,0))</f>
        <v>research-and-development.html</v>
      </c>
      <c r="S506" s="262" t="str">
        <f>INDEX('Policy Characteristics'!N:N,MATCH(PolicyLevers!$C506,'Policy Characteristics'!$D:$D,0))</f>
        <v>none</v>
      </c>
      <c r="T506" s="262">
        <f>INDEX('Policy Characteristics'!O:O,MATCH(PolicyLevers!$C506,'Policy Characteristics'!$D:$D,0))</f>
        <v>0</v>
      </c>
      <c r="U506" s="248"/>
      <c r="V506" s="248"/>
      <c r="W506" s="248"/>
      <c r="X506" s="248"/>
      <c r="Y506" s="248"/>
      <c r="Z506" s="248"/>
    </row>
    <row r="507" spans="1:26" ht="15.75" customHeight="1" x14ac:dyDescent="0.35">
      <c r="A507" s="247" t="str">
        <f>INDEX('Policy Characteristics'!B:B,MATCH(PolicyLevers!$C507,'Policy Characteristics'!$D:$D,0))</f>
        <v>Research and Development</v>
      </c>
      <c r="B507" s="247" t="str">
        <f>INDEX('Policy Characteristics'!C:C,MATCH(PolicyLevers!$C507,'Policy Characteristics'!$D:$D,0))</f>
        <v>Capital Cost Reduction</v>
      </c>
      <c r="C507" s="248" t="s">
        <v>618</v>
      </c>
      <c r="D507" s="262"/>
      <c r="E507" s="262"/>
      <c r="F507" s="262" t="s">
        <v>539</v>
      </c>
      <c r="G507" s="262"/>
      <c r="H507" s="7">
        <v>91</v>
      </c>
      <c r="I507" s="308" t="s">
        <v>63</v>
      </c>
      <c r="J507" s="247" t="str">
        <f>INDEX('Policy Characteristics'!E:E,MATCH(PolicyLevers!$C507,'Policy Characteristics'!$D:$D,0))</f>
        <v>R&amp;D Capital Cost Reductions</v>
      </c>
      <c r="K507" s="247" t="str">
        <f>INDEX('Policy Characteristics'!F:F,MATCH(PolicyLevers!$C507,'Policy Characteristics'!$D:$D,0))</f>
        <v>RnD CCS capital cost reduction</v>
      </c>
      <c r="L507" s="275">
        <f>INDEX('Policy Characteristics'!G:G,MATCH(PolicyLevers!$C507,'Policy Characteristics'!$D:$D,0))</f>
        <v>0</v>
      </c>
      <c r="M507" s="275">
        <f>INDEX('Policy Characteristics'!H:H,MATCH(PolicyLevers!$C507,'Policy Characteristics'!$D:$D,0))</f>
        <v>0.4</v>
      </c>
      <c r="N507" s="275">
        <f>INDEX('Policy Characteristics'!I:I,MATCH(PolicyLevers!$C507,'Policy Characteristics'!$D:$D,0))</f>
        <v>0.01</v>
      </c>
      <c r="O507" s="262" t="str">
        <f>INDEX('Policy Characteristics'!J:J,MATCH(PolicyLevers!$C507,'Policy Characteristics'!$D:$D,0))</f>
        <v>% reduction in cost</v>
      </c>
      <c r="P507" s="262" t="str">
        <f>INDEX('Policy Characteristics'!K:K,MATCH(PolicyLevers!$C507,'Policy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7" s="262" t="str">
        <f>INDEX('Policy Characteristics'!L:L,MATCH(PolicyLevers!$C507,'Policy Characteristics'!$D:$D,0))</f>
        <v>architectural-design.html#rnd</v>
      </c>
      <c r="R507" s="269" t="str">
        <f>INDEX('Policy Characteristics'!M:M,MATCH(PolicyLevers!$C507,'Policy Characteristics'!$D:$D,0))</f>
        <v>research-and-development.html</v>
      </c>
      <c r="S507" s="262" t="str">
        <f>INDEX('Policy Characteristics'!N:N,MATCH(PolicyLevers!$C507,'Policy Characteristics'!$D:$D,0))</f>
        <v>none</v>
      </c>
      <c r="T507" s="262">
        <f>INDEX('Policy Characteristics'!O:O,MATCH(PolicyLevers!$C507,'Policy Characteristics'!$D:$D,0))</f>
        <v>0</v>
      </c>
      <c r="U507" s="248"/>
      <c r="V507" s="248"/>
      <c r="W507" s="248"/>
      <c r="X507" s="248"/>
      <c r="Y507" s="248"/>
      <c r="Z507" s="248"/>
    </row>
    <row r="508" spans="1:26" ht="15.75" customHeight="1" x14ac:dyDescent="0.35">
      <c r="A508" s="247" t="str">
        <f>INDEX('Policy Characteristics'!B:B,MATCH(PolicyLevers!$C508,'Policy Characteristics'!$D:$D,0))</f>
        <v>Research and Development</v>
      </c>
      <c r="B508" s="247" t="str">
        <f>INDEX('Policy Characteristics'!C:C,MATCH(PolicyLevers!$C508,'Policy Characteristics'!$D:$D,0))</f>
        <v>Capital Cost Reduction</v>
      </c>
      <c r="C508" s="247" t="s">
        <v>620</v>
      </c>
      <c r="D508" s="257" t="s">
        <v>226</v>
      </c>
      <c r="E508" s="257"/>
      <c r="F508" s="257" t="s">
        <v>621</v>
      </c>
      <c r="G508" s="257"/>
      <c r="H508" s="254">
        <v>92</v>
      </c>
      <c r="I508" s="296" t="s">
        <v>76</v>
      </c>
      <c r="J508" s="247" t="str">
        <f>INDEX('Policy Characteristics'!E:E,MATCH(PolicyLevers!$C508,'Policy Characteristics'!$D:$D,0))</f>
        <v>R&amp;D Capital Cost Reductions</v>
      </c>
      <c r="K508" s="247" t="str">
        <f>INDEX('Policy Characteristics'!F:F,MATCH(PolicyLevers!$C508,'Policy Characteristics'!$D:$D,0))</f>
        <v>RnD electricity capital cost reduction</v>
      </c>
      <c r="L508" s="256">
        <f>INDEX('Policy Characteristics'!G:G,MATCH(PolicyLevers!$C508,'Policy Characteristics'!$D:$D,0))</f>
        <v>0</v>
      </c>
      <c r="M508" s="256">
        <f>INDEX('Policy Characteristics'!H:H,MATCH(PolicyLevers!$C508,'Policy Characteristics'!$D:$D,0))</f>
        <v>0.4</v>
      </c>
      <c r="N508" s="256">
        <f>INDEX('Policy Characteristics'!I:I,MATCH(PolicyLevers!$C508,'Policy Characteristics'!$D:$D,0))</f>
        <v>0.01</v>
      </c>
      <c r="O508" s="257" t="str">
        <f>INDEX('Policy Characteristics'!J:J,MATCH(PolicyLevers!$C508,'Policy Characteristics'!$D:$D,0))</f>
        <v>% reduction in cost</v>
      </c>
      <c r="P508" s="257" t="str">
        <f>INDEX('Policy Characteristics'!K:K,MATCH(PolicyLevers!$C508,'Policy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8" s="257" t="str">
        <f>INDEX('Policy Characteristics'!L:L,MATCH(PolicyLevers!$C508,'Policy Characteristics'!$D:$D,0))</f>
        <v>architectural-design.html#rnd</v>
      </c>
      <c r="R508" s="265" t="str">
        <f>INDEX('Policy Characteristics'!M:M,MATCH(PolicyLevers!$C508,'Policy Characteristics'!$D:$D,0))</f>
        <v>research-and-development.html</v>
      </c>
      <c r="S508" s="257" t="str">
        <f>INDEX('Policy Characteristics'!N:N,MATCH(PolicyLevers!$C508,'Policy Characteristics'!$D:$D,0))</f>
        <v>none</v>
      </c>
      <c r="T508" s="257">
        <f>INDEX('Policy Characteristics'!O:O,MATCH(PolicyLevers!$C508,'Policy Characteristics'!$D:$D,0))</f>
        <v>0</v>
      </c>
      <c r="U508" s="248"/>
      <c r="V508" s="248"/>
      <c r="W508" s="248"/>
      <c r="X508" s="248"/>
      <c r="Y508" s="248"/>
      <c r="Z508" s="248"/>
    </row>
    <row r="509" spans="1:26" ht="15.75" customHeight="1" x14ac:dyDescent="0.35">
      <c r="A509" s="247" t="str">
        <f>INDEX('Policy Characteristics'!B:B,MATCH(PolicyLevers!$C509,'Policy Characteristics'!$D:$D,0))</f>
        <v>Research and Development</v>
      </c>
      <c r="B509" s="247" t="str">
        <f>INDEX('Policy Characteristics'!C:C,MATCH(PolicyLevers!$C509,'Policy Characteristics'!$D:$D,0))</f>
        <v>Capital Cost Reduction</v>
      </c>
      <c r="C509" s="247" t="str">
        <f t="shared" ref="C509" si="358">C$508</f>
        <v>RnD Electricity Capital Cost Perc Reduction</v>
      </c>
      <c r="D509" s="257" t="s">
        <v>231</v>
      </c>
      <c r="E509" s="257"/>
      <c r="F509" s="257" t="s">
        <v>623</v>
      </c>
      <c r="G509" s="257"/>
      <c r="H509" s="254">
        <v>93</v>
      </c>
      <c r="I509" s="296" t="s">
        <v>76</v>
      </c>
      <c r="J509" s="247" t="str">
        <f>INDEX('Policy Characteristics'!E:E,MATCH(PolicyLevers!$C509,'Policy Characteristics'!$D:$D,0))</f>
        <v>R&amp;D Capital Cost Reductions</v>
      </c>
      <c r="K509" s="247" t="str">
        <f>INDEX('Policy Characteristics'!F:F,MATCH(PolicyLevers!$C509,'Policy Characteristics'!$D:$D,0))</f>
        <v>RnD electricity capital cost reduction</v>
      </c>
      <c r="L509" s="256">
        <f>INDEX('Policy Characteristics'!G:G,MATCH(PolicyLevers!$C509,'Policy Characteristics'!$D:$D,0))</f>
        <v>0</v>
      </c>
      <c r="M509" s="256">
        <f>INDEX('Policy Characteristics'!H:H,MATCH(PolicyLevers!$C509,'Policy Characteristics'!$D:$D,0))</f>
        <v>0.4</v>
      </c>
      <c r="N509" s="256">
        <f>INDEX('Policy Characteristics'!I:I,MATCH(PolicyLevers!$C509,'Policy Characteristics'!$D:$D,0))</f>
        <v>0.01</v>
      </c>
      <c r="O509" s="257" t="str">
        <f>INDEX('Policy Characteristics'!J:J,MATCH(PolicyLevers!$C509,'Policy Characteristics'!$D:$D,0))</f>
        <v>% reduction in cost</v>
      </c>
      <c r="P509" s="257" t="str">
        <f>INDEX('Policy Characteristics'!K:K,MATCH(PolicyLevers!$C509,'Policy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09" s="257" t="str">
        <f>INDEX('Policy Characteristics'!L:L,MATCH(PolicyLevers!$C509,'Policy Characteristics'!$D:$D,0))</f>
        <v>architectural-design.html#rnd</v>
      </c>
      <c r="R509" s="265" t="str">
        <f>INDEX('Policy Characteristics'!M:M,MATCH(PolicyLevers!$C509,'Policy Characteristics'!$D:$D,0))</f>
        <v>research-and-development.html</v>
      </c>
      <c r="S509" s="257" t="str">
        <f>INDEX('Policy Characteristics'!N:N,MATCH(PolicyLevers!$C509,'Policy Characteristics'!$D:$D,0))</f>
        <v>none</v>
      </c>
      <c r="T509" s="257">
        <f>INDEX('Policy Characteristics'!O:O,MATCH(PolicyLevers!$C509,'Policy Characteristics'!$D:$D,0))</f>
        <v>0</v>
      </c>
      <c r="U509" s="248"/>
      <c r="V509" s="248"/>
      <c r="W509" s="248"/>
      <c r="X509" s="248"/>
      <c r="Y509" s="248"/>
      <c r="Z509" s="248"/>
    </row>
    <row r="510" spans="1:26" ht="15.75" customHeight="1" x14ac:dyDescent="0.35">
      <c r="A510" s="247" t="str">
        <f>INDEX('Policy Characteristics'!B:B,MATCH(PolicyLevers!$C510,'Policy Characteristics'!$D:$D,0))</f>
        <v>Research and Development</v>
      </c>
      <c r="B510" s="247" t="str">
        <f>INDEX('Policy Characteristics'!C:C,MATCH(PolicyLevers!$C510,'Policy Characteristics'!$D:$D,0))</f>
        <v>Capital Cost Reduction</v>
      </c>
      <c r="C510" s="247" t="str">
        <f t="shared" ref="C510" si="359">C$508</f>
        <v>RnD Electricity Capital Cost Perc Reduction</v>
      </c>
      <c r="D510" s="257" t="s">
        <v>233</v>
      </c>
      <c r="E510" s="257"/>
      <c r="F510" s="257" t="s">
        <v>624</v>
      </c>
      <c r="G510" s="257"/>
      <c r="H510" s="254">
        <v>94</v>
      </c>
      <c r="I510" s="296" t="s">
        <v>76</v>
      </c>
      <c r="J510" s="247" t="str">
        <f>INDEX('Policy Characteristics'!E:E,MATCH(PolicyLevers!$C510,'Policy Characteristics'!$D:$D,0))</f>
        <v>R&amp;D Capital Cost Reductions</v>
      </c>
      <c r="K510" s="247" t="str">
        <f>INDEX('Policy Characteristics'!F:F,MATCH(PolicyLevers!$C510,'Policy Characteristics'!$D:$D,0))</f>
        <v>RnD electricity capital cost reduction</v>
      </c>
      <c r="L510" s="256">
        <f>INDEX('Policy Characteristics'!G:G,MATCH(PolicyLevers!$C510,'Policy Characteristics'!$D:$D,0))</f>
        <v>0</v>
      </c>
      <c r="M510" s="256">
        <f>INDEX('Policy Characteristics'!H:H,MATCH(PolicyLevers!$C510,'Policy Characteristics'!$D:$D,0))</f>
        <v>0.4</v>
      </c>
      <c r="N510" s="256">
        <f>INDEX('Policy Characteristics'!I:I,MATCH(PolicyLevers!$C510,'Policy Characteristics'!$D:$D,0))</f>
        <v>0.01</v>
      </c>
      <c r="O510" s="257" t="str">
        <f>INDEX('Policy Characteristics'!J:J,MATCH(PolicyLevers!$C510,'Policy Characteristics'!$D:$D,0))</f>
        <v>% reduction in cost</v>
      </c>
      <c r="P510" s="257" t="str">
        <f>INDEX('Policy Characteristics'!K:K,MATCH(PolicyLevers!$C510,'Policy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0" s="257" t="str">
        <f>INDEX('Policy Characteristics'!L:L,MATCH(PolicyLevers!$C510,'Policy Characteristics'!$D:$D,0))</f>
        <v>architectural-design.html#rnd</v>
      </c>
      <c r="R510" s="265" t="str">
        <f>INDEX('Policy Characteristics'!M:M,MATCH(PolicyLevers!$C510,'Policy Characteristics'!$D:$D,0))</f>
        <v>research-and-development.html</v>
      </c>
      <c r="S510" s="257" t="str">
        <f>INDEX('Policy Characteristics'!N:N,MATCH(PolicyLevers!$C510,'Policy Characteristics'!$D:$D,0))</f>
        <v>none</v>
      </c>
      <c r="T510" s="257">
        <f>INDEX('Policy Characteristics'!O:O,MATCH(PolicyLevers!$C510,'Policy Characteristics'!$D:$D,0))</f>
        <v>0</v>
      </c>
      <c r="U510" s="248"/>
      <c r="V510" s="248"/>
      <c r="W510" s="248"/>
      <c r="X510" s="248"/>
      <c r="Y510" s="248"/>
      <c r="Z510" s="248"/>
    </row>
    <row r="511" spans="1:26" ht="15.75" customHeight="1" x14ac:dyDescent="0.35">
      <c r="A511" s="247" t="str">
        <f>INDEX('Policy Characteristics'!B:B,MATCH(PolicyLevers!$C511,'Policy Characteristics'!$D:$D,0))</f>
        <v>Research and Development</v>
      </c>
      <c r="B511" s="247" t="str">
        <f>INDEX('Policy Characteristics'!C:C,MATCH(PolicyLevers!$C511,'Policy Characteristics'!$D:$D,0))</f>
        <v>Capital Cost Reduction</v>
      </c>
      <c r="C511" s="12" t="str">
        <f t="shared" ref="C511" si="360">C$508</f>
        <v>RnD Electricity Capital Cost Perc Reduction</v>
      </c>
      <c r="D511" s="262" t="s">
        <v>235</v>
      </c>
      <c r="E511" s="276"/>
      <c r="F511" s="262" t="s">
        <v>625</v>
      </c>
      <c r="G511" s="262"/>
      <c r="H511" s="7">
        <v>95</v>
      </c>
      <c r="I511" s="308" t="s">
        <v>63</v>
      </c>
      <c r="J511" s="247" t="str">
        <f>INDEX('Policy Characteristics'!E:E,MATCH(PolicyLevers!$C511,'Policy Characteristics'!$D:$D,0))</f>
        <v>R&amp;D Capital Cost Reductions</v>
      </c>
      <c r="K511" s="247" t="str">
        <f>INDEX('Policy Characteristics'!F:F,MATCH(PolicyLevers!$C511,'Policy Characteristics'!$D:$D,0))</f>
        <v>RnD electricity capital cost reduction</v>
      </c>
      <c r="L511" s="261">
        <f>INDEX('Policy Characteristics'!G:G,MATCH(PolicyLevers!$C511,'Policy Characteristics'!$D:$D,0))</f>
        <v>0</v>
      </c>
      <c r="M511" s="261">
        <f>INDEX('Policy Characteristics'!H:H,MATCH(PolicyLevers!$C511,'Policy Characteristics'!$D:$D,0))</f>
        <v>0.4</v>
      </c>
      <c r="N511" s="261">
        <f>INDEX('Policy Characteristics'!I:I,MATCH(PolicyLevers!$C511,'Policy Characteristics'!$D:$D,0))</f>
        <v>0.01</v>
      </c>
      <c r="O511" s="276" t="str">
        <f>INDEX('Policy Characteristics'!J:J,MATCH(PolicyLevers!$C511,'Policy Characteristics'!$D:$D,0))</f>
        <v>% reduction in cost</v>
      </c>
      <c r="P511" s="262" t="str">
        <f>INDEX('Policy Characteristics'!K:K,MATCH(PolicyLevers!$C511,'Policy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1" s="262" t="str">
        <f>INDEX('Policy Characteristics'!L:L,MATCH(PolicyLevers!$C511,'Policy Characteristics'!$D:$D,0))</f>
        <v>architectural-design.html#rnd</v>
      </c>
      <c r="R511" s="269" t="str">
        <f>INDEX('Policy Characteristics'!M:M,MATCH(PolicyLevers!$C511,'Policy Characteristics'!$D:$D,0))</f>
        <v>research-and-development.html</v>
      </c>
      <c r="S511" s="262" t="str">
        <f>INDEX('Policy Characteristics'!N:N,MATCH(PolicyLevers!$C511,'Policy Characteristics'!$D:$D,0))</f>
        <v>none</v>
      </c>
      <c r="T511" s="262">
        <f>INDEX('Policy Characteristics'!O:O,MATCH(PolicyLevers!$C511,'Policy Characteristics'!$D:$D,0))</f>
        <v>0</v>
      </c>
      <c r="U511" s="248"/>
      <c r="V511" s="248"/>
      <c r="W511" s="248"/>
      <c r="X511" s="248"/>
      <c r="Y511" s="248"/>
      <c r="Z511" s="248"/>
    </row>
    <row r="512" spans="1:26" ht="15.75" customHeight="1" x14ac:dyDescent="0.35">
      <c r="A512" s="247" t="str">
        <f>INDEX('Policy Characteristics'!B:B,MATCH(PolicyLevers!$C512,'Policy Characteristics'!$D:$D,0))</f>
        <v>Research and Development</v>
      </c>
      <c r="B512" s="247" t="str">
        <f>INDEX('Policy Characteristics'!C:C,MATCH(PolicyLevers!$C512,'Policy Characteristics'!$D:$D,0))</f>
        <v>Capital Cost Reduction</v>
      </c>
      <c r="C512" s="12" t="str">
        <f t="shared" ref="C512" si="361">C$508</f>
        <v>RnD Electricity Capital Cost Perc Reduction</v>
      </c>
      <c r="D512" s="262" t="s">
        <v>237</v>
      </c>
      <c r="E512" s="276"/>
      <c r="F512" s="262" t="s">
        <v>626</v>
      </c>
      <c r="G512" s="262"/>
      <c r="H512" s="7">
        <v>96</v>
      </c>
      <c r="I512" s="308" t="s">
        <v>63</v>
      </c>
      <c r="J512" s="247" t="str">
        <f>INDEX('Policy Characteristics'!E:E,MATCH(PolicyLevers!$C512,'Policy Characteristics'!$D:$D,0))</f>
        <v>R&amp;D Capital Cost Reductions</v>
      </c>
      <c r="K512" s="247" t="str">
        <f>INDEX('Policy Characteristics'!F:F,MATCH(PolicyLevers!$C512,'Policy Characteristics'!$D:$D,0))</f>
        <v>RnD electricity capital cost reduction</v>
      </c>
      <c r="L512" s="261">
        <f>INDEX('Policy Characteristics'!G:G,MATCH(PolicyLevers!$C512,'Policy Characteristics'!$D:$D,0))</f>
        <v>0</v>
      </c>
      <c r="M512" s="261">
        <f>INDEX('Policy Characteristics'!H:H,MATCH(PolicyLevers!$C512,'Policy Characteristics'!$D:$D,0))</f>
        <v>0.4</v>
      </c>
      <c r="N512" s="261">
        <f>INDEX('Policy Characteristics'!I:I,MATCH(PolicyLevers!$C512,'Policy Characteristics'!$D:$D,0))</f>
        <v>0.01</v>
      </c>
      <c r="O512" s="276" t="str">
        <f>INDEX('Policy Characteristics'!J:J,MATCH(PolicyLevers!$C512,'Policy Characteristics'!$D:$D,0))</f>
        <v>% reduction in cost</v>
      </c>
      <c r="P512" s="262" t="str">
        <f>INDEX('Policy Characteristics'!K:K,MATCH(PolicyLevers!$C512,'Policy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2" s="262" t="str">
        <f>INDEX('Policy Characteristics'!L:L,MATCH(PolicyLevers!$C512,'Policy Characteristics'!$D:$D,0))</f>
        <v>architectural-design.html#rnd</v>
      </c>
      <c r="R512" s="269" t="str">
        <f>INDEX('Policy Characteristics'!M:M,MATCH(PolicyLevers!$C512,'Policy Characteristics'!$D:$D,0))</f>
        <v>research-and-development.html</v>
      </c>
      <c r="S512" s="262" t="str">
        <f>INDEX('Policy Characteristics'!N:N,MATCH(PolicyLevers!$C512,'Policy Characteristics'!$D:$D,0))</f>
        <v>none</v>
      </c>
      <c r="T512" s="262">
        <f>INDEX('Policy Characteristics'!O:O,MATCH(PolicyLevers!$C512,'Policy Characteristics'!$D:$D,0))</f>
        <v>0</v>
      </c>
      <c r="U512" s="248"/>
      <c r="V512" s="248"/>
      <c r="W512" s="248"/>
      <c r="X512" s="248"/>
      <c r="Y512" s="248"/>
      <c r="Z512" s="248"/>
    </row>
    <row r="513" spans="1:26" ht="15.75" customHeight="1" x14ac:dyDescent="0.35">
      <c r="A513" s="247" t="str">
        <f>INDEX('Policy Characteristics'!B:B,MATCH(PolicyLevers!$C513,'Policy Characteristics'!$D:$D,0))</f>
        <v>Research and Development</v>
      </c>
      <c r="B513" s="247" t="str">
        <f>INDEX('Policy Characteristics'!C:C,MATCH(PolicyLevers!$C513,'Policy Characteristics'!$D:$D,0))</f>
        <v>Capital Cost Reduction</v>
      </c>
      <c r="C513" s="12" t="str">
        <f t="shared" ref="C513" si="362">C$508</f>
        <v>RnD Electricity Capital Cost Perc Reduction</v>
      </c>
      <c r="D513" s="262" t="s">
        <v>239</v>
      </c>
      <c r="E513" s="276"/>
      <c r="F513" s="262" t="s">
        <v>627</v>
      </c>
      <c r="G513" s="262"/>
      <c r="H513" s="7">
        <v>97</v>
      </c>
      <c r="I513" s="308" t="s">
        <v>63</v>
      </c>
      <c r="J513" s="247" t="str">
        <f>INDEX('Policy Characteristics'!E:E,MATCH(PolicyLevers!$C513,'Policy Characteristics'!$D:$D,0))</f>
        <v>R&amp;D Capital Cost Reductions</v>
      </c>
      <c r="K513" s="247" t="str">
        <f>INDEX('Policy Characteristics'!F:F,MATCH(PolicyLevers!$C513,'Policy Characteristics'!$D:$D,0))</f>
        <v>RnD electricity capital cost reduction</v>
      </c>
      <c r="L513" s="261">
        <f>INDEX('Policy Characteristics'!G:G,MATCH(PolicyLevers!$C513,'Policy Characteristics'!$D:$D,0))</f>
        <v>0</v>
      </c>
      <c r="M513" s="261">
        <f>INDEX('Policy Characteristics'!H:H,MATCH(PolicyLevers!$C513,'Policy Characteristics'!$D:$D,0))</f>
        <v>0.4</v>
      </c>
      <c r="N513" s="261">
        <f>INDEX('Policy Characteristics'!I:I,MATCH(PolicyLevers!$C513,'Policy Characteristics'!$D:$D,0))</f>
        <v>0.01</v>
      </c>
      <c r="O513" s="276" t="str">
        <f>INDEX('Policy Characteristics'!J:J,MATCH(PolicyLevers!$C513,'Policy Characteristics'!$D:$D,0))</f>
        <v>% reduction in cost</v>
      </c>
      <c r="P513" s="262" t="str">
        <f>INDEX('Policy Characteristics'!K:K,MATCH(PolicyLevers!$C513,'Policy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3" s="262" t="str">
        <f>INDEX('Policy Characteristics'!L:L,MATCH(PolicyLevers!$C513,'Policy Characteristics'!$D:$D,0))</f>
        <v>architectural-design.html#rnd</v>
      </c>
      <c r="R513" s="269" t="str">
        <f>INDEX('Policy Characteristics'!M:M,MATCH(PolicyLevers!$C513,'Policy Characteristics'!$D:$D,0))</f>
        <v>research-and-development.html</v>
      </c>
      <c r="S513" s="262" t="str">
        <f>INDEX('Policy Characteristics'!N:N,MATCH(PolicyLevers!$C513,'Policy Characteristics'!$D:$D,0))</f>
        <v>none</v>
      </c>
      <c r="T513" s="262">
        <f>INDEX('Policy Characteristics'!O:O,MATCH(PolicyLevers!$C513,'Policy Characteristics'!$D:$D,0))</f>
        <v>0</v>
      </c>
      <c r="U513" s="248"/>
      <c r="V513" s="248"/>
      <c r="W513" s="248"/>
      <c r="X513" s="248"/>
      <c r="Y513" s="248"/>
      <c r="Z513" s="248"/>
    </row>
    <row r="514" spans="1:26" ht="15.75" customHeight="1" x14ac:dyDescent="0.35">
      <c r="A514" s="247" t="str">
        <f>INDEX('Policy Characteristics'!B:B,MATCH(PolicyLevers!$C514,'Policy Characteristics'!$D:$D,0))</f>
        <v>Research and Development</v>
      </c>
      <c r="B514" s="247" t="str">
        <f>INDEX('Policy Characteristics'!C:C,MATCH(PolicyLevers!$C514,'Policy Characteristics'!$D:$D,0))</f>
        <v>Capital Cost Reduction</v>
      </c>
      <c r="C514" s="12" t="str">
        <f t="shared" ref="C514" si="363">C$508</f>
        <v>RnD Electricity Capital Cost Perc Reduction</v>
      </c>
      <c r="D514" s="262" t="s">
        <v>241</v>
      </c>
      <c r="E514" s="276"/>
      <c r="F514" s="262" t="s">
        <v>628</v>
      </c>
      <c r="G514" s="262"/>
      <c r="H514" s="7">
        <v>98</v>
      </c>
      <c r="I514" s="308" t="s">
        <v>63</v>
      </c>
      <c r="J514" s="247" t="str">
        <f>INDEX('Policy Characteristics'!E:E,MATCH(PolicyLevers!$C514,'Policy Characteristics'!$D:$D,0))</f>
        <v>R&amp;D Capital Cost Reductions</v>
      </c>
      <c r="K514" s="247" t="str">
        <f>INDEX('Policy Characteristics'!F:F,MATCH(PolicyLevers!$C514,'Policy Characteristics'!$D:$D,0))</f>
        <v>RnD electricity capital cost reduction</v>
      </c>
      <c r="L514" s="261">
        <f>INDEX('Policy Characteristics'!G:G,MATCH(PolicyLevers!$C514,'Policy Characteristics'!$D:$D,0))</f>
        <v>0</v>
      </c>
      <c r="M514" s="261">
        <f>INDEX('Policy Characteristics'!H:H,MATCH(PolicyLevers!$C514,'Policy Characteristics'!$D:$D,0))</f>
        <v>0.4</v>
      </c>
      <c r="N514" s="261">
        <f>INDEX('Policy Characteristics'!I:I,MATCH(PolicyLevers!$C514,'Policy Characteristics'!$D:$D,0))</f>
        <v>0.01</v>
      </c>
      <c r="O514" s="276" t="str">
        <f>INDEX('Policy Characteristics'!J:J,MATCH(PolicyLevers!$C514,'Policy Characteristics'!$D:$D,0))</f>
        <v>% reduction in cost</v>
      </c>
      <c r="P514" s="262" t="str">
        <f>INDEX('Policy Characteristics'!K:K,MATCH(PolicyLevers!$C514,'Policy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4" s="262" t="str">
        <f>INDEX('Policy Characteristics'!L:L,MATCH(PolicyLevers!$C514,'Policy Characteristics'!$D:$D,0))</f>
        <v>architectural-design.html#rnd</v>
      </c>
      <c r="R514" s="269" t="str">
        <f>INDEX('Policy Characteristics'!M:M,MATCH(PolicyLevers!$C514,'Policy Characteristics'!$D:$D,0))</f>
        <v>research-and-development.html</v>
      </c>
      <c r="S514" s="262" t="str">
        <f>INDEX('Policy Characteristics'!N:N,MATCH(PolicyLevers!$C514,'Policy Characteristics'!$D:$D,0))</f>
        <v>none</v>
      </c>
      <c r="T514" s="262">
        <f>INDEX('Policy Characteristics'!O:O,MATCH(PolicyLevers!$C514,'Policy Characteristics'!$D:$D,0))</f>
        <v>0</v>
      </c>
      <c r="U514" s="248"/>
      <c r="V514" s="248"/>
      <c r="W514" s="248"/>
      <c r="X514" s="248"/>
      <c r="Y514" s="248"/>
      <c r="Z514" s="248"/>
    </row>
    <row r="515" spans="1:26" ht="15.75" customHeight="1" x14ac:dyDescent="0.35">
      <c r="A515" s="247" t="str">
        <f>INDEX('Policy Characteristics'!B:B,MATCH(PolicyLevers!$C515,'Policy Characteristics'!$D:$D,0))</f>
        <v>Research and Development</v>
      </c>
      <c r="B515" s="247" t="str">
        <f>INDEX('Policy Characteristics'!C:C,MATCH(PolicyLevers!$C515,'Policy Characteristics'!$D:$D,0))</f>
        <v>Capital Cost Reduction</v>
      </c>
      <c r="C515" s="12" t="str">
        <f t="shared" ref="C515" si="364">C$508</f>
        <v>RnD Electricity Capital Cost Perc Reduction</v>
      </c>
      <c r="D515" s="262" t="s">
        <v>243</v>
      </c>
      <c r="E515" s="276"/>
      <c r="F515" s="262" t="s">
        <v>629</v>
      </c>
      <c r="G515" s="262"/>
      <c r="H515" s="7">
        <v>99</v>
      </c>
      <c r="I515" s="308" t="s">
        <v>63</v>
      </c>
      <c r="J515" s="247" t="str">
        <f>INDEX('Policy Characteristics'!E:E,MATCH(PolicyLevers!$C515,'Policy Characteristics'!$D:$D,0))</f>
        <v>R&amp;D Capital Cost Reductions</v>
      </c>
      <c r="K515" s="247" t="str">
        <f>INDEX('Policy Characteristics'!F:F,MATCH(PolicyLevers!$C515,'Policy Characteristics'!$D:$D,0))</f>
        <v>RnD electricity capital cost reduction</v>
      </c>
      <c r="L515" s="261">
        <f>INDEX('Policy Characteristics'!G:G,MATCH(PolicyLevers!$C515,'Policy Characteristics'!$D:$D,0))</f>
        <v>0</v>
      </c>
      <c r="M515" s="261">
        <f>INDEX('Policy Characteristics'!H:H,MATCH(PolicyLevers!$C515,'Policy Characteristics'!$D:$D,0))</f>
        <v>0.4</v>
      </c>
      <c r="N515" s="261">
        <f>INDEX('Policy Characteristics'!I:I,MATCH(PolicyLevers!$C515,'Policy Characteristics'!$D:$D,0))</f>
        <v>0.01</v>
      </c>
      <c r="O515" s="276" t="str">
        <f>INDEX('Policy Characteristics'!J:J,MATCH(PolicyLevers!$C515,'Policy Characteristics'!$D:$D,0))</f>
        <v>% reduction in cost</v>
      </c>
      <c r="P515" s="262" t="str">
        <f>INDEX('Policy Characteristics'!K:K,MATCH(PolicyLevers!$C515,'Policy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5" s="262" t="str">
        <f>INDEX('Policy Characteristics'!L:L,MATCH(PolicyLevers!$C515,'Policy Characteristics'!$D:$D,0))</f>
        <v>architectural-design.html#rnd</v>
      </c>
      <c r="R515" s="269" t="str">
        <f>INDEX('Policy Characteristics'!M:M,MATCH(PolicyLevers!$C515,'Policy Characteristics'!$D:$D,0))</f>
        <v>research-and-development.html</v>
      </c>
      <c r="S515" s="262" t="str">
        <f>INDEX('Policy Characteristics'!N:N,MATCH(PolicyLevers!$C515,'Policy Characteristics'!$D:$D,0))</f>
        <v>none</v>
      </c>
      <c r="T515" s="262">
        <f>INDEX('Policy Characteristics'!O:O,MATCH(PolicyLevers!$C515,'Policy Characteristics'!$D:$D,0))</f>
        <v>0</v>
      </c>
      <c r="U515" s="248"/>
      <c r="V515" s="248"/>
      <c r="W515" s="248"/>
      <c r="X515" s="248"/>
      <c r="Y515" s="248"/>
      <c r="Z515" s="248"/>
    </row>
    <row r="516" spans="1:26" ht="15.75" customHeight="1" x14ac:dyDescent="0.35">
      <c r="A516" s="247" t="str">
        <f>INDEX('Policy Characteristics'!B:B,MATCH(PolicyLevers!$C516,'Policy Characteristics'!$D:$D,0))</f>
        <v>Research and Development</v>
      </c>
      <c r="B516" s="247" t="str">
        <f>INDEX('Policy Characteristics'!C:C,MATCH(PolicyLevers!$C516,'Policy Characteristics'!$D:$D,0))</f>
        <v>Capital Cost Reduction</v>
      </c>
      <c r="C516" s="247" t="str">
        <f t="shared" ref="C516" si="365">C$508</f>
        <v>RnD Electricity Capital Cost Perc Reduction</v>
      </c>
      <c r="D516" s="257" t="s">
        <v>249</v>
      </c>
      <c r="E516" s="257"/>
      <c r="F516" s="257" t="s">
        <v>630</v>
      </c>
      <c r="G516" s="257"/>
      <c r="H516" s="254">
        <v>192</v>
      </c>
      <c r="I516" s="296" t="s">
        <v>76</v>
      </c>
      <c r="J516" s="247" t="str">
        <f>INDEX('Policy Characteristics'!E:E,MATCH(PolicyLevers!$C516,'Policy Characteristics'!$D:$D,0))</f>
        <v>R&amp;D Capital Cost Reductions</v>
      </c>
      <c r="K516" s="247" t="str">
        <f>INDEX('Policy Characteristics'!F:F,MATCH(PolicyLevers!$C516,'Policy Characteristics'!$D:$D,0))</f>
        <v>RnD electricity capital cost reduction</v>
      </c>
      <c r="L516" s="256">
        <f>INDEX('Policy Characteristics'!G:G,MATCH(PolicyLevers!$C516,'Policy Characteristics'!$D:$D,0))</f>
        <v>0</v>
      </c>
      <c r="M516" s="256">
        <f>INDEX('Policy Characteristics'!H:H,MATCH(PolicyLevers!$C516,'Policy Characteristics'!$D:$D,0))</f>
        <v>0.4</v>
      </c>
      <c r="N516" s="256">
        <f>INDEX('Policy Characteristics'!I:I,MATCH(PolicyLevers!$C516,'Policy Characteristics'!$D:$D,0))</f>
        <v>0.01</v>
      </c>
      <c r="O516" s="257" t="str">
        <f>INDEX('Policy Characteristics'!J:J,MATCH(PolicyLevers!$C516,'Policy Characteristics'!$D:$D,0))</f>
        <v>% reduction in cost</v>
      </c>
      <c r="P516" s="257" t="str">
        <f>INDEX('Policy Characteristics'!K:K,MATCH(PolicyLevers!$C516,'Policy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6" s="257" t="str">
        <f>INDEX('Policy Characteristics'!L:L,MATCH(PolicyLevers!$C516,'Policy Characteristics'!$D:$D,0))</f>
        <v>architectural-design.html#rnd</v>
      </c>
      <c r="R516" s="265" t="str">
        <f>INDEX('Policy Characteristics'!M:M,MATCH(PolicyLevers!$C516,'Policy Characteristics'!$D:$D,0))</f>
        <v>research-and-development.html</v>
      </c>
      <c r="S516" s="257" t="str">
        <f>INDEX('Policy Characteristics'!N:N,MATCH(PolicyLevers!$C516,'Policy Characteristics'!$D:$D,0))</f>
        <v>none</v>
      </c>
      <c r="T516" s="257">
        <f>INDEX('Policy Characteristics'!O:O,MATCH(PolicyLevers!$C516,'Policy Characteristics'!$D:$D,0))</f>
        <v>0</v>
      </c>
      <c r="U516" s="248"/>
      <c r="V516" s="248"/>
      <c r="W516" s="248"/>
      <c r="X516" s="248"/>
      <c r="Y516" s="248"/>
      <c r="Z516" s="248"/>
    </row>
    <row r="517" spans="1:26" ht="15.75" customHeight="1" x14ac:dyDescent="0.35">
      <c r="A517" s="247" t="str">
        <f>INDEX('Policy Characteristics'!B:B,MATCH(PolicyLevers!$C517,'Policy Characteristics'!$D:$D,0))</f>
        <v>Research and Development</v>
      </c>
      <c r="B517" s="247" t="str">
        <f>INDEX('Policy Characteristics'!C:C,MATCH(PolicyLevers!$C517,'Policy Characteristics'!$D:$D,0))</f>
        <v>Capital Cost Reduction</v>
      </c>
      <c r="C517" s="247" t="str">
        <f t="shared" ref="C517" si="366">C$508</f>
        <v>RnD Electricity Capital Cost Perc Reduction</v>
      </c>
      <c r="D517" s="257" t="s">
        <v>251</v>
      </c>
      <c r="E517" s="257"/>
      <c r="F517" s="257" t="s">
        <v>631</v>
      </c>
      <c r="G517" s="257"/>
      <c r="H517" s="254">
        <v>180</v>
      </c>
      <c r="I517" s="296" t="s">
        <v>76</v>
      </c>
      <c r="J517" s="247" t="str">
        <f>INDEX('Policy Characteristics'!E:E,MATCH(PolicyLevers!$C517,'Policy Characteristics'!$D:$D,0))</f>
        <v>R&amp;D Capital Cost Reductions</v>
      </c>
      <c r="K517" s="247" t="str">
        <f>INDEX('Policy Characteristics'!F:F,MATCH(PolicyLevers!$C517,'Policy Characteristics'!$D:$D,0))</f>
        <v>RnD electricity capital cost reduction</v>
      </c>
      <c r="L517" s="256">
        <f>INDEX('Policy Characteristics'!G:G,MATCH(PolicyLevers!$C517,'Policy Characteristics'!$D:$D,0))</f>
        <v>0</v>
      </c>
      <c r="M517" s="256">
        <f>INDEX('Policy Characteristics'!H:H,MATCH(PolicyLevers!$C517,'Policy Characteristics'!$D:$D,0))</f>
        <v>0.4</v>
      </c>
      <c r="N517" s="256">
        <f>INDEX('Policy Characteristics'!I:I,MATCH(PolicyLevers!$C517,'Policy Characteristics'!$D:$D,0))</f>
        <v>0.01</v>
      </c>
      <c r="O517" s="257" t="str">
        <f>INDEX('Policy Characteristics'!J:J,MATCH(PolicyLevers!$C517,'Policy Characteristics'!$D:$D,0))</f>
        <v>% reduction in cost</v>
      </c>
      <c r="P517" s="257" t="str">
        <f>INDEX('Policy Characteristics'!K:K,MATCH(PolicyLevers!$C517,'Policy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7" s="257" t="str">
        <f>INDEX('Policy Characteristics'!L:L,MATCH(PolicyLevers!$C517,'Policy Characteristics'!$D:$D,0))</f>
        <v>architectural-design.html#rnd</v>
      </c>
      <c r="R517" s="265" t="str">
        <f>INDEX('Policy Characteristics'!M:M,MATCH(PolicyLevers!$C517,'Policy Characteristics'!$D:$D,0))</f>
        <v>research-and-development.html</v>
      </c>
      <c r="S517" s="257" t="str">
        <f>INDEX('Policy Characteristics'!N:N,MATCH(PolicyLevers!$C517,'Policy Characteristics'!$D:$D,0))</f>
        <v>none</v>
      </c>
      <c r="T517" s="257">
        <f>INDEX('Policy Characteristics'!O:O,MATCH(PolicyLevers!$C517,'Policy Characteristics'!$D:$D,0))</f>
        <v>0</v>
      </c>
      <c r="U517" s="248"/>
      <c r="V517" s="248"/>
      <c r="W517" s="248"/>
      <c r="X517" s="248"/>
      <c r="Y517" s="248"/>
      <c r="Z517" s="248"/>
    </row>
    <row r="518" spans="1:26" ht="15.75" customHeight="1" x14ac:dyDescent="0.35">
      <c r="A518" s="247" t="str">
        <f>INDEX('Policy Characteristics'!B:B,MATCH(PolicyLevers!$C518,'Policy Characteristics'!$D:$D,0))</f>
        <v>Research and Development</v>
      </c>
      <c r="B518" s="247" t="str">
        <f>INDEX('Policy Characteristics'!C:C,MATCH(PolicyLevers!$C518,'Policy Characteristics'!$D:$D,0))</f>
        <v>Capital Cost Reduction</v>
      </c>
      <c r="C518" s="12" t="str">
        <f t="shared" ref="C518" si="367">C$508</f>
        <v>RnD Electricity Capital Cost Perc Reduction</v>
      </c>
      <c r="D518" s="262" t="s">
        <v>253</v>
      </c>
      <c r="E518" s="276"/>
      <c r="F518" s="262" t="s">
        <v>632</v>
      </c>
      <c r="G518" s="262"/>
      <c r="H518" s="7">
        <v>183</v>
      </c>
      <c r="I518" s="308" t="s">
        <v>63</v>
      </c>
      <c r="J518" s="247" t="str">
        <f>INDEX('Policy Characteristics'!E:E,MATCH(PolicyLevers!$C518,'Policy Characteristics'!$D:$D,0))</f>
        <v>R&amp;D Capital Cost Reductions</v>
      </c>
      <c r="K518" s="247" t="str">
        <f>INDEX('Policy Characteristics'!F:F,MATCH(PolicyLevers!$C518,'Policy Characteristics'!$D:$D,0))</f>
        <v>RnD electricity capital cost reduction</v>
      </c>
      <c r="L518" s="261">
        <f>INDEX('Policy Characteristics'!G:G,MATCH(PolicyLevers!$C518,'Policy Characteristics'!$D:$D,0))</f>
        <v>0</v>
      </c>
      <c r="M518" s="261">
        <f>INDEX('Policy Characteristics'!H:H,MATCH(PolicyLevers!$C518,'Policy Characteristics'!$D:$D,0))</f>
        <v>0.4</v>
      </c>
      <c r="N518" s="261">
        <f>INDEX('Policy Characteristics'!I:I,MATCH(PolicyLevers!$C518,'Policy Characteristics'!$D:$D,0))</f>
        <v>0.01</v>
      </c>
      <c r="O518" s="276" t="str">
        <f>INDEX('Policy Characteristics'!J:J,MATCH(PolicyLevers!$C518,'Policy Characteristics'!$D:$D,0))</f>
        <v>% reduction in cost</v>
      </c>
      <c r="P518" s="262" t="str">
        <f>INDEX('Policy Characteristics'!K:K,MATCH(PolicyLevers!$C518,'Policy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8" s="262" t="str">
        <f>INDEX('Policy Characteristics'!L:L,MATCH(PolicyLevers!$C518,'Policy Characteristics'!$D:$D,0))</f>
        <v>architectural-design.html#rnd</v>
      </c>
      <c r="R518" s="269" t="str">
        <f>INDEX('Policy Characteristics'!M:M,MATCH(PolicyLevers!$C518,'Policy Characteristics'!$D:$D,0))</f>
        <v>research-and-development.html</v>
      </c>
      <c r="S518" s="262" t="str">
        <f>INDEX('Policy Characteristics'!N:N,MATCH(PolicyLevers!$C518,'Policy Characteristics'!$D:$D,0))</f>
        <v>none</v>
      </c>
      <c r="T518" s="262">
        <f>INDEX('Policy Characteristics'!O:O,MATCH(PolicyLevers!$C518,'Policy Characteristics'!$D:$D,0))</f>
        <v>0</v>
      </c>
      <c r="U518" s="248"/>
      <c r="V518" s="248"/>
      <c r="W518" s="248"/>
      <c r="X518" s="248"/>
      <c r="Y518" s="248"/>
      <c r="Z518" s="248"/>
    </row>
    <row r="519" spans="1:26" ht="15.75" customHeight="1" x14ac:dyDescent="0.35">
      <c r="A519" s="247" t="str">
        <f>INDEX('Policy Characteristics'!B:B,MATCH(PolicyLevers!$C519,'Policy Characteristics'!$D:$D,0))</f>
        <v>Research and Development</v>
      </c>
      <c r="B519" s="247" t="str">
        <f>INDEX('Policy Characteristics'!C:C,MATCH(PolicyLevers!$C519,'Policy Characteristics'!$D:$D,0))</f>
        <v>Capital Cost Reduction</v>
      </c>
      <c r="C519" s="248" t="s">
        <v>633</v>
      </c>
      <c r="D519" s="262" t="s">
        <v>370</v>
      </c>
      <c r="E519" s="262"/>
      <c r="F519" s="262" t="s">
        <v>634</v>
      </c>
      <c r="G519" s="262"/>
      <c r="H519" s="7">
        <v>100</v>
      </c>
      <c r="I519" s="308" t="s">
        <v>63</v>
      </c>
      <c r="J519" s="247" t="str">
        <f>INDEX('Policy Characteristics'!E:E,MATCH(PolicyLevers!$C519,'Policy Characteristics'!$D:$D,0))</f>
        <v>R&amp;D Capital Cost Reductions</v>
      </c>
      <c r="K519" s="247" t="str">
        <f>INDEX('Policy Characteristics'!F:F,MATCH(PolicyLevers!$C519,'Policy Characteristics'!$D:$D,0))</f>
        <v>RnD industry capital cost reduction</v>
      </c>
      <c r="L519" s="275">
        <f>INDEX('Policy Characteristics'!G:G,MATCH(PolicyLevers!$C519,'Policy Characteristics'!$D:$D,0))</f>
        <v>0</v>
      </c>
      <c r="M519" s="275">
        <f>INDEX('Policy Characteristics'!H:H,MATCH(PolicyLevers!$C519,'Policy Characteristics'!$D:$D,0))</f>
        <v>0.4</v>
      </c>
      <c r="N519" s="275">
        <f>INDEX('Policy Characteristics'!I:I,MATCH(PolicyLevers!$C519,'Policy Characteristics'!$D:$D,0))</f>
        <v>0.01</v>
      </c>
      <c r="O519" s="262" t="str">
        <f>INDEX('Policy Characteristics'!J:J,MATCH(PolicyLevers!$C519,'Policy Characteristics'!$D:$D,0))</f>
        <v>% reduction in cost</v>
      </c>
      <c r="P519" s="262" t="str">
        <f>INDEX('Policy Characteristics'!K:K,MATCH(PolicyLevers!$C519,'Policy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19" s="262" t="str">
        <f>INDEX('Policy Characteristics'!L:L,MATCH(PolicyLevers!$C519,'Policy Characteristics'!$D:$D,0))</f>
        <v>architectural-design.html#rnd</v>
      </c>
      <c r="R519" s="269" t="str">
        <f>INDEX('Policy Characteristics'!M:M,MATCH(PolicyLevers!$C519,'Policy Characteristics'!$D:$D,0))</f>
        <v>research-and-development.html</v>
      </c>
      <c r="S519" s="262" t="str">
        <f>INDEX('Policy Characteristics'!N:N,MATCH(PolicyLevers!$C519,'Policy Characteristics'!$D:$D,0))</f>
        <v>none</v>
      </c>
      <c r="T519" s="262">
        <f>INDEX('Policy Characteristics'!O:O,MATCH(PolicyLevers!$C519,'Policy Characteristics'!$D:$D,0))</f>
        <v>0</v>
      </c>
      <c r="U519" s="248"/>
      <c r="V519" s="248"/>
      <c r="W519" s="248"/>
      <c r="X519" s="248"/>
      <c r="Y519" s="248"/>
      <c r="Z519" s="248"/>
    </row>
    <row r="520" spans="1:26" ht="15.75" customHeight="1" x14ac:dyDescent="0.35">
      <c r="A520" s="247" t="str">
        <f>INDEX('Policy Characteristics'!B:B,MATCH(PolicyLevers!$C520,'Policy Characteristics'!$D:$D,0))</f>
        <v>Research and Development</v>
      </c>
      <c r="B520" s="247" t="str">
        <f>INDEX('Policy Characteristics'!C:C,MATCH(PolicyLevers!$C520,'Policy Characteristics'!$D:$D,0))</f>
        <v>Capital Cost Reduction</v>
      </c>
      <c r="C520" s="12" t="str">
        <f t="shared" ref="C520" si="368">C$519</f>
        <v>RnD Industry Capital Cost Perc Reduction</v>
      </c>
      <c r="D520" s="262" t="s">
        <v>375</v>
      </c>
      <c r="E520" s="262"/>
      <c r="F520" s="262" t="s">
        <v>636</v>
      </c>
      <c r="G520" s="262"/>
      <c r="H520" s="7">
        <v>101</v>
      </c>
      <c r="I520" s="308" t="s">
        <v>63</v>
      </c>
      <c r="J520" s="247" t="str">
        <f>INDEX('Policy Characteristics'!E:E,MATCH(PolicyLevers!$C520,'Policy Characteristics'!$D:$D,0))</f>
        <v>R&amp;D Capital Cost Reductions</v>
      </c>
      <c r="K520" s="247" t="str">
        <f>INDEX('Policy Characteristics'!F:F,MATCH(PolicyLevers!$C520,'Policy Characteristics'!$D:$D,0))</f>
        <v>RnD industry capital cost reduction</v>
      </c>
      <c r="L520" s="261">
        <f>INDEX('Policy Characteristics'!G:G,MATCH(PolicyLevers!$C520,'Policy Characteristics'!$D:$D,0))</f>
        <v>0</v>
      </c>
      <c r="M520" s="261">
        <f>INDEX('Policy Characteristics'!H:H,MATCH(PolicyLevers!$C520,'Policy Characteristics'!$D:$D,0))</f>
        <v>0.4</v>
      </c>
      <c r="N520" s="261">
        <f>INDEX('Policy Characteristics'!I:I,MATCH(PolicyLevers!$C520,'Policy Characteristics'!$D:$D,0))</f>
        <v>0.01</v>
      </c>
      <c r="O520" s="276" t="str">
        <f>INDEX('Policy Characteristics'!J:J,MATCH(PolicyLevers!$C520,'Policy Characteristics'!$D:$D,0))</f>
        <v>% reduction in cost</v>
      </c>
      <c r="P520" s="262" t="str">
        <f>INDEX('Policy Characteristics'!K:K,MATCH(PolicyLevers!$C520,'Policy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0" s="262" t="str">
        <f>INDEX('Policy Characteristics'!L:L,MATCH(PolicyLevers!$C520,'Policy Characteristics'!$D:$D,0))</f>
        <v>architectural-design.html#rnd</v>
      </c>
      <c r="R520" s="269" t="str">
        <f>INDEX('Policy Characteristics'!M:M,MATCH(PolicyLevers!$C520,'Policy Characteristics'!$D:$D,0))</f>
        <v>research-and-development.html</v>
      </c>
      <c r="S520" s="262" t="str">
        <f>INDEX('Policy Characteristics'!N:N,MATCH(PolicyLevers!$C520,'Policy Characteristics'!$D:$D,0))</f>
        <v>none</v>
      </c>
      <c r="T520" s="262">
        <f>INDEX('Policy Characteristics'!O:O,MATCH(PolicyLevers!$C520,'Policy Characteristics'!$D:$D,0))</f>
        <v>0</v>
      </c>
      <c r="U520" s="248"/>
      <c r="V520" s="248"/>
      <c r="W520" s="248"/>
      <c r="X520" s="248"/>
      <c r="Y520" s="248"/>
      <c r="Z520" s="248"/>
    </row>
    <row r="521" spans="1:26" ht="15.75" customHeight="1" x14ac:dyDescent="0.35">
      <c r="A521" s="247" t="str">
        <f>INDEX('Policy Characteristics'!B:B,MATCH(PolicyLevers!$C521,'Policy Characteristics'!$D:$D,0))</f>
        <v>Research and Development</v>
      </c>
      <c r="B521" s="247" t="str">
        <f>INDEX('Policy Characteristics'!C:C,MATCH(PolicyLevers!$C521,'Policy Characteristics'!$D:$D,0))</f>
        <v>Capital Cost Reduction</v>
      </c>
      <c r="C521" s="12" t="str">
        <f t="shared" ref="C521" si="369">C$519</f>
        <v>RnD Industry Capital Cost Perc Reduction</v>
      </c>
      <c r="D521" s="262" t="s">
        <v>377</v>
      </c>
      <c r="E521" s="262"/>
      <c r="F521" s="262" t="s">
        <v>637</v>
      </c>
      <c r="G521" s="262"/>
      <c r="H521" s="7">
        <v>102</v>
      </c>
      <c r="I521" s="308" t="s">
        <v>63</v>
      </c>
      <c r="J521" s="247" t="str">
        <f>INDEX('Policy Characteristics'!E:E,MATCH(PolicyLevers!$C521,'Policy Characteristics'!$D:$D,0))</f>
        <v>R&amp;D Capital Cost Reductions</v>
      </c>
      <c r="K521" s="247" t="str">
        <f>INDEX('Policy Characteristics'!F:F,MATCH(PolicyLevers!$C521,'Policy Characteristics'!$D:$D,0))</f>
        <v>RnD industry capital cost reduction</v>
      </c>
      <c r="L521" s="261">
        <f>INDEX('Policy Characteristics'!G:G,MATCH(PolicyLevers!$C521,'Policy Characteristics'!$D:$D,0))</f>
        <v>0</v>
      </c>
      <c r="M521" s="261">
        <f>INDEX('Policy Characteristics'!H:H,MATCH(PolicyLevers!$C521,'Policy Characteristics'!$D:$D,0))</f>
        <v>0.4</v>
      </c>
      <c r="N521" s="261">
        <f>INDEX('Policy Characteristics'!I:I,MATCH(PolicyLevers!$C521,'Policy Characteristics'!$D:$D,0))</f>
        <v>0.01</v>
      </c>
      <c r="O521" s="276" t="str">
        <f>INDEX('Policy Characteristics'!J:J,MATCH(PolicyLevers!$C521,'Policy Characteristics'!$D:$D,0))</f>
        <v>% reduction in cost</v>
      </c>
      <c r="P521" s="262" t="str">
        <f>INDEX('Policy Characteristics'!K:K,MATCH(PolicyLevers!$C521,'Policy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1" s="262" t="str">
        <f>INDEX('Policy Characteristics'!L:L,MATCH(PolicyLevers!$C521,'Policy Characteristics'!$D:$D,0))</f>
        <v>architectural-design.html#rnd</v>
      </c>
      <c r="R521" s="269" t="str">
        <f>INDEX('Policy Characteristics'!M:M,MATCH(PolicyLevers!$C521,'Policy Characteristics'!$D:$D,0))</f>
        <v>research-and-development.html</v>
      </c>
      <c r="S521" s="262" t="str">
        <f>INDEX('Policy Characteristics'!N:N,MATCH(PolicyLevers!$C521,'Policy Characteristics'!$D:$D,0))</f>
        <v>none</v>
      </c>
      <c r="T521" s="262">
        <f>INDEX('Policy Characteristics'!O:O,MATCH(PolicyLevers!$C521,'Policy Characteristics'!$D:$D,0))</f>
        <v>0</v>
      </c>
      <c r="U521" s="248"/>
      <c r="V521" s="248"/>
      <c r="W521" s="248"/>
      <c r="X521" s="248"/>
      <c r="Y521" s="248"/>
      <c r="Z521" s="248"/>
    </row>
    <row r="522" spans="1:26" ht="15.75" customHeight="1" x14ac:dyDescent="0.35">
      <c r="A522" s="247" t="str">
        <f>INDEX('Policy Characteristics'!B:B,MATCH(PolicyLevers!$C522,'Policy Characteristics'!$D:$D,0))</f>
        <v>Research and Development</v>
      </c>
      <c r="B522" s="247" t="str">
        <f>INDEX('Policy Characteristics'!C:C,MATCH(PolicyLevers!$C522,'Policy Characteristics'!$D:$D,0))</f>
        <v>Capital Cost Reduction</v>
      </c>
      <c r="C522" s="12" t="str">
        <f t="shared" ref="C522" si="370">C$519</f>
        <v>RnD Industry Capital Cost Perc Reduction</v>
      </c>
      <c r="D522" s="262" t="s">
        <v>379</v>
      </c>
      <c r="E522" s="262"/>
      <c r="F522" s="262" t="s">
        <v>638</v>
      </c>
      <c r="G522" s="262"/>
      <c r="H522" s="7">
        <v>103</v>
      </c>
      <c r="I522" s="308" t="s">
        <v>63</v>
      </c>
      <c r="J522" s="247" t="str">
        <f>INDEX('Policy Characteristics'!E:E,MATCH(PolicyLevers!$C522,'Policy Characteristics'!$D:$D,0))</f>
        <v>R&amp;D Capital Cost Reductions</v>
      </c>
      <c r="K522" s="247" t="str">
        <f>INDEX('Policy Characteristics'!F:F,MATCH(PolicyLevers!$C522,'Policy Characteristics'!$D:$D,0))</f>
        <v>RnD industry capital cost reduction</v>
      </c>
      <c r="L522" s="261">
        <f>INDEX('Policy Characteristics'!G:G,MATCH(PolicyLevers!$C522,'Policy Characteristics'!$D:$D,0))</f>
        <v>0</v>
      </c>
      <c r="M522" s="261">
        <f>INDEX('Policy Characteristics'!H:H,MATCH(PolicyLevers!$C522,'Policy Characteristics'!$D:$D,0))</f>
        <v>0.4</v>
      </c>
      <c r="N522" s="261">
        <f>INDEX('Policy Characteristics'!I:I,MATCH(PolicyLevers!$C522,'Policy Characteristics'!$D:$D,0))</f>
        <v>0.01</v>
      </c>
      <c r="O522" s="276" t="str">
        <f>INDEX('Policy Characteristics'!J:J,MATCH(PolicyLevers!$C522,'Policy Characteristics'!$D:$D,0))</f>
        <v>% reduction in cost</v>
      </c>
      <c r="P522" s="262" t="str">
        <f>INDEX('Policy Characteristics'!K:K,MATCH(PolicyLevers!$C522,'Policy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2" s="262" t="str">
        <f>INDEX('Policy Characteristics'!L:L,MATCH(PolicyLevers!$C522,'Policy Characteristics'!$D:$D,0))</f>
        <v>architectural-design.html#rnd</v>
      </c>
      <c r="R522" s="269" t="str">
        <f>INDEX('Policy Characteristics'!M:M,MATCH(PolicyLevers!$C522,'Policy Characteristics'!$D:$D,0))</f>
        <v>research-and-development.html</v>
      </c>
      <c r="S522" s="262" t="str">
        <f>INDEX('Policy Characteristics'!N:N,MATCH(PolicyLevers!$C522,'Policy Characteristics'!$D:$D,0))</f>
        <v>none</v>
      </c>
      <c r="T522" s="262">
        <f>INDEX('Policy Characteristics'!O:O,MATCH(PolicyLevers!$C522,'Policy Characteristics'!$D:$D,0))</f>
        <v>0</v>
      </c>
      <c r="U522" s="248"/>
      <c r="V522" s="248"/>
      <c r="W522" s="248"/>
      <c r="X522" s="248"/>
      <c r="Y522" s="248"/>
      <c r="Z522" s="248"/>
    </row>
    <row r="523" spans="1:26" ht="15.75" customHeight="1" x14ac:dyDescent="0.35">
      <c r="A523" s="247" t="str">
        <f>INDEX('Policy Characteristics'!B:B,MATCH(PolicyLevers!$C523,'Policy Characteristics'!$D:$D,0))</f>
        <v>Research and Development</v>
      </c>
      <c r="B523" s="247" t="str">
        <f>INDEX('Policy Characteristics'!C:C,MATCH(PolicyLevers!$C523,'Policy Characteristics'!$D:$D,0))</f>
        <v>Capital Cost Reduction</v>
      </c>
      <c r="C523" s="12" t="str">
        <f t="shared" ref="C523" si="371">C$519</f>
        <v>RnD Industry Capital Cost Perc Reduction</v>
      </c>
      <c r="D523" s="262" t="s">
        <v>381</v>
      </c>
      <c r="E523" s="262"/>
      <c r="F523" s="262" t="s">
        <v>639</v>
      </c>
      <c r="G523" s="262"/>
      <c r="H523" s="7">
        <v>104</v>
      </c>
      <c r="I523" s="308" t="s">
        <v>63</v>
      </c>
      <c r="J523" s="247" t="str">
        <f>INDEX('Policy Characteristics'!E:E,MATCH(PolicyLevers!$C523,'Policy Characteristics'!$D:$D,0))</f>
        <v>R&amp;D Capital Cost Reductions</v>
      </c>
      <c r="K523" s="247" t="str">
        <f>INDEX('Policy Characteristics'!F:F,MATCH(PolicyLevers!$C523,'Policy Characteristics'!$D:$D,0))</f>
        <v>RnD industry capital cost reduction</v>
      </c>
      <c r="L523" s="261">
        <f>INDEX('Policy Characteristics'!G:G,MATCH(PolicyLevers!$C523,'Policy Characteristics'!$D:$D,0))</f>
        <v>0</v>
      </c>
      <c r="M523" s="261">
        <f>INDEX('Policy Characteristics'!H:H,MATCH(PolicyLevers!$C523,'Policy Characteristics'!$D:$D,0))</f>
        <v>0.4</v>
      </c>
      <c r="N523" s="261">
        <f>INDEX('Policy Characteristics'!I:I,MATCH(PolicyLevers!$C523,'Policy Characteristics'!$D:$D,0))</f>
        <v>0.01</v>
      </c>
      <c r="O523" s="276" t="str">
        <f>INDEX('Policy Characteristics'!J:J,MATCH(PolicyLevers!$C523,'Policy Characteristics'!$D:$D,0))</f>
        <v>% reduction in cost</v>
      </c>
      <c r="P523" s="262" t="str">
        <f>INDEX('Policy Characteristics'!K:K,MATCH(PolicyLevers!$C523,'Policy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3" s="262" t="str">
        <f>INDEX('Policy Characteristics'!L:L,MATCH(PolicyLevers!$C523,'Policy Characteristics'!$D:$D,0))</f>
        <v>architectural-design.html#rnd</v>
      </c>
      <c r="R523" s="269" t="str">
        <f>INDEX('Policy Characteristics'!M:M,MATCH(PolicyLevers!$C523,'Policy Characteristics'!$D:$D,0))</f>
        <v>research-and-development.html</v>
      </c>
      <c r="S523" s="262" t="str">
        <f>INDEX('Policy Characteristics'!N:N,MATCH(PolicyLevers!$C523,'Policy Characteristics'!$D:$D,0))</f>
        <v>none</v>
      </c>
      <c r="T523" s="262">
        <f>INDEX('Policy Characteristics'!O:O,MATCH(PolicyLevers!$C523,'Policy Characteristics'!$D:$D,0))</f>
        <v>0</v>
      </c>
      <c r="U523" s="248"/>
      <c r="V523" s="248"/>
      <c r="W523" s="248"/>
      <c r="X523" s="248"/>
      <c r="Y523" s="248"/>
      <c r="Z523" s="248"/>
    </row>
    <row r="524" spans="1:26" ht="15.75" customHeight="1" x14ac:dyDescent="0.35">
      <c r="A524" s="247" t="str">
        <f>INDEX('Policy Characteristics'!B:B,MATCH(PolicyLevers!$C524,'Policy Characteristics'!$D:$D,0))</f>
        <v>Research and Development</v>
      </c>
      <c r="B524" s="247" t="str">
        <f>INDEX('Policy Characteristics'!C:C,MATCH(PolicyLevers!$C524,'Policy Characteristics'!$D:$D,0))</f>
        <v>Capital Cost Reduction</v>
      </c>
      <c r="C524" s="12" t="str">
        <f t="shared" ref="C524" si="372">C$519</f>
        <v>RnD Industry Capital Cost Perc Reduction</v>
      </c>
      <c r="D524" s="262" t="s">
        <v>383</v>
      </c>
      <c r="E524" s="262"/>
      <c r="F524" s="262" t="s">
        <v>640</v>
      </c>
      <c r="G524" s="262"/>
      <c r="H524" s="7">
        <v>105</v>
      </c>
      <c r="I524" s="308" t="s">
        <v>63</v>
      </c>
      <c r="J524" s="247" t="str">
        <f>INDEX('Policy Characteristics'!E:E,MATCH(PolicyLevers!$C524,'Policy Characteristics'!$D:$D,0))</f>
        <v>R&amp;D Capital Cost Reductions</v>
      </c>
      <c r="K524" s="247" t="str">
        <f>INDEX('Policy Characteristics'!F:F,MATCH(PolicyLevers!$C524,'Policy Characteristics'!$D:$D,0))</f>
        <v>RnD industry capital cost reduction</v>
      </c>
      <c r="L524" s="261">
        <f>INDEX('Policy Characteristics'!G:G,MATCH(PolicyLevers!$C524,'Policy Characteristics'!$D:$D,0))</f>
        <v>0</v>
      </c>
      <c r="M524" s="261">
        <f>INDEX('Policy Characteristics'!H:H,MATCH(PolicyLevers!$C524,'Policy Characteristics'!$D:$D,0))</f>
        <v>0.4</v>
      </c>
      <c r="N524" s="261">
        <f>INDEX('Policy Characteristics'!I:I,MATCH(PolicyLevers!$C524,'Policy Characteristics'!$D:$D,0))</f>
        <v>0.01</v>
      </c>
      <c r="O524" s="276" t="str">
        <f>INDEX('Policy Characteristics'!J:J,MATCH(PolicyLevers!$C524,'Policy Characteristics'!$D:$D,0))</f>
        <v>% reduction in cost</v>
      </c>
      <c r="P524" s="262" t="str">
        <f>INDEX('Policy Characteristics'!K:K,MATCH(PolicyLevers!$C524,'Policy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4" s="262" t="str">
        <f>INDEX('Policy Characteristics'!L:L,MATCH(PolicyLevers!$C524,'Policy Characteristics'!$D:$D,0))</f>
        <v>architectural-design.html#rnd</v>
      </c>
      <c r="R524" s="269" t="str">
        <f>INDEX('Policy Characteristics'!M:M,MATCH(PolicyLevers!$C524,'Policy Characteristics'!$D:$D,0))</f>
        <v>research-and-development.html</v>
      </c>
      <c r="S524" s="262" t="str">
        <f>INDEX('Policy Characteristics'!N:N,MATCH(PolicyLevers!$C524,'Policy Characteristics'!$D:$D,0))</f>
        <v>none</v>
      </c>
      <c r="T524" s="262">
        <f>INDEX('Policy Characteristics'!O:O,MATCH(PolicyLevers!$C524,'Policy Characteristics'!$D:$D,0))</f>
        <v>0</v>
      </c>
      <c r="U524" s="248"/>
      <c r="V524" s="248"/>
      <c r="W524" s="248"/>
      <c r="X524" s="248"/>
      <c r="Y524" s="248"/>
      <c r="Z524" s="248"/>
    </row>
    <row r="525" spans="1:26" ht="15.75" customHeight="1" x14ac:dyDescent="0.35">
      <c r="A525" s="247" t="str">
        <f>INDEX('Policy Characteristics'!B:B,MATCH(PolicyLevers!$C525,'Policy Characteristics'!$D:$D,0))</f>
        <v>Research and Development</v>
      </c>
      <c r="B525" s="247" t="str">
        <f>INDEX('Policy Characteristics'!C:C,MATCH(PolicyLevers!$C525,'Policy Characteristics'!$D:$D,0))</f>
        <v>Capital Cost Reduction</v>
      </c>
      <c r="C525" s="12" t="str">
        <f t="shared" ref="C525" si="373">C$519</f>
        <v>RnD Industry Capital Cost Perc Reduction</v>
      </c>
      <c r="D525" s="262" t="s">
        <v>385</v>
      </c>
      <c r="E525" s="262"/>
      <c r="F525" s="262" t="s">
        <v>641</v>
      </c>
      <c r="G525" s="262"/>
      <c r="H525" s="7">
        <v>106</v>
      </c>
      <c r="I525" s="308" t="s">
        <v>63</v>
      </c>
      <c r="J525" s="247" t="str">
        <f>INDEX('Policy Characteristics'!E:E,MATCH(PolicyLevers!$C525,'Policy Characteristics'!$D:$D,0))</f>
        <v>R&amp;D Capital Cost Reductions</v>
      </c>
      <c r="K525" s="247" t="str">
        <f>INDEX('Policy Characteristics'!F:F,MATCH(PolicyLevers!$C525,'Policy Characteristics'!$D:$D,0))</f>
        <v>RnD industry capital cost reduction</v>
      </c>
      <c r="L525" s="261">
        <f>INDEX('Policy Characteristics'!G:G,MATCH(PolicyLevers!$C525,'Policy Characteristics'!$D:$D,0))</f>
        <v>0</v>
      </c>
      <c r="M525" s="261">
        <f>INDEX('Policy Characteristics'!H:H,MATCH(PolicyLevers!$C525,'Policy Characteristics'!$D:$D,0))</f>
        <v>0.4</v>
      </c>
      <c r="N525" s="261">
        <f>INDEX('Policy Characteristics'!I:I,MATCH(PolicyLevers!$C525,'Policy Characteristics'!$D:$D,0))</f>
        <v>0.01</v>
      </c>
      <c r="O525" s="276" t="str">
        <f>INDEX('Policy Characteristics'!J:J,MATCH(PolicyLevers!$C525,'Policy Characteristics'!$D:$D,0))</f>
        <v>% reduction in cost</v>
      </c>
      <c r="P525" s="262" t="str">
        <f>INDEX('Policy Characteristics'!K:K,MATCH(PolicyLevers!$C525,'Policy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5" s="262" t="str">
        <f>INDEX('Policy Characteristics'!L:L,MATCH(PolicyLevers!$C525,'Policy Characteristics'!$D:$D,0))</f>
        <v>architectural-design.html#rnd</v>
      </c>
      <c r="R525" s="269" t="str">
        <f>INDEX('Policy Characteristics'!M:M,MATCH(PolicyLevers!$C525,'Policy Characteristics'!$D:$D,0))</f>
        <v>research-and-development.html</v>
      </c>
      <c r="S525" s="262" t="str">
        <f>INDEX('Policy Characteristics'!N:N,MATCH(PolicyLevers!$C525,'Policy Characteristics'!$D:$D,0))</f>
        <v>none</v>
      </c>
      <c r="T525" s="262">
        <f>INDEX('Policy Characteristics'!O:O,MATCH(PolicyLevers!$C525,'Policy Characteristics'!$D:$D,0))</f>
        <v>0</v>
      </c>
      <c r="U525" s="248"/>
      <c r="V525" s="248"/>
      <c r="W525" s="248"/>
      <c r="X525" s="248"/>
      <c r="Y525" s="248"/>
      <c r="Z525" s="248"/>
    </row>
    <row r="526" spans="1:26" ht="15.75" customHeight="1" x14ac:dyDescent="0.35">
      <c r="A526" s="247" t="str">
        <f>INDEX('Policy Characteristics'!B:B,MATCH(PolicyLevers!$C526,'Policy Characteristics'!$D:$D,0))</f>
        <v>Research and Development</v>
      </c>
      <c r="B526" s="247" t="str">
        <f>INDEX('Policy Characteristics'!C:C,MATCH(PolicyLevers!$C526,'Policy Characteristics'!$D:$D,0))</f>
        <v>Capital Cost Reduction</v>
      </c>
      <c r="C526" s="12" t="str">
        <f t="shared" ref="C526" si="374">C$519</f>
        <v>RnD Industry Capital Cost Perc Reduction</v>
      </c>
      <c r="D526" s="262" t="s">
        <v>387</v>
      </c>
      <c r="E526" s="262"/>
      <c r="F526" s="262" t="s">
        <v>642</v>
      </c>
      <c r="G526" s="262"/>
      <c r="H526" s="7">
        <v>107</v>
      </c>
      <c r="I526" s="308" t="s">
        <v>63</v>
      </c>
      <c r="J526" s="247" t="str">
        <f>INDEX('Policy Characteristics'!E:E,MATCH(PolicyLevers!$C526,'Policy Characteristics'!$D:$D,0))</f>
        <v>R&amp;D Capital Cost Reductions</v>
      </c>
      <c r="K526" s="247" t="str">
        <f>INDEX('Policy Characteristics'!F:F,MATCH(PolicyLevers!$C526,'Policy Characteristics'!$D:$D,0))</f>
        <v>RnD industry capital cost reduction</v>
      </c>
      <c r="L526" s="261">
        <f>INDEX('Policy Characteristics'!G:G,MATCH(PolicyLevers!$C526,'Policy Characteristics'!$D:$D,0))</f>
        <v>0</v>
      </c>
      <c r="M526" s="261">
        <f>INDEX('Policy Characteristics'!H:H,MATCH(PolicyLevers!$C526,'Policy Characteristics'!$D:$D,0))</f>
        <v>0.4</v>
      </c>
      <c r="N526" s="261">
        <f>INDEX('Policy Characteristics'!I:I,MATCH(PolicyLevers!$C526,'Policy Characteristics'!$D:$D,0))</f>
        <v>0.01</v>
      </c>
      <c r="O526" s="276" t="str">
        <f>INDEX('Policy Characteristics'!J:J,MATCH(PolicyLevers!$C526,'Policy Characteristics'!$D:$D,0))</f>
        <v>% reduction in cost</v>
      </c>
      <c r="P526" s="262" t="str">
        <f>INDEX('Policy Characteristics'!K:K,MATCH(PolicyLevers!$C526,'Policy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6" s="262" t="str">
        <f>INDEX('Policy Characteristics'!L:L,MATCH(PolicyLevers!$C526,'Policy Characteristics'!$D:$D,0))</f>
        <v>architectural-design.html#rnd</v>
      </c>
      <c r="R526" s="269" t="str">
        <f>INDEX('Policy Characteristics'!M:M,MATCH(PolicyLevers!$C526,'Policy Characteristics'!$D:$D,0))</f>
        <v>research-and-development.html</v>
      </c>
      <c r="S526" s="262" t="str">
        <f>INDEX('Policy Characteristics'!N:N,MATCH(PolicyLevers!$C526,'Policy Characteristics'!$D:$D,0))</f>
        <v>none</v>
      </c>
      <c r="T526" s="262">
        <f>INDEX('Policy Characteristics'!O:O,MATCH(PolicyLevers!$C526,'Policy Characteristics'!$D:$D,0))</f>
        <v>0</v>
      </c>
      <c r="U526" s="248"/>
      <c r="V526" s="248"/>
      <c r="W526" s="248"/>
      <c r="X526" s="248"/>
      <c r="Y526" s="248"/>
      <c r="Z526" s="248"/>
    </row>
    <row r="527" spans="1:26" ht="15.75" customHeight="1" x14ac:dyDescent="0.35">
      <c r="A527" s="247" t="str">
        <f>INDEX('Policy Characteristics'!B:B,MATCH(PolicyLevers!$C527,'Policy Characteristics'!$D:$D,0))</f>
        <v>Research and Development</v>
      </c>
      <c r="B527" s="247" t="str">
        <f>INDEX('Policy Characteristics'!C:C,MATCH(PolicyLevers!$C527,'Policy Characteristics'!$D:$D,0))</f>
        <v>Capital Cost Reduction</v>
      </c>
      <c r="C527" s="248" t="s">
        <v>643</v>
      </c>
      <c r="D527" s="262" t="s">
        <v>644</v>
      </c>
      <c r="E527" s="262"/>
      <c r="F527" s="262" t="s">
        <v>645</v>
      </c>
      <c r="G527" s="262"/>
      <c r="H527" s="7">
        <v>108</v>
      </c>
      <c r="I527" s="308" t="s">
        <v>63</v>
      </c>
      <c r="J527" s="247" t="str">
        <f>INDEX('Policy Characteristics'!E:E,MATCH(PolicyLevers!$C527,'Policy Characteristics'!$D:$D,0))</f>
        <v>R&amp;D Capital Cost Reductions</v>
      </c>
      <c r="K527" s="247" t="str">
        <f>INDEX('Policy Characteristics'!F:F,MATCH(PolicyLevers!$C527,'Policy Characteristics'!$D:$D,0))</f>
        <v>RnD transportation capital cost reduction</v>
      </c>
      <c r="L527" s="275">
        <f>INDEX('Policy Characteristics'!G:G,MATCH(PolicyLevers!$C527,'Policy Characteristics'!$D:$D,0))</f>
        <v>0</v>
      </c>
      <c r="M527" s="275">
        <f>INDEX('Policy Characteristics'!H:H,MATCH(PolicyLevers!$C527,'Policy Characteristics'!$D:$D,0))</f>
        <v>0.4</v>
      </c>
      <c r="N527" s="275">
        <f>INDEX('Policy Characteristics'!I:I,MATCH(PolicyLevers!$C527,'Policy Characteristics'!$D:$D,0))</f>
        <v>0.01</v>
      </c>
      <c r="O527" s="262" t="str">
        <f>INDEX('Policy Characteristics'!J:J,MATCH(PolicyLevers!$C527,'Policy Characteristics'!$D:$D,0))</f>
        <v>% reduction in cost</v>
      </c>
      <c r="P527" s="262" t="str">
        <f>INDEX('Policy Characteristics'!K:K,MATCH(PolicyLevers!$C527,'Policy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7" s="262" t="str">
        <f>INDEX('Policy Characteristics'!L:L,MATCH(PolicyLevers!$C527,'Policy Characteristics'!$D:$D,0))</f>
        <v>architectural-design.html#rnd</v>
      </c>
      <c r="R527" s="269" t="str">
        <f>INDEX('Policy Characteristics'!M:M,MATCH(PolicyLevers!$C527,'Policy Characteristics'!$D:$D,0))</f>
        <v>research-and-development.html</v>
      </c>
      <c r="S527" s="262" t="str">
        <f>INDEX('Policy Characteristics'!N:N,MATCH(PolicyLevers!$C527,'Policy Characteristics'!$D:$D,0))</f>
        <v>none</v>
      </c>
      <c r="T527" s="262">
        <f>INDEX('Policy Characteristics'!O:O,MATCH(PolicyLevers!$C527,'Policy Characteristics'!$D:$D,0))</f>
        <v>0</v>
      </c>
      <c r="U527" s="248"/>
      <c r="V527" s="248"/>
      <c r="W527" s="248"/>
      <c r="X527" s="248"/>
      <c r="Y527" s="248"/>
      <c r="Z527" s="248"/>
    </row>
    <row r="528" spans="1:26" ht="15.75" customHeight="1" x14ac:dyDescent="0.35">
      <c r="A528" s="247" t="str">
        <f>INDEX('Policy Characteristics'!B:B,MATCH(PolicyLevers!$C528,'Policy Characteristics'!$D:$D,0))</f>
        <v>Research and Development</v>
      </c>
      <c r="B528" s="247" t="str">
        <f>INDEX('Policy Characteristics'!C:C,MATCH(PolicyLevers!$C528,'Policy Characteristics'!$D:$D,0))</f>
        <v>Capital Cost Reduction</v>
      </c>
      <c r="C528" s="247" t="str">
        <f t="shared" ref="C528" si="375">C$527</f>
        <v>RnD Transportation Capital Cost Perc Reduction</v>
      </c>
      <c r="D528" s="257" t="s">
        <v>647</v>
      </c>
      <c r="E528" s="257"/>
      <c r="F528" s="257" t="s">
        <v>648</v>
      </c>
      <c r="G528" s="257"/>
      <c r="H528" s="254">
        <v>109</v>
      </c>
      <c r="I528" s="296" t="s">
        <v>76</v>
      </c>
      <c r="J528" s="247" t="str">
        <f>INDEX('Policy Characteristics'!E:E,MATCH(PolicyLevers!$C528,'Policy Characteristics'!$D:$D,0))</f>
        <v>R&amp;D Capital Cost Reductions</v>
      </c>
      <c r="K528" s="247" t="str">
        <f>INDEX('Policy Characteristics'!F:F,MATCH(PolicyLevers!$C528,'Policy Characteristics'!$D:$D,0))</f>
        <v>RnD transportation capital cost reduction</v>
      </c>
      <c r="L528" s="256">
        <f>INDEX('Policy Characteristics'!G:G,MATCH(PolicyLevers!$C528,'Policy Characteristics'!$D:$D,0))</f>
        <v>0</v>
      </c>
      <c r="M528" s="256">
        <f>INDEX('Policy Characteristics'!H:H,MATCH(PolicyLevers!$C528,'Policy Characteristics'!$D:$D,0))</f>
        <v>0.4</v>
      </c>
      <c r="N528" s="256">
        <f>INDEX('Policy Characteristics'!I:I,MATCH(PolicyLevers!$C528,'Policy Characteristics'!$D:$D,0))</f>
        <v>0.01</v>
      </c>
      <c r="O528" s="257" t="str">
        <f>INDEX('Policy Characteristics'!J:J,MATCH(PolicyLevers!$C528,'Policy Characteristics'!$D:$D,0))</f>
        <v>% reduction in cost</v>
      </c>
      <c r="P528" s="257" t="str">
        <f>INDEX('Policy Characteristics'!K:K,MATCH(PolicyLevers!$C528,'Policy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8" s="257" t="str">
        <f>INDEX('Policy Characteristics'!L:L,MATCH(PolicyLevers!$C528,'Policy Characteristics'!$D:$D,0))</f>
        <v>architectural-design.html#rnd</v>
      </c>
      <c r="R528" s="265" t="str">
        <f>INDEX('Policy Characteristics'!M:M,MATCH(PolicyLevers!$C528,'Policy Characteristics'!$D:$D,0))</f>
        <v>research-and-development.html</v>
      </c>
      <c r="S528" s="257" t="str">
        <f>INDEX('Policy Characteristics'!N:N,MATCH(PolicyLevers!$C528,'Policy Characteristics'!$D:$D,0))</f>
        <v>none</v>
      </c>
      <c r="T528" s="257">
        <f>INDEX('Policy Characteristics'!O:O,MATCH(PolicyLevers!$C528,'Policy Characteristics'!$D:$D,0))</f>
        <v>0</v>
      </c>
      <c r="U528" s="248"/>
      <c r="V528" s="248"/>
      <c r="W528" s="248"/>
      <c r="X528" s="248"/>
      <c r="Y528" s="248"/>
      <c r="Z528" s="248"/>
    </row>
    <row r="529" spans="1:26" ht="15.75" customHeight="1" x14ac:dyDescent="0.35">
      <c r="A529" s="247" t="str">
        <f>INDEX('Policy Characteristics'!B:B,MATCH(PolicyLevers!$C529,'Policy Characteristics'!$D:$D,0))</f>
        <v>Research and Development</v>
      </c>
      <c r="B529" s="247" t="str">
        <f>INDEX('Policy Characteristics'!C:C,MATCH(PolicyLevers!$C529,'Policy Characteristics'!$D:$D,0))</f>
        <v>Capital Cost Reduction</v>
      </c>
      <c r="C529" s="247" t="str">
        <f t="shared" ref="C529" si="376">C$527</f>
        <v>RnD Transportation Capital Cost Perc Reduction</v>
      </c>
      <c r="D529" s="257" t="s">
        <v>649</v>
      </c>
      <c r="E529" s="257"/>
      <c r="F529" s="257" t="s">
        <v>650</v>
      </c>
      <c r="G529" s="257"/>
      <c r="H529" s="254">
        <v>110</v>
      </c>
      <c r="I529" s="296" t="s">
        <v>76</v>
      </c>
      <c r="J529" s="247" t="str">
        <f>INDEX('Policy Characteristics'!E:E,MATCH(PolicyLevers!$C529,'Policy Characteristics'!$D:$D,0))</f>
        <v>R&amp;D Capital Cost Reductions</v>
      </c>
      <c r="K529" s="247" t="str">
        <f>INDEX('Policy Characteristics'!F:F,MATCH(PolicyLevers!$C529,'Policy Characteristics'!$D:$D,0))</f>
        <v>RnD transportation capital cost reduction</v>
      </c>
      <c r="L529" s="256">
        <f>INDEX('Policy Characteristics'!G:G,MATCH(PolicyLevers!$C529,'Policy Characteristics'!$D:$D,0))</f>
        <v>0</v>
      </c>
      <c r="M529" s="256">
        <f>INDEX('Policy Characteristics'!H:H,MATCH(PolicyLevers!$C529,'Policy Characteristics'!$D:$D,0))</f>
        <v>0.4</v>
      </c>
      <c r="N529" s="256">
        <f>INDEX('Policy Characteristics'!I:I,MATCH(PolicyLevers!$C529,'Policy Characteristics'!$D:$D,0))</f>
        <v>0.01</v>
      </c>
      <c r="O529" s="257" t="str">
        <f>INDEX('Policy Characteristics'!J:J,MATCH(PolicyLevers!$C529,'Policy Characteristics'!$D:$D,0))</f>
        <v>% reduction in cost</v>
      </c>
      <c r="P529" s="257" t="str">
        <f>INDEX('Policy Characteristics'!K:K,MATCH(PolicyLevers!$C529,'Policy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29" s="257" t="str">
        <f>INDEX('Policy Characteristics'!L:L,MATCH(PolicyLevers!$C529,'Policy Characteristics'!$D:$D,0))</f>
        <v>architectural-design.html#rnd</v>
      </c>
      <c r="R529" s="265" t="str">
        <f>INDEX('Policy Characteristics'!M:M,MATCH(PolicyLevers!$C529,'Policy Characteristics'!$D:$D,0))</f>
        <v>research-and-development.html</v>
      </c>
      <c r="S529" s="257" t="str">
        <f>INDEX('Policy Characteristics'!N:N,MATCH(PolicyLevers!$C529,'Policy Characteristics'!$D:$D,0))</f>
        <v>none</v>
      </c>
      <c r="T529" s="257">
        <f>INDEX('Policy Characteristics'!O:O,MATCH(PolicyLevers!$C529,'Policy Characteristics'!$D:$D,0))</f>
        <v>0</v>
      </c>
      <c r="U529" s="248"/>
      <c r="V529" s="248"/>
      <c r="W529" s="248"/>
      <c r="X529" s="248"/>
      <c r="Y529" s="248"/>
      <c r="Z529" s="248"/>
    </row>
    <row r="530" spans="1:26" ht="15.75" customHeight="1" x14ac:dyDescent="0.35">
      <c r="A530" s="247" t="str">
        <f>INDEX('Policy Characteristics'!B:B,MATCH(PolicyLevers!$C530,'Policy Characteristics'!$D:$D,0))</f>
        <v>Research and Development</v>
      </c>
      <c r="B530" s="247" t="str">
        <f>INDEX('Policy Characteristics'!C:C,MATCH(PolicyLevers!$C530,'Policy Characteristics'!$D:$D,0))</f>
        <v>Capital Cost Reduction</v>
      </c>
      <c r="C530" s="247" t="str">
        <f t="shared" ref="C530" si="377">C$527</f>
        <v>RnD Transportation Capital Cost Perc Reduction</v>
      </c>
      <c r="D530" s="257" t="s">
        <v>651</v>
      </c>
      <c r="E530" s="257"/>
      <c r="F530" s="257" t="s">
        <v>652</v>
      </c>
      <c r="G530" s="257"/>
      <c r="H530" s="254">
        <v>111</v>
      </c>
      <c r="I530" s="296" t="s">
        <v>76</v>
      </c>
      <c r="J530" s="247" t="str">
        <f>INDEX('Policy Characteristics'!E:E,MATCH(PolicyLevers!$C530,'Policy Characteristics'!$D:$D,0))</f>
        <v>R&amp;D Capital Cost Reductions</v>
      </c>
      <c r="K530" s="247" t="str">
        <f>INDEX('Policy Characteristics'!F:F,MATCH(PolicyLevers!$C530,'Policy Characteristics'!$D:$D,0))</f>
        <v>RnD transportation capital cost reduction</v>
      </c>
      <c r="L530" s="256">
        <f>INDEX('Policy Characteristics'!G:G,MATCH(PolicyLevers!$C530,'Policy Characteristics'!$D:$D,0))</f>
        <v>0</v>
      </c>
      <c r="M530" s="256">
        <f>INDEX('Policy Characteristics'!H:H,MATCH(PolicyLevers!$C530,'Policy Characteristics'!$D:$D,0))</f>
        <v>0.4</v>
      </c>
      <c r="N530" s="256">
        <f>INDEX('Policy Characteristics'!I:I,MATCH(PolicyLevers!$C530,'Policy Characteristics'!$D:$D,0))</f>
        <v>0.01</v>
      </c>
      <c r="O530" s="257" t="str">
        <f>INDEX('Policy Characteristics'!J:J,MATCH(PolicyLevers!$C530,'Policy Characteristics'!$D:$D,0))</f>
        <v>% reduction in cost</v>
      </c>
      <c r="P530" s="257" t="str">
        <f>INDEX('Policy Characteristics'!K:K,MATCH(PolicyLevers!$C530,'Policy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0" s="257" t="str">
        <f>INDEX('Policy Characteristics'!L:L,MATCH(PolicyLevers!$C530,'Policy Characteristics'!$D:$D,0))</f>
        <v>architectural-design.html#rnd</v>
      </c>
      <c r="R530" s="265" t="str">
        <f>INDEX('Policy Characteristics'!M:M,MATCH(PolicyLevers!$C530,'Policy Characteristics'!$D:$D,0))</f>
        <v>research-and-development.html</v>
      </c>
      <c r="S530" s="257" t="str">
        <f>INDEX('Policy Characteristics'!N:N,MATCH(PolicyLevers!$C530,'Policy Characteristics'!$D:$D,0))</f>
        <v>none</v>
      </c>
      <c r="T530" s="257">
        <f>INDEX('Policy Characteristics'!O:O,MATCH(PolicyLevers!$C530,'Policy Characteristics'!$D:$D,0))</f>
        <v>0</v>
      </c>
      <c r="U530" s="248"/>
      <c r="V530" s="248"/>
      <c r="W530" s="248"/>
      <c r="X530" s="248"/>
      <c r="Y530" s="248"/>
      <c r="Z530" s="248"/>
    </row>
    <row r="531" spans="1:26" ht="15.75" customHeight="1" x14ac:dyDescent="0.35">
      <c r="A531" s="247" t="str">
        <f>INDEX('Policy Characteristics'!B:B,MATCH(PolicyLevers!$C531,'Policy Characteristics'!$D:$D,0))</f>
        <v>Research and Development</v>
      </c>
      <c r="B531" s="247" t="str">
        <f>INDEX('Policy Characteristics'!C:C,MATCH(PolicyLevers!$C531,'Policy Characteristics'!$D:$D,0))</f>
        <v>Capital Cost Reduction</v>
      </c>
      <c r="C531" s="12" t="str">
        <f t="shared" ref="C531" si="378">C$527</f>
        <v>RnD Transportation Capital Cost Perc Reduction</v>
      </c>
      <c r="D531" s="262" t="s">
        <v>653</v>
      </c>
      <c r="E531" s="262"/>
      <c r="F531" s="262" t="s">
        <v>654</v>
      </c>
      <c r="G531" s="262"/>
      <c r="H531" s="7">
        <v>112</v>
      </c>
      <c r="I531" s="308" t="s">
        <v>63</v>
      </c>
      <c r="J531" s="247" t="str">
        <f>INDEX('Policy Characteristics'!E:E,MATCH(PolicyLevers!$C531,'Policy Characteristics'!$D:$D,0))</f>
        <v>R&amp;D Capital Cost Reductions</v>
      </c>
      <c r="K531" s="247" t="str">
        <f>INDEX('Policy Characteristics'!F:F,MATCH(PolicyLevers!$C531,'Policy Characteristics'!$D:$D,0))</f>
        <v>RnD transportation capital cost reduction</v>
      </c>
      <c r="L531" s="261">
        <f>INDEX('Policy Characteristics'!G:G,MATCH(PolicyLevers!$C531,'Policy Characteristics'!$D:$D,0))</f>
        <v>0</v>
      </c>
      <c r="M531" s="261">
        <f>INDEX('Policy Characteristics'!H:H,MATCH(PolicyLevers!$C531,'Policy Characteristics'!$D:$D,0))</f>
        <v>0.4</v>
      </c>
      <c r="N531" s="261">
        <f>INDEX('Policy Characteristics'!I:I,MATCH(PolicyLevers!$C531,'Policy Characteristics'!$D:$D,0))</f>
        <v>0.01</v>
      </c>
      <c r="O531" s="276" t="str">
        <f>INDEX('Policy Characteristics'!J:J,MATCH(PolicyLevers!$C531,'Policy Characteristics'!$D:$D,0))</f>
        <v>% reduction in cost</v>
      </c>
      <c r="P531" s="262" t="str">
        <f>INDEX('Policy Characteristics'!K:K,MATCH(PolicyLevers!$C531,'Policy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1" s="262" t="str">
        <f>INDEX('Policy Characteristics'!L:L,MATCH(PolicyLevers!$C531,'Policy Characteristics'!$D:$D,0))</f>
        <v>architectural-design.html#rnd</v>
      </c>
      <c r="R531" s="269" t="str">
        <f>INDEX('Policy Characteristics'!M:M,MATCH(PolicyLevers!$C531,'Policy Characteristics'!$D:$D,0))</f>
        <v>research-and-development.html</v>
      </c>
      <c r="S531" s="262" t="str">
        <f>INDEX('Policy Characteristics'!N:N,MATCH(PolicyLevers!$C531,'Policy Characteristics'!$D:$D,0))</f>
        <v>none</v>
      </c>
      <c r="T531" s="262">
        <f>INDEX('Policy Characteristics'!O:O,MATCH(PolicyLevers!$C531,'Policy Characteristics'!$D:$D,0))</f>
        <v>0</v>
      </c>
      <c r="U531" s="248"/>
      <c r="V531" s="248"/>
      <c r="W531" s="248"/>
      <c r="X531" s="248"/>
      <c r="Y531" s="248"/>
      <c r="Z531" s="248"/>
    </row>
    <row r="532" spans="1:26" ht="15.75" customHeight="1" x14ac:dyDescent="0.35">
      <c r="A532" s="247" t="str">
        <f>INDEX('Policy Characteristics'!B:B,MATCH(PolicyLevers!$C532,'Policy Characteristics'!$D:$D,0))</f>
        <v>Research and Development</v>
      </c>
      <c r="B532" s="247" t="str">
        <f>INDEX('Policy Characteristics'!C:C,MATCH(PolicyLevers!$C532,'Policy Characteristics'!$D:$D,0))</f>
        <v>Capital Cost Reduction</v>
      </c>
      <c r="C532" s="247" t="str">
        <f t="shared" ref="C532" si="379">C$527</f>
        <v>RnD Transportation Capital Cost Perc Reduction</v>
      </c>
      <c r="D532" s="257" t="s">
        <v>655</v>
      </c>
      <c r="E532" s="257"/>
      <c r="F532" s="257" t="s">
        <v>656</v>
      </c>
      <c r="G532" s="257"/>
      <c r="H532" s="254">
        <v>113</v>
      </c>
      <c r="I532" s="296" t="s">
        <v>76</v>
      </c>
      <c r="J532" s="247" t="str">
        <f>INDEX('Policy Characteristics'!E:E,MATCH(PolicyLevers!$C532,'Policy Characteristics'!$D:$D,0))</f>
        <v>R&amp;D Capital Cost Reductions</v>
      </c>
      <c r="K532" s="247" t="str">
        <f>INDEX('Policy Characteristics'!F:F,MATCH(PolicyLevers!$C532,'Policy Characteristics'!$D:$D,0))</f>
        <v>RnD transportation capital cost reduction</v>
      </c>
      <c r="L532" s="256">
        <f>INDEX('Policy Characteristics'!G:G,MATCH(PolicyLevers!$C532,'Policy Characteristics'!$D:$D,0))</f>
        <v>0</v>
      </c>
      <c r="M532" s="256">
        <f>INDEX('Policy Characteristics'!H:H,MATCH(PolicyLevers!$C532,'Policy Characteristics'!$D:$D,0))</f>
        <v>0.4</v>
      </c>
      <c r="N532" s="256">
        <f>INDEX('Policy Characteristics'!I:I,MATCH(PolicyLevers!$C532,'Policy Characteristics'!$D:$D,0))</f>
        <v>0.01</v>
      </c>
      <c r="O532" s="257" t="str">
        <f>INDEX('Policy Characteristics'!J:J,MATCH(PolicyLevers!$C532,'Policy Characteristics'!$D:$D,0))</f>
        <v>% reduction in cost</v>
      </c>
      <c r="P532" s="257" t="str">
        <f>INDEX('Policy Characteristics'!K:K,MATCH(PolicyLevers!$C532,'Policy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2" s="257" t="str">
        <f>INDEX('Policy Characteristics'!L:L,MATCH(PolicyLevers!$C532,'Policy Characteristics'!$D:$D,0))</f>
        <v>architectural-design.html#rnd</v>
      </c>
      <c r="R532" s="265" t="str">
        <f>INDEX('Policy Characteristics'!M:M,MATCH(PolicyLevers!$C532,'Policy Characteristics'!$D:$D,0))</f>
        <v>research-and-development.html</v>
      </c>
      <c r="S532" s="257" t="str">
        <f>INDEX('Policy Characteristics'!N:N,MATCH(PolicyLevers!$C532,'Policy Characteristics'!$D:$D,0))</f>
        <v>none</v>
      </c>
      <c r="T532" s="257">
        <f>INDEX('Policy Characteristics'!O:O,MATCH(PolicyLevers!$C532,'Policy Characteristics'!$D:$D,0))</f>
        <v>0</v>
      </c>
      <c r="U532" s="248"/>
      <c r="V532" s="248"/>
      <c r="W532" s="248"/>
      <c r="X532" s="248"/>
      <c r="Y532" s="248"/>
      <c r="Z532" s="248"/>
    </row>
    <row r="533" spans="1:26" ht="15.75" customHeight="1" x14ac:dyDescent="0.35">
      <c r="A533" s="247" t="str">
        <f>INDEX('Policy Characteristics'!B:B,MATCH(PolicyLevers!$C533,'Policy Characteristics'!$D:$D,0))</f>
        <v>Research and Development</v>
      </c>
      <c r="B533" s="247" t="str">
        <f>INDEX('Policy Characteristics'!C:C,MATCH(PolicyLevers!$C533,'Policy Characteristics'!$D:$D,0))</f>
        <v>Capital Cost Reduction</v>
      </c>
      <c r="C533" s="12" t="str">
        <f t="shared" ref="C533" si="380">C$527</f>
        <v>RnD Transportation Capital Cost Perc Reduction</v>
      </c>
      <c r="D533" s="262" t="s">
        <v>657</v>
      </c>
      <c r="E533" s="262"/>
      <c r="F533" s="262" t="s">
        <v>658</v>
      </c>
      <c r="G533" s="262"/>
      <c r="H533" s="7">
        <v>523</v>
      </c>
      <c r="I533" s="308" t="s">
        <v>63</v>
      </c>
      <c r="J533" s="247" t="str">
        <f>INDEX('Policy Characteristics'!E:E,MATCH(PolicyLevers!$C533,'Policy Characteristics'!$D:$D,0))</f>
        <v>R&amp;D Capital Cost Reductions</v>
      </c>
      <c r="K533" s="247" t="str">
        <f>INDEX('Policy Characteristics'!F:F,MATCH(PolicyLevers!$C533,'Policy Characteristics'!$D:$D,0))</f>
        <v>RnD transportation capital cost reduction</v>
      </c>
      <c r="L533" s="261">
        <f>INDEX('Policy Characteristics'!G:G,MATCH(PolicyLevers!$C533,'Policy Characteristics'!$D:$D,0))</f>
        <v>0</v>
      </c>
      <c r="M533" s="261">
        <f>INDEX('Policy Characteristics'!H:H,MATCH(PolicyLevers!$C533,'Policy Characteristics'!$D:$D,0))</f>
        <v>0.4</v>
      </c>
      <c r="N533" s="261">
        <f>INDEX('Policy Characteristics'!I:I,MATCH(PolicyLevers!$C533,'Policy Characteristics'!$D:$D,0))</f>
        <v>0.01</v>
      </c>
      <c r="O533" s="276" t="str">
        <f>INDEX('Policy Characteristics'!J:J,MATCH(PolicyLevers!$C533,'Policy Characteristics'!$D:$D,0))</f>
        <v>% reduction in cost</v>
      </c>
      <c r="P533" s="262" t="str">
        <f>INDEX('Policy Characteristics'!K:K,MATCH(PolicyLevers!$C533,'Policy Characteristics'!$D:$D,0))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3" s="262" t="str">
        <f>INDEX('Policy Characteristics'!L:L,MATCH(PolicyLevers!$C533,'Policy Characteristics'!$D:$D,0))</f>
        <v>architectural-design.html#rnd</v>
      </c>
      <c r="R533" s="269" t="str">
        <f>INDEX('Policy Characteristics'!M:M,MATCH(PolicyLevers!$C533,'Policy Characteristics'!$D:$D,0))</f>
        <v>research-and-development.html</v>
      </c>
      <c r="S533" s="262" t="str">
        <f>INDEX('Policy Characteristics'!N:N,MATCH(PolicyLevers!$C533,'Policy Characteristics'!$D:$D,0))</f>
        <v>none</v>
      </c>
      <c r="T533" s="262">
        <f>INDEX('Policy Characteristics'!O:O,MATCH(PolicyLevers!$C533,'Policy Characteristics'!$D:$D,0))</f>
        <v>0</v>
      </c>
      <c r="U533" s="248"/>
      <c r="V533" s="248"/>
      <c r="W533" s="248"/>
      <c r="X533" s="248"/>
      <c r="Y533" s="248"/>
      <c r="Z533" s="248"/>
    </row>
    <row r="534" spans="1:26" ht="72" customHeight="1" x14ac:dyDescent="0.35">
      <c r="A534" s="247" t="str">
        <f>INDEX('Policy Characteristics'!B:B,MATCH(PolicyLevers!$C534,'Policy Characteristics'!$D:$D,0))</f>
        <v>Research and Development</v>
      </c>
      <c r="B534" s="247" t="str">
        <f>INDEX('Policy Characteristics'!C:C,MATCH(PolicyLevers!$C534,'Policy Characteristics'!$D:$D,0))</f>
        <v>Direct Air Capture</v>
      </c>
      <c r="C534" s="247" t="s">
        <v>660</v>
      </c>
      <c r="D534" s="257"/>
      <c r="E534" s="257"/>
      <c r="F534" s="257"/>
      <c r="G534" s="257"/>
      <c r="H534" s="254">
        <v>525</v>
      </c>
      <c r="I534" s="296" t="s">
        <v>63</v>
      </c>
      <c r="J534" s="247" t="str">
        <f>INDEX('Policy Characteristics'!E:E,MATCH(PolicyLevers!$C534,'Policy Characteristics'!$D:$D,0))</f>
        <v>Direct Air Capture</v>
      </c>
      <c r="K534" s="247" t="str">
        <f>INDEX('Policy Characteristics'!F:F,MATCH(PolicyLevers!$C534,'Policy Characteristics'!$D:$D,0))</f>
        <v>geoeng direct air capture</v>
      </c>
      <c r="L534" s="256">
        <f>INDEX('Policy Characteristics'!G:G,MATCH(PolicyLevers!$C534,'Policy Characteristics'!$D:$D,0))</f>
        <v>0</v>
      </c>
      <c r="M534" s="256">
        <f>INDEX('Policy Characteristics'!H:H,MATCH(PolicyLevers!$C534,'Policy Characteristics'!$D:$D,0))</f>
        <v>1</v>
      </c>
      <c r="N534" s="256">
        <f>INDEX('Policy Characteristics'!I:I,MATCH(PolicyLevers!$C534,'Policy Characteristics'!$D:$D,0))</f>
        <v>0.01</v>
      </c>
      <c r="O534" s="257" t="str">
        <f>INDEX('Policy Characteristics'!J:J,MATCH(PolicyLevers!$C534,'Policy Characteristics'!$D:$D,0))</f>
        <v>% of potential achieved</v>
      </c>
      <c r="P534" s="257" t="str">
        <f>INDEX('Policy Characteristics'!K:K,MATCH(PolicyLevers!$C534,'Policy Characteristics'!$D:$D,0))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Q534" s="257" t="str">
        <f>INDEX('Policy Characteristics'!L:L,MATCH(PolicyLevers!$C534,'Policy Characteristics'!$D:$D,0))</f>
        <v>direct-air-capture.html#dac</v>
      </c>
      <c r="R534" s="257" t="str">
        <f>INDEX('Policy Characteristics'!M:M,MATCH(PolicyLevers!$C534,'Policy Characteristics'!$D:$D,0))</f>
        <v>direct-air-capture.html</v>
      </c>
      <c r="S534" s="257" t="str">
        <f>INDEX('Policy Characteristics'!N:N,MATCH(PolicyLevers!$C534,'Policy Characteristics'!$D:$D,0))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534" s="257">
        <f>INDEX('Policy Characteristics'!O:O,MATCH(PolicyLevers!$C534,'Policy Characteristics'!$D:$D,0))</f>
        <v>0</v>
      </c>
      <c r="U534" s="248"/>
      <c r="V534" s="248"/>
      <c r="W534" s="248"/>
      <c r="X534" s="248"/>
      <c r="Y534" s="248"/>
      <c r="Z534" s="248"/>
    </row>
    <row r="535" spans="1:26" ht="29.15" customHeight="1" x14ac:dyDescent="0.35">
      <c r="A535" s="247" t="str">
        <f>INDEX('Policy Characteristics'!B:B,MATCH(PolicyLevers!$C535,'Policy Characteristics'!$D:$D,0))</f>
        <v>Research and Development</v>
      </c>
      <c r="B535" s="247" t="str">
        <f>INDEX('Policy Characteristics'!C:C,MATCH(PolicyLevers!$C535,'Policy Characteristics'!$D:$D,0))</f>
        <v>Fuel Use Reduction</v>
      </c>
      <c r="C535" s="247" t="s">
        <v>666</v>
      </c>
      <c r="D535" s="257" t="s">
        <v>154</v>
      </c>
      <c r="E535" s="257"/>
      <c r="F535" s="257" t="s">
        <v>607</v>
      </c>
      <c r="G535" s="257"/>
      <c r="H535" s="254">
        <v>114</v>
      </c>
      <c r="I535" s="296" t="s">
        <v>76</v>
      </c>
      <c r="J535" s="247" t="str">
        <f>INDEX('Policy Characteristics'!E:E,MATCH(PolicyLevers!$C535,'Policy Characteristics'!$D:$D,0))</f>
        <v>R&amp;D Fuel Use Reductions</v>
      </c>
      <c r="K535" s="247" t="str">
        <f>INDEX('Policy Characteristics'!F:F,MATCH(PolicyLevers!$C535,'Policy Characteristics'!$D:$D,0))</f>
        <v>RnD building fuel use reduction</v>
      </c>
      <c r="L535" s="256">
        <f>INDEX('Policy Characteristics'!G:G,MATCH(PolicyLevers!$C535,'Policy Characteristics'!$D:$D,0))</f>
        <v>0</v>
      </c>
      <c r="M535" s="256">
        <f>INDEX('Policy Characteristics'!H:H,MATCH(PolicyLevers!$C535,'Policy Characteristics'!$D:$D,0))</f>
        <v>0.4</v>
      </c>
      <c r="N535" s="256">
        <f>INDEX('Policy Characteristics'!I:I,MATCH(PolicyLevers!$C535,'Policy Characteristics'!$D:$D,0))</f>
        <v>0.01</v>
      </c>
      <c r="O535" s="257" t="str">
        <f>INDEX('Policy Characteristics'!J:J,MATCH(PolicyLevers!$C535,'Policy Characteristics'!$D:$D,0))</f>
        <v>% reduction in fuel use</v>
      </c>
      <c r="P535" s="257" t="str">
        <f>INDEX('Policy Characteristics'!K:K,MATCH(PolicyLevers!$C535,'Policy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5" s="257" t="str">
        <f>INDEX('Policy Characteristics'!L:L,MATCH(PolicyLevers!$C535,'Policy Characteristics'!$D:$D,0))</f>
        <v>architectural-design.html#rnd</v>
      </c>
      <c r="R535" s="265" t="str">
        <f>INDEX('Policy Characteristics'!M:M,MATCH(PolicyLevers!$C535,'Policy Characteristics'!$D:$D,0))</f>
        <v>research-and-development.html</v>
      </c>
      <c r="S535" s="257" t="str">
        <f>INDEX('Policy Characteristics'!N:N,MATCH(PolicyLevers!$C535,'Policy Characteristics'!$D:$D,0))</f>
        <v>none</v>
      </c>
      <c r="T535" s="257">
        <f>INDEX('Policy Characteristics'!O:O,MATCH(PolicyLevers!$C535,'Policy Characteristics'!$D:$D,0))</f>
        <v>0</v>
      </c>
      <c r="U535" s="248"/>
      <c r="V535" s="248"/>
      <c r="W535" s="248"/>
      <c r="X535" s="248"/>
      <c r="Y535" s="248"/>
      <c r="Z535" s="248"/>
    </row>
    <row r="536" spans="1:26" ht="32.15" customHeight="1" x14ac:dyDescent="0.35">
      <c r="A536" s="247" t="str">
        <f>INDEX('Policy Characteristics'!B:B,MATCH(PolicyLevers!$C536,'Policy Characteristics'!$D:$D,0))</f>
        <v>Research and Development</v>
      </c>
      <c r="B536" s="247" t="str">
        <f>INDEX('Policy Characteristics'!C:C,MATCH(PolicyLevers!$C536,'Policy Characteristics'!$D:$D,0))</f>
        <v>Fuel Use Reduction</v>
      </c>
      <c r="C536" s="12" t="str">
        <f t="shared" ref="C536" si="381">C$535</f>
        <v>RnD Building Fuel Use Perc Reduction</v>
      </c>
      <c r="D536" s="262" t="s">
        <v>162</v>
      </c>
      <c r="E536" s="262"/>
      <c r="F536" s="262" t="s">
        <v>613</v>
      </c>
      <c r="G536" s="262"/>
      <c r="H536" s="7">
        <v>115</v>
      </c>
      <c r="I536" s="308" t="s">
        <v>63</v>
      </c>
      <c r="J536" s="247" t="str">
        <f>INDEX('Policy Characteristics'!E:E,MATCH(PolicyLevers!$C536,'Policy Characteristics'!$D:$D,0))</f>
        <v>R&amp;D Fuel Use Reductions</v>
      </c>
      <c r="K536" s="247" t="str">
        <f>INDEX('Policy Characteristics'!F:F,MATCH(PolicyLevers!$C536,'Policy Characteristics'!$D:$D,0))</f>
        <v>RnD building fuel use reduction</v>
      </c>
      <c r="L536" s="261">
        <f>INDEX('Policy Characteristics'!G:G,MATCH(PolicyLevers!$C536,'Policy Characteristics'!$D:$D,0))</f>
        <v>0</v>
      </c>
      <c r="M536" s="261">
        <f>INDEX('Policy Characteristics'!H:H,MATCH(PolicyLevers!$C536,'Policy Characteristics'!$D:$D,0))</f>
        <v>0.4</v>
      </c>
      <c r="N536" s="261">
        <f>INDEX('Policy Characteristics'!I:I,MATCH(PolicyLevers!$C536,'Policy Characteristics'!$D:$D,0))</f>
        <v>0.01</v>
      </c>
      <c r="O536" s="276" t="str">
        <f>INDEX('Policy Characteristics'!J:J,MATCH(PolicyLevers!$C536,'Policy Characteristics'!$D:$D,0))</f>
        <v>% reduction in fuel use</v>
      </c>
      <c r="P536" s="262" t="str">
        <f>INDEX('Policy Characteristics'!K:K,MATCH(PolicyLevers!$C536,'Policy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6" s="262" t="str">
        <f>INDEX('Policy Characteristics'!L:L,MATCH(PolicyLevers!$C536,'Policy Characteristics'!$D:$D,0))</f>
        <v>architectural-design.html#rnd</v>
      </c>
      <c r="R536" s="269" t="str">
        <f>INDEX('Policy Characteristics'!M:M,MATCH(PolicyLevers!$C536,'Policy Characteristics'!$D:$D,0))</f>
        <v>research-and-development.html</v>
      </c>
      <c r="S536" s="262" t="str">
        <f>INDEX('Policy Characteristics'!N:N,MATCH(PolicyLevers!$C536,'Policy Characteristics'!$D:$D,0))</f>
        <v>none</v>
      </c>
      <c r="T536" s="262">
        <f>INDEX('Policy Characteristics'!O:O,MATCH(PolicyLevers!$C536,'Policy Characteristics'!$D:$D,0))</f>
        <v>0</v>
      </c>
      <c r="U536" s="248"/>
      <c r="V536" s="248"/>
      <c r="W536" s="248"/>
      <c r="X536" s="248"/>
      <c r="Y536" s="248"/>
      <c r="Z536" s="248"/>
    </row>
    <row r="537" spans="1:26" ht="29.15" customHeight="1" x14ac:dyDescent="0.35">
      <c r="A537" s="247" t="str">
        <f>INDEX('Policy Characteristics'!B:B,MATCH(PolicyLevers!$C537,'Policy Characteristics'!$D:$D,0))</f>
        <v>Research and Development</v>
      </c>
      <c r="B537" s="247" t="str">
        <f>INDEX('Policy Characteristics'!C:C,MATCH(PolicyLevers!$C537,'Policy Characteristics'!$D:$D,0))</f>
        <v>Fuel Use Reduction</v>
      </c>
      <c r="C537" s="12" t="str">
        <f t="shared" ref="C537" si="382">C$535</f>
        <v>RnD Building Fuel Use Perc Reduction</v>
      </c>
      <c r="D537" s="262" t="s">
        <v>182</v>
      </c>
      <c r="E537" s="262"/>
      <c r="F537" s="262" t="s">
        <v>614</v>
      </c>
      <c r="G537" s="262"/>
      <c r="H537" s="7"/>
      <c r="I537" s="308" t="s">
        <v>76</v>
      </c>
      <c r="J537" s="247" t="str">
        <f>INDEX('Policy Characteristics'!E:E,MATCH(PolicyLevers!$C537,'Policy Characteristics'!$D:$D,0))</f>
        <v>R&amp;D Fuel Use Reductions</v>
      </c>
      <c r="K537" s="247" t="str">
        <f>INDEX('Policy Characteristics'!F:F,MATCH(PolicyLevers!$C537,'Policy Characteristics'!$D:$D,0))</f>
        <v>RnD building fuel use reduction</v>
      </c>
      <c r="L537" s="261">
        <f>INDEX('Policy Characteristics'!G:G,MATCH(PolicyLevers!$C537,'Policy Characteristics'!$D:$D,0))</f>
        <v>0</v>
      </c>
      <c r="M537" s="261">
        <f>INDEX('Policy Characteristics'!H:H,MATCH(PolicyLevers!$C537,'Policy Characteristics'!$D:$D,0))</f>
        <v>0.4</v>
      </c>
      <c r="N537" s="261">
        <f>INDEX('Policy Characteristics'!I:I,MATCH(PolicyLevers!$C537,'Policy Characteristics'!$D:$D,0))</f>
        <v>0.01</v>
      </c>
      <c r="O537" s="276" t="str">
        <f>INDEX('Policy Characteristics'!J:J,MATCH(PolicyLevers!$C537,'Policy Characteristics'!$D:$D,0))</f>
        <v>% reduction in fuel use</v>
      </c>
      <c r="P537" s="262" t="str">
        <f>INDEX('Policy Characteristics'!K:K,MATCH(PolicyLevers!$C537,'Policy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7" s="262" t="str">
        <f>INDEX('Policy Characteristics'!L:L,MATCH(PolicyLevers!$C537,'Policy Characteristics'!$D:$D,0))</f>
        <v>architectural-design.html#rnd</v>
      </c>
      <c r="R537" s="269" t="str">
        <f>INDEX('Policy Characteristics'!M:M,MATCH(PolicyLevers!$C537,'Policy Characteristics'!$D:$D,0))</f>
        <v>research-and-development.html</v>
      </c>
      <c r="S537" s="262" t="str">
        <f>INDEX('Policy Characteristics'!N:N,MATCH(PolicyLevers!$C537,'Policy Characteristics'!$D:$D,0))</f>
        <v>none</v>
      </c>
      <c r="T537" s="262">
        <f>INDEX('Policy Characteristics'!O:O,MATCH(PolicyLevers!$C537,'Policy Characteristics'!$D:$D,0))</f>
        <v>0</v>
      </c>
      <c r="U537" s="248"/>
      <c r="V537" s="248"/>
      <c r="W537" s="248"/>
      <c r="X537" s="248"/>
      <c r="Y537" s="248"/>
      <c r="Z537" s="248"/>
    </row>
    <row r="538" spans="1:26" ht="20.149999999999999" customHeight="1" x14ac:dyDescent="0.35">
      <c r="A538" s="247" t="str">
        <f>INDEX('Policy Characteristics'!B:B,MATCH(PolicyLevers!$C538,'Policy Characteristics'!$D:$D,0))</f>
        <v>Research and Development</v>
      </c>
      <c r="B538" s="247" t="str">
        <f>INDEX('Policy Characteristics'!C:C,MATCH(PolicyLevers!$C538,'Policy Characteristics'!$D:$D,0))</f>
        <v>Fuel Use Reduction</v>
      </c>
      <c r="C538" s="12" t="str">
        <f t="shared" ref="C538" si="383">C$535</f>
        <v>RnD Building Fuel Use Perc Reduction</v>
      </c>
      <c r="D538" s="262" t="s">
        <v>164</v>
      </c>
      <c r="E538" s="262"/>
      <c r="F538" s="262" t="s">
        <v>615</v>
      </c>
      <c r="G538" s="262"/>
      <c r="H538" s="7">
        <v>117</v>
      </c>
      <c r="I538" s="308" t="s">
        <v>63</v>
      </c>
      <c r="J538" s="247" t="str">
        <f>INDEX('Policy Characteristics'!E:E,MATCH(PolicyLevers!$C538,'Policy Characteristics'!$D:$D,0))</f>
        <v>R&amp;D Fuel Use Reductions</v>
      </c>
      <c r="K538" s="247" t="str">
        <f>INDEX('Policy Characteristics'!F:F,MATCH(PolicyLevers!$C538,'Policy Characteristics'!$D:$D,0))</f>
        <v>RnD building fuel use reduction</v>
      </c>
      <c r="L538" s="261">
        <f>INDEX('Policy Characteristics'!G:G,MATCH(PolicyLevers!$C538,'Policy Characteristics'!$D:$D,0))</f>
        <v>0</v>
      </c>
      <c r="M538" s="261">
        <f>INDEX('Policy Characteristics'!H:H,MATCH(PolicyLevers!$C538,'Policy Characteristics'!$D:$D,0))</f>
        <v>0.4</v>
      </c>
      <c r="N538" s="261">
        <f>INDEX('Policy Characteristics'!I:I,MATCH(PolicyLevers!$C538,'Policy Characteristics'!$D:$D,0))</f>
        <v>0.01</v>
      </c>
      <c r="O538" s="276" t="str">
        <f>INDEX('Policy Characteristics'!J:J,MATCH(PolicyLevers!$C538,'Policy Characteristics'!$D:$D,0))</f>
        <v>% reduction in fuel use</v>
      </c>
      <c r="P538" s="262" t="str">
        <f>INDEX('Policy Characteristics'!K:K,MATCH(PolicyLevers!$C538,'Policy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8" s="262" t="str">
        <f>INDEX('Policy Characteristics'!L:L,MATCH(PolicyLevers!$C538,'Policy Characteristics'!$D:$D,0))</f>
        <v>architectural-design.html#rnd</v>
      </c>
      <c r="R538" s="269" t="str">
        <f>INDEX('Policy Characteristics'!M:M,MATCH(PolicyLevers!$C538,'Policy Characteristics'!$D:$D,0))</f>
        <v>research-and-development.html</v>
      </c>
      <c r="S538" s="262" t="str">
        <f>INDEX('Policy Characteristics'!N:N,MATCH(PolicyLevers!$C538,'Policy Characteristics'!$D:$D,0))</f>
        <v>none</v>
      </c>
      <c r="T538" s="262">
        <f>INDEX('Policy Characteristics'!O:O,MATCH(PolicyLevers!$C538,'Policy Characteristics'!$D:$D,0))</f>
        <v>0</v>
      </c>
      <c r="U538" s="248"/>
      <c r="V538" s="248"/>
      <c r="W538" s="248"/>
      <c r="X538" s="248"/>
      <c r="Y538" s="248"/>
      <c r="Z538" s="248"/>
    </row>
    <row r="539" spans="1:26" ht="20.149999999999999" customHeight="1" x14ac:dyDescent="0.35">
      <c r="A539" s="247" t="str">
        <f>INDEX('Policy Characteristics'!B:B,MATCH(PolicyLevers!$C539,'Policy Characteristics'!$D:$D,0))</f>
        <v>Research and Development</v>
      </c>
      <c r="B539" s="247" t="str">
        <f>INDEX('Policy Characteristics'!C:C,MATCH(PolicyLevers!$C539,'Policy Characteristics'!$D:$D,0))</f>
        <v>Fuel Use Reduction</v>
      </c>
      <c r="C539" s="12" t="str">
        <f t="shared" ref="C539" si="384">C$535</f>
        <v>RnD Building Fuel Use Perc Reduction</v>
      </c>
      <c r="D539" s="262" t="s">
        <v>166</v>
      </c>
      <c r="E539" s="262"/>
      <c r="F539" s="262" t="s">
        <v>616</v>
      </c>
      <c r="G539" s="262"/>
      <c r="H539" s="7">
        <v>118</v>
      </c>
      <c r="I539" s="308" t="s">
        <v>63</v>
      </c>
      <c r="J539" s="247" t="str">
        <f>INDEX('Policy Characteristics'!E:E,MATCH(PolicyLevers!$C539,'Policy Characteristics'!$D:$D,0))</f>
        <v>R&amp;D Fuel Use Reductions</v>
      </c>
      <c r="K539" s="247" t="str">
        <f>INDEX('Policy Characteristics'!F:F,MATCH(PolicyLevers!$C539,'Policy Characteristics'!$D:$D,0))</f>
        <v>RnD building fuel use reduction</v>
      </c>
      <c r="L539" s="261">
        <f>INDEX('Policy Characteristics'!G:G,MATCH(PolicyLevers!$C539,'Policy Characteristics'!$D:$D,0))</f>
        <v>0</v>
      </c>
      <c r="M539" s="261">
        <f>INDEX('Policy Characteristics'!H:H,MATCH(PolicyLevers!$C539,'Policy Characteristics'!$D:$D,0))</f>
        <v>0.4</v>
      </c>
      <c r="N539" s="261">
        <f>INDEX('Policy Characteristics'!I:I,MATCH(PolicyLevers!$C539,'Policy Characteristics'!$D:$D,0))</f>
        <v>0.01</v>
      </c>
      <c r="O539" s="276" t="str">
        <f>INDEX('Policy Characteristics'!J:J,MATCH(PolicyLevers!$C539,'Policy Characteristics'!$D:$D,0))</f>
        <v>% reduction in fuel use</v>
      </c>
      <c r="P539" s="262" t="str">
        <f>INDEX('Policy Characteristics'!K:K,MATCH(PolicyLevers!$C539,'Policy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39" s="262" t="str">
        <f>INDEX('Policy Characteristics'!L:L,MATCH(PolicyLevers!$C539,'Policy Characteristics'!$D:$D,0))</f>
        <v>architectural-design.html#rnd</v>
      </c>
      <c r="R539" s="269" t="str">
        <f>INDEX('Policy Characteristics'!M:M,MATCH(PolicyLevers!$C539,'Policy Characteristics'!$D:$D,0))</f>
        <v>research-and-development.html</v>
      </c>
      <c r="S539" s="262" t="str">
        <f>INDEX('Policy Characteristics'!N:N,MATCH(PolicyLevers!$C539,'Policy Characteristics'!$D:$D,0))</f>
        <v>none</v>
      </c>
      <c r="T539" s="262">
        <f>INDEX('Policy Characteristics'!O:O,MATCH(PolicyLevers!$C539,'Policy Characteristics'!$D:$D,0))</f>
        <v>0</v>
      </c>
      <c r="U539" s="248"/>
      <c r="V539" s="248"/>
      <c r="W539" s="248"/>
      <c r="X539" s="248"/>
      <c r="Y539" s="248"/>
      <c r="Z539" s="248"/>
    </row>
    <row r="540" spans="1:26" ht="20.149999999999999" customHeight="1" x14ac:dyDescent="0.35">
      <c r="A540" s="247" t="str">
        <f>INDEX('Policy Characteristics'!B:B,MATCH(PolicyLevers!$C540,'Policy Characteristics'!$D:$D,0))</f>
        <v>Research and Development</v>
      </c>
      <c r="B540" s="247" t="str">
        <f>INDEX('Policy Characteristics'!C:C,MATCH(PolicyLevers!$C540,'Policy Characteristics'!$D:$D,0))</f>
        <v>Fuel Use Reduction</v>
      </c>
      <c r="C540" s="12" t="str">
        <f t="shared" ref="C540" si="385">C$535</f>
        <v>RnD Building Fuel Use Perc Reduction</v>
      </c>
      <c r="D540" s="262" t="s">
        <v>168</v>
      </c>
      <c r="E540" s="262"/>
      <c r="F540" s="262" t="s">
        <v>617</v>
      </c>
      <c r="G540" s="262"/>
      <c r="H540" s="7">
        <v>119</v>
      </c>
      <c r="I540" s="308" t="s">
        <v>63</v>
      </c>
      <c r="J540" s="247" t="str">
        <f>INDEX('Policy Characteristics'!E:E,MATCH(PolicyLevers!$C540,'Policy Characteristics'!$D:$D,0))</f>
        <v>R&amp;D Fuel Use Reductions</v>
      </c>
      <c r="K540" s="247" t="str">
        <f>INDEX('Policy Characteristics'!F:F,MATCH(PolicyLevers!$C540,'Policy Characteristics'!$D:$D,0))</f>
        <v>RnD building fuel use reduction</v>
      </c>
      <c r="L540" s="261">
        <f>INDEX('Policy Characteristics'!G:G,MATCH(PolicyLevers!$C540,'Policy Characteristics'!$D:$D,0))</f>
        <v>0</v>
      </c>
      <c r="M540" s="261">
        <f>INDEX('Policy Characteristics'!H:H,MATCH(PolicyLevers!$C540,'Policy Characteristics'!$D:$D,0))</f>
        <v>0.4</v>
      </c>
      <c r="N540" s="261">
        <f>INDEX('Policy Characteristics'!I:I,MATCH(PolicyLevers!$C540,'Policy Characteristics'!$D:$D,0))</f>
        <v>0.01</v>
      </c>
      <c r="O540" s="276" t="str">
        <f>INDEX('Policy Characteristics'!J:J,MATCH(PolicyLevers!$C540,'Policy Characteristics'!$D:$D,0))</f>
        <v>% reduction in fuel use</v>
      </c>
      <c r="P540" s="262" t="str">
        <f>INDEX('Policy Characteristics'!K:K,MATCH(PolicyLevers!$C540,'Policy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0" s="262" t="str">
        <f>INDEX('Policy Characteristics'!L:L,MATCH(PolicyLevers!$C540,'Policy Characteristics'!$D:$D,0))</f>
        <v>architectural-design.html#rnd</v>
      </c>
      <c r="R540" s="269" t="str">
        <f>INDEX('Policy Characteristics'!M:M,MATCH(PolicyLevers!$C540,'Policy Characteristics'!$D:$D,0))</f>
        <v>research-and-development.html</v>
      </c>
      <c r="S540" s="262" t="str">
        <f>INDEX('Policy Characteristics'!N:N,MATCH(PolicyLevers!$C540,'Policy Characteristics'!$D:$D,0))</f>
        <v>none</v>
      </c>
      <c r="T540" s="262">
        <f>INDEX('Policy Characteristics'!O:O,MATCH(PolicyLevers!$C540,'Policy Characteristics'!$D:$D,0))</f>
        <v>0</v>
      </c>
      <c r="U540" s="248"/>
      <c r="V540" s="248"/>
      <c r="W540" s="248"/>
      <c r="X540" s="248"/>
      <c r="Y540" s="248"/>
      <c r="Z540" s="248"/>
    </row>
    <row r="541" spans="1:26" ht="20.149999999999999" customHeight="1" x14ac:dyDescent="0.35">
      <c r="A541" s="247" t="str">
        <f>INDEX('Policy Characteristics'!B:B,MATCH(PolicyLevers!$C541,'Policy Characteristics'!$D:$D,0))</f>
        <v>Research and Development</v>
      </c>
      <c r="B541" s="247" t="str">
        <f>INDEX('Policy Characteristics'!C:C,MATCH(PolicyLevers!$C541,'Policy Characteristics'!$D:$D,0))</f>
        <v>Fuel Use Reduction</v>
      </c>
      <c r="C541" s="248" t="s">
        <v>670</v>
      </c>
      <c r="D541" s="262"/>
      <c r="E541" s="262"/>
      <c r="F541" s="262" t="s">
        <v>539</v>
      </c>
      <c r="G541" s="262"/>
      <c r="H541" s="7">
        <v>120</v>
      </c>
      <c r="I541" s="308" t="s">
        <v>63</v>
      </c>
      <c r="J541" s="247" t="str">
        <f>INDEX('Policy Characteristics'!E:E,MATCH(PolicyLevers!$C541,'Policy Characteristics'!$D:$D,0))</f>
        <v>R&amp;D Fuel Use Reductions</v>
      </c>
      <c r="K541" s="247" t="str">
        <f>INDEX('Policy Characteristics'!F:F,MATCH(PolicyLevers!$C541,'Policy Characteristics'!$D:$D,0))</f>
        <v>RnD CCS fuel use reduction</v>
      </c>
      <c r="L541" s="275">
        <f>INDEX('Policy Characteristics'!G:G,MATCH(PolicyLevers!$C541,'Policy Characteristics'!$D:$D,0))</f>
        <v>0</v>
      </c>
      <c r="M541" s="275">
        <f>INDEX('Policy Characteristics'!H:H,MATCH(PolicyLevers!$C541,'Policy Characteristics'!$D:$D,0))</f>
        <v>0.4</v>
      </c>
      <c r="N541" s="275">
        <f>INDEX('Policy Characteristics'!I:I,MATCH(PolicyLevers!$C541,'Policy Characteristics'!$D:$D,0))</f>
        <v>0.01</v>
      </c>
      <c r="O541" s="262" t="str">
        <f>INDEX('Policy Characteristics'!J:J,MATCH(PolicyLevers!$C541,'Policy Characteristics'!$D:$D,0))</f>
        <v>% reduction in fuel use</v>
      </c>
      <c r="P541" s="262" t="str">
        <f>INDEX('Policy Characteristics'!K:K,MATCH(PolicyLevers!$C541,'Policy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1" s="262" t="str">
        <f>INDEX('Policy Characteristics'!L:L,MATCH(PolicyLevers!$C541,'Policy Characteristics'!$D:$D,0))</f>
        <v>architectural-design.html#rnd</v>
      </c>
      <c r="R541" s="269" t="str">
        <f>INDEX('Policy Characteristics'!M:M,MATCH(PolicyLevers!$C541,'Policy Characteristics'!$D:$D,0))</f>
        <v>research-and-development.html</v>
      </c>
      <c r="S541" s="262" t="str">
        <f>INDEX('Policy Characteristics'!N:N,MATCH(PolicyLevers!$C541,'Policy Characteristics'!$D:$D,0))</f>
        <v>none</v>
      </c>
      <c r="T541" s="262">
        <f>INDEX('Policy Characteristics'!O:O,MATCH(PolicyLevers!$C541,'Policy Characteristics'!$D:$D,0))</f>
        <v>0</v>
      </c>
      <c r="U541" s="248"/>
      <c r="V541" s="248"/>
      <c r="W541" s="248"/>
      <c r="X541" s="248"/>
      <c r="Y541" s="248"/>
      <c r="Z541" s="248"/>
    </row>
    <row r="542" spans="1:26" ht="20.149999999999999" customHeight="1" x14ac:dyDescent="0.35">
      <c r="A542" s="247" t="str">
        <f>INDEX('Policy Characteristics'!B:B,MATCH(PolicyLevers!$C542,'Policy Characteristics'!$D:$D,0))</f>
        <v>Research and Development</v>
      </c>
      <c r="B542" s="247" t="str">
        <f>INDEX('Policy Characteristics'!C:C,MATCH(PolicyLevers!$C542,'Policy Characteristics'!$D:$D,0))</f>
        <v>Fuel Use Reduction</v>
      </c>
      <c r="C542" s="248" t="s">
        <v>672</v>
      </c>
      <c r="D542" s="262" t="s">
        <v>226</v>
      </c>
      <c r="E542" s="262"/>
      <c r="F542" s="262" t="s">
        <v>621</v>
      </c>
      <c r="G542" s="262"/>
      <c r="H542" s="7">
        <v>121</v>
      </c>
      <c r="I542" s="308" t="s">
        <v>63</v>
      </c>
      <c r="J542" s="247" t="str">
        <f>INDEX('Policy Characteristics'!E:E,MATCH(PolicyLevers!$C542,'Policy Characteristics'!$D:$D,0))</f>
        <v>R&amp;D Fuel Use Reductions</v>
      </c>
      <c r="K542" s="247" t="str">
        <f>INDEX('Policy Characteristics'!F:F,MATCH(PolicyLevers!$C542,'Policy Characteristics'!$D:$D,0))</f>
        <v>RnD electricity fuel use reduction</v>
      </c>
      <c r="L542" s="275">
        <f>INDEX('Policy Characteristics'!G:G,MATCH(PolicyLevers!$C542,'Policy Characteristics'!$D:$D,0))</f>
        <v>0</v>
      </c>
      <c r="M542" s="275">
        <f>INDEX('Policy Characteristics'!H:H,MATCH(PolicyLevers!$C542,'Policy Characteristics'!$D:$D,0))</f>
        <v>0.4</v>
      </c>
      <c r="N542" s="275">
        <f>INDEX('Policy Characteristics'!I:I,MATCH(PolicyLevers!$C542,'Policy Characteristics'!$D:$D,0))</f>
        <v>0.01</v>
      </c>
      <c r="O542" s="262" t="str">
        <f>INDEX('Policy Characteristics'!J:J,MATCH(PolicyLevers!$C542,'Policy Characteristics'!$D:$D,0))</f>
        <v>% reduction in fuel use</v>
      </c>
      <c r="P542" s="262" t="str">
        <f>INDEX('Policy Characteristics'!K:K,MATCH(PolicyLevers!$C542,'Policy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2" s="262" t="str">
        <f>INDEX('Policy Characteristics'!L:L,MATCH(PolicyLevers!$C542,'Policy Characteristics'!$D:$D,0))</f>
        <v>architectural-design.html#rnd</v>
      </c>
      <c r="R542" s="269" t="str">
        <f>INDEX('Policy Characteristics'!M:M,MATCH(PolicyLevers!$C542,'Policy Characteristics'!$D:$D,0))</f>
        <v>research-and-development.html</v>
      </c>
      <c r="S542" s="262" t="str">
        <f>INDEX('Policy Characteristics'!N:N,MATCH(PolicyLevers!$C542,'Policy Characteristics'!$D:$D,0))</f>
        <v>none</v>
      </c>
      <c r="T542" s="262">
        <f>INDEX('Policy Characteristics'!O:O,MATCH(PolicyLevers!$C542,'Policy Characteristics'!$D:$D,0))</f>
        <v>0</v>
      </c>
      <c r="U542" s="248"/>
      <c r="V542" s="248"/>
      <c r="W542" s="248"/>
      <c r="X542" s="248"/>
      <c r="Y542" s="248"/>
      <c r="Z542" s="248"/>
    </row>
    <row r="543" spans="1:26" ht="20.149999999999999" customHeight="1" x14ac:dyDescent="0.35">
      <c r="A543" s="247" t="str">
        <f>INDEX('Policy Characteristics'!B:B,MATCH(PolicyLevers!$C543,'Policy Characteristics'!$D:$D,0))</f>
        <v>Research and Development</v>
      </c>
      <c r="B543" s="247" t="str">
        <f>INDEX('Policy Characteristics'!C:C,MATCH(PolicyLevers!$C543,'Policy Characteristics'!$D:$D,0))</f>
        <v>Fuel Use Reduction</v>
      </c>
      <c r="C543" s="12" t="str">
        <f t="shared" ref="C543" si="386">C$542</f>
        <v>RnD Electricity Fuel Use Perc Reduction</v>
      </c>
      <c r="D543" s="262" t="s">
        <v>231</v>
      </c>
      <c r="E543" s="276"/>
      <c r="F543" s="262" t="s">
        <v>623</v>
      </c>
      <c r="G543" s="262"/>
      <c r="H543" s="7">
        <v>122</v>
      </c>
      <c r="I543" s="308" t="s">
        <v>63</v>
      </c>
      <c r="J543" s="247" t="str">
        <f>INDEX('Policy Characteristics'!E:E,MATCH(PolicyLevers!$C543,'Policy Characteristics'!$D:$D,0))</f>
        <v>R&amp;D Fuel Use Reductions</v>
      </c>
      <c r="K543" s="247" t="str">
        <f>INDEX('Policy Characteristics'!F:F,MATCH(PolicyLevers!$C543,'Policy Characteristics'!$D:$D,0))</f>
        <v>RnD electricity fuel use reduction</v>
      </c>
      <c r="L543" s="261">
        <f>INDEX('Policy Characteristics'!G:G,MATCH(PolicyLevers!$C543,'Policy Characteristics'!$D:$D,0))</f>
        <v>0</v>
      </c>
      <c r="M543" s="261">
        <f>INDEX('Policy Characteristics'!H:H,MATCH(PolicyLevers!$C543,'Policy Characteristics'!$D:$D,0))</f>
        <v>0.4</v>
      </c>
      <c r="N543" s="261">
        <f>INDEX('Policy Characteristics'!I:I,MATCH(PolicyLevers!$C543,'Policy Characteristics'!$D:$D,0))</f>
        <v>0.01</v>
      </c>
      <c r="O543" s="276" t="str">
        <f>INDEX('Policy Characteristics'!J:J,MATCH(PolicyLevers!$C543,'Policy Characteristics'!$D:$D,0))</f>
        <v>% reduction in fuel use</v>
      </c>
      <c r="P543" s="262" t="str">
        <f>INDEX('Policy Characteristics'!K:K,MATCH(PolicyLevers!$C543,'Policy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3" s="262" t="str">
        <f>INDEX('Policy Characteristics'!L:L,MATCH(PolicyLevers!$C543,'Policy Characteristics'!$D:$D,0))</f>
        <v>architectural-design.html#rnd</v>
      </c>
      <c r="R543" s="269" t="str">
        <f>INDEX('Policy Characteristics'!M:M,MATCH(PolicyLevers!$C543,'Policy Characteristics'!$D:$D,0))</f>
        <v>research-and-development.html</v>
      </c>
      <c r="S543" s="262" t="str">
        <f>INDEX('Policy Characteristics'!N:N,MATCH(PolicyLevers!$C543,'Policy Characteristics'!$D:$D,0))</f>
        <v>none</v>
      </c>
      <c r="T543" s="262">
        <f>INDEX('Policy Characteristics'!O:O,MATCH(PolicyLevers!$C543,'Policy Characteristics'!$D:$D,0))</f>
        <v>0</v>
      </c>
      <c r="U543" s="248"/>
      <c r="V543" s="248"/>
      <c r="W543" s="248"/>
      <c r="X543" s="248"/>
      <c r="Y543" s="248"/>
      <c r="Z543" s="248"/>
    </row>
    <row r="544" spans="1:26" ht="20.149999999999999" customHeight="1" x14ac:dyDescent="0.35">
      <c r="A544" s="247" t="str">
        <f>INDEX('Policy Characteristics'!B:B,MATCH(PolicyLevers!$C544,'Policy Characteristics'!$D:$D,0))</f>
        <v>Research and Development</v>
      </c>
      <c r="B544" s="247" t="str">
        <f>INDEX('Policy Characteristics'!C:C,MATCH(PolicyLevers!$C544,'Policy Characteristics'!$D:$D,0))</f>
        <v>Fuel Use Reduction</v>
      </c>
      <c r="C544" s="12" t="str">
        <f t="shared" ref="C544" si="387">C$542</f>
        <v>RnD Electricity Fuel Use Perc Reduction</v>
      </c>
      <c r="D544" s="262" t="s">
        <v>233</v>
      </c>
      <c r="E544" s="276"/>
      <c r="F544" s="262" t="s">
        <v>624</v>
      </c>
      <c r="G544" s="262"/>
      <c r="H544" s="7">
        <v>123</v>
      </c>
      <c r="I544" s="308" t="s">
        <v>63</v>
      </c>
      <c r="J544" s="247" t="str">
        <f>INDEX('Policy Characteristics'!E:E,MATCH(PolicyLevers!$C544,'Policy Characteristics'!$D:$D,0))</f>
        <v>R&amp;D Fuel Use Reductions</v>
      </c>
      <c r="K544" s="247" t="str">
        <f>INDEX('Policy Characteristics'!F:F,MATCH(PolicyLevers!$C544,'Policy Characteristics'!$D:$D,0))</f>
        <v>RnD electricity fuel use reduction</v>
      </c>
      <c r="L544" s="261">
        <f>INDEX('Policy Characteristics'!G:G,MATCH(PolicyLevers!$C544,'Policy Characteristics'!$D:$D,0))</f>
        <v>0</v>
      </c>
      <c r="M544" s="261">
        <f>INDEX('Policy Characteristics'!H:H,MATCH(PolicyLevers!$C544,'Policy Characteristics'!$D:$D,0))</f>
        <v>0.4</v>
      </c>
      <c r="N544" s="261">
        <f>INDEX('Policy Characteristics'!I:I,MATCH(PolicyLevers!$C544,'Policy Characteristics'!$D:$D,0))</f>
        <v>0.01</v>
      </c>
      <c r="O544" s="276" t="str">
        <f>INDEX('Policy Characteristics'!J:J,MATCH(PolicyLevers!$C544,'Policy Characteristics'!$D:$D,0))</f>
        <v>% reduction in fuel use</v>
      </c>
      <c r="P544" s="262" t="str">
        <f>INDEX('Policy Characteristics'!K:K,MATCH(PolicyLevers!$C544,'Policy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4" s="262" t="str">
        <f>INDEX('Policy Characteristics'!L:L,MATCH(PolicyLevers!$C544,'Policy Characteristics'!$D:$D,0))</f>
        <v>architectural-design.html#rnd</v>
      </c>
      <c r="R544" s="269" t="str">
        <f>INDEX('Policy Characteristics'!M:M,MATCH(PolicyLevers!$C544,'Policy Characteristics'!$D:$D,0))</f>
        <v>research-and-development.html</v>
      </c>
      <c r="S544" s="262" t="str">
        <f>INDEX('Policy Characteristics'!N:N,MATCH(PolicyLevers!$C544,'Policy Characteristics'!$D:$D,0))</f>
        <v>none</v>
      </c>
      <c r="T544" s="262">
        <f>INDEX('Policy Characteristics'!O:O,MATCH(PolicyLevers!$C544,'Policy Characteristics'!$D:$D,0))</f>
        <v>0</v>
      </c>
      <c r="U544" s="248"/>
      <c r="V544" s="248"/>
      <c r="W544" s="248"/>
      <c r="X544" s="248"/>
      <c r="Y544" s="248"/>
      <c r="Z544" s="248"/>
    </row>
    <row r="545" spans="1:26" ht="20.149999999999999" customHeight="1" x14ac:dyDescent="0.35">
      <c r="A545" s="247" t="str">
        <f>INDEX('Policy Characteristics'!B:B,MATCH(PolicyLevers!$C545,'Policy Characteristics'!$D:$D,0))</f>
        <v>Research and Development</v>
      </c>
      <c r="B545" s="247" t="str">
        <f>INDEX('Policy Characteristics'!C:C,MATCH(PolicyLevers!$C545,'Policy Characteristics'!$D:$D,0))</f>
        <v>Fuel Use Reduction</v>
      </c>
      <c r="C545" s="12" t="str">
        <f t="shared" ref="C545" si="388">C$542</f>
        <v>RnD Electricity Fuel Use Perc Reduction</v>
      </c>
      <c r="D545" s="262" t="s">
        <v>235</v>
      </c>
      <c r="E545" s="276"/>
      <c r="F545" s="262" t="s">
        <v>625</v>
      </c>
      <c r="G545" s="262"/>
      <c r="H545" s="7" t="s">
        <v>222</v>
      </c>
      <c r="I545" s="308" t="s">
        <v>76</v>
      </c>
      <c r="J545" s="247" t="str">
        <f>INDEX('Policy Characteristics'!E:E,MATCH(PolicyLevers!$C545,'Policy Characteristics'!$D:$D,0))</f>
        <v>R&amp;D Fuel Use Reductions</v>
      </c>
      <c r="K545" s="247" t="str">
        <f>INDEX('Policy Characteristics'!F:F,MATCH(PolicyLevers!$C545,'Policy Characteristics'!$D:$D,0))</f>
        <v>RnD electricity fuel use reduction</v>
      </c>
      <c r="L545" s="261">
        <f>INDEX('Policy Characteristics'!G:G,MATCH(PolicyLevers!$C545,'Policy Characteristics'!$D:$D,0))</f>
        <v>0</v>
      </c>
      <c r="M545" s="261">
        <f>INDEX('Policy Characteristics'!H:H,MATCH(PolicyLevers!$C545,'Policy Characteristics'!$D:$D,0))</f>
        <v>0.4</v>
      </c>
      <c r="N545" s="261">
        <f>INDEX('Policy Characteristics'!I:I,MATCH(PolicyLevers!$C545,'Policy Characteristics'!$D:$D,0))</f>
        <v>0.01</v>
      </c>
      <c r="O545" s="276" t="str">
        <f>INDEX('Policy Characteristics'!J:J,MATCH(PolicyLevers!$C545,'Policy Characteristics'!$D:$D,0))</f>
        <v>% reduction in fuel use</v>
      </c>
      <c r="P545" s="262" t="str">
        <f>INDEX('Policy Characteristics'!K:K,MATCH(PolicyLevers!$C545,'Policy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5" s="262" t="str">
        <f>INDEX('Policy Characteristics'!L:L,MATCH(PolicyLevers!$C545,'Policy Characteristics'!$D:$D,0))</f>
        <v>architectural-design.html#rnd</v>
      </c>
      <c r="R545" s="269" t="str">
        <f>INDEX('Policy Characteristics'!M:M,MATCH(PolicyLevers!$C545,'Policy Characteristics'!$D:$D,0))</f>
        <v>research-and-development.html</v>
      </c>
      <c r="S545" s="262" t="str">
        <f>INDEX('Policy Characteristics'!N:N,MATCH(PolicyLevers!$C545,'Policy Characteristics'!$D:$D,0))</f>
        <v>none</v>
      </c>
      <c r="T545" s="262">
        <f>INDEX('Policy Characteristics'!O:O,MATCH(PolicyLevers!$C545,'Policy Characteristics'!$D:$D,0))</f>
        <v>0</v>
      </c>
      <c r="U545" s="248"/>
      <c r="V545" s="248"/>
      <c r="W545" s="248"/>
      <c r="X545" s="248"/>
      <c r="Y545" s="248"/>
      <c r="Z545" s="248"/>
    </row>
    <row r="546" spans="1:26" ht="20.149999999999999" customHeight="1" x14ac:dyDescent="0.35">
      <c r="A546" s="247" t="str">
        <f>INDEX('Policy Characteristics'!B:B,MATCH(PolicyLevers!$C546,'Policy Characteristics'!$D:$D,0))</f>
        <v>Research and Development</v>
      </c>
      <c r="B546" s="247" t="str">
        <f>INDEX('Policy Characteristics'!C:C,MATCH(PolicyLevers!$C546,'Policy Characteristics'!$D:$D,0))</f>
        <v>Fuel Use Reduction</v>
      </c>
      <c r="C546" s="12" t="str">
        <f t="shared" ref="C546" si="389">C$542</f>
        <v>RnD Electricity Fuel Use Perc Reduction</v>
      </c>
      <c r="D546" s="262" t="s">
        <v>237</v>
      </c>
      <c r="E546" s="276"/>
      <c r="F546" s="262" t="s">
        <v>626</v>
      </c>
      <c r="G546" s="262"/>
      <c r="H546" s="7" t="s">
        <v>222</v>
      </c>
      <c r="I546" s="308" t="s">
        <v>76</v>
      </c>
      <c r="J546" s="247" t="str">
        <f>INDEX('Policy Characteristics'!E:E,MATCH(PolicyLevers!$C546,'Policy Characteristics'!$D:$D,0))</f>
        <v>R&amp;D Fuel Use Reductions</v>
      </c>
      <c r="K546" s="247" t="str">
        <f>INDEX('Policy Characteristics'!F:F,MATCH(PolicyLevers!$C546,'Policy Characteristics'!$D:$D,0))</f>
        <v>RnD electricity fuel use reduction</v>
      </c>
      <c r="L546" s="261">
        <f>INDEX('Policy Characteristics'!G:G,MATCH(PolicyLevers!$C546,'Policy Characteristics'!$D:$D,0))</f>
        <v>0</v>
      </c>
      <c r="M546" s="261">
        <f>INDEX('Policy Characteristics'!H:H,MATCH(PolicyLevers!$C546,'Policy Characteristics'!$D:$D,0))</f>
        <v>0.4</v>
      </c>
      <c r="N546" s="261">
        <f>INDEX('Policy Characteristics'!I:I,MATCH(PolicyLevers!$C546,'Policy Characteristics'!$D:$D,0))</f>
        <v>0.01</v>
      </c>
      <c r="O546" s="276" t="str">
        <f>INDEX('Policy Characteristics'!J:J,MATCH(PolicyLevers!$C546,'Policy Characteristics'!$D:$D,0))</f>
        <v>% reduction in fuel use</v>
      </c>
      <c r="P546" s="262" t="str">
        <f>INDEX('Policy Characteristics'!K:K,MATCH(PolicyLevers!$C546,'Policy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6" s="262" t="str">
        <f>INDEX('Policy Characteristics'!L:L,MATCH(PolicyLevers!$C546,'Policy Characteristics'!$D:$D,0))</f>
        <v>architectural-design.html#rnd</v>
      </c>
      <c r="R546" s="269" t="str">
        <f>INDEX('Policy Characteristics'!M:M,MATCH(PolicyLevers!$C546,'Policy Characteristics'!$D:$D,0))</f>
        <v>research-and-development.html</v>
      </c>
      <c r="S546" s="262" t="str">
        <f>INDEX('Policy Characteristics'!N:N,MATCH(PolicyLevers!$C546,'Policy Characteristics'!$D:$D,0))</f>
        <v>none</v>
      </c>
      <c r="T546" s="262">
        <f>INDEX('Policy Characteristics'!O:O,MATCH(PolicyLevers!$C546,'Policy Characteristics'!$D:$D,0))</f>
        <v>0</v>
      </c>
      <c r="U546" s="248"/>
      <c r="V546" s="248"/>
      <c r="W546" s="248"/>
      <c r="X546" s="248"/>
      <c r="Y546" s="248"/>
      <c r="Z546" s="248"/>
    </row>
    <row r="547" spans="1:26" ht="20.149999999999999" customHeight="1" x14ac:dyDescent="0.35">
      <c r="A547" s="247" t="str">
        <f>INDEX('Policy Characteristics'!B:B,MATCH(PolicyLevers!$C547,'Policy Characteristics'!$D:$D,0))</f>
        <v>Research and Development</v>
      </c>
      <c r="B547" s="247" t="str">
        <f>INDEX('Policy Characteristics'!C:C,MATCH(PolicyLevers!$C547,'Policy Characteristics'!$D:$D,0))</f>
        <v>Fuel Use Reduction</v>
      </c>
      <c r="C547" s="12" t="str">
        <f t="shared" ref="C547" si="390">C$542</f>
        <v>RnD Electricity Fuel Use Perc Reduction</v>
      </c>
      <c r="D547" s="262" t="s">
        <v>239</v>
      </c>
      <c r="E547" s="276"/>
      <c r="F547" s="262" t="s">
        <v>627</v>
      </c>
      <c r="G547" s="262"/>
      <c r="H547" s="7" t="s">
        <v>222</v>
      </c>
      <c r="I547" s="308" t="s">
        <v>76</v>
      </c>
      <c r="J547" s="247" t="str">
        <f>INDEX('Policy Characteristics'!E:E,MATCH(PolicyLevers!$C547,'Policy Characteristics'!$D:$D,0))</f>
        <v>R&amp;D Fuel Use Reductions</v>
      </c>
      <c r="K547" s="247" t="str">
        <f>INDEX('Policy Characteristics'!F:F,MATCH(PolicyLevers!$C547,'Policy Characteristics'!$D:$D,0))</f>
        <v>RnD electricity fuel use reduction</v>
      </c>
      <c r="L547" s="261">
        <f>INDEX('Policy Characteristics'!G:G,MATCH(PolicyLevers!$C547,'Policy Characteristics'!$D:$D,0))</f>
        <v>0</v>
      </c>
      <c r="M547" s="261">
        <f>INDEX('Policy Characteristics'!H:H,MATCH(PolicyLevers!$C547,'Policy Characteristics'!$D:$D,0))</f>
        <v>0.4</v>
      </c>
      <c r="N547" s="261">
        <f>INDEX('Policy Characteristics'!I:I,MATCH(PolicyLevers!$C547,'Policy Characteristics'!$D:$D,0))</f>
        <v>0.01</v>
      </c>
      <c r="O547" s="276" t="str">
        <f>INDEX('Policy Characteristics'!J:J,MATCH(PolicyLevers!$C547,'Policy Characteristics'!$D:$D,0))</f>
        <v>% reduction in fuel use</v>
      </c>
      <c r="P547" s="262" t="str">
        <f>INDEX('Policy Characteristics'!K:K,MATCH(PolicyLevers!$C547,'Policy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7" s="262" t="str">
        <f>INDEX('Policy Characteristics'!L:L,MATCH(PolicyLevers!$C547,'Policy Characteristics'!$D:$D,0))</f>
        <v>architectural-design.html#rnd</v>
      </c>
      <c r="R547" s="269" t="str">
        <f>INDEX('Policy Characteristics'!M:M,MATCH(PolicyLevers!$C547,'Policy Characteristics'!$D:$D,0))</f>
        <v>research-and-development.html</v>
      </c>
      <c r="S547" s="262" t="str">
        <f>INDEX('Policy Characteristics'!N:N,MATCH(PolicyLevers!$C547,'Policy Characteristics'!$D:$D,0))</f>
        <v>none</v>
      </c>
      <c r="T547" s="262">
        <f>INDEX('Policy Characteristics'!O:O,MATCH(PolicyLevers!$C547,'Policy Characteristics'!$D:$D,0))</f>
        <v>0</v>
      </c>
      <c r="U547" s="248"/>
      <c r="V547" s="248"/>
      <c r="W547" s="248"/>
      <c r="X547" s="248"/>
      <c r="Y547" s="248"/>
      <c r="Z547" s="248"/>
    </row>
    <row r="548" spans="1:26" ht="20.149999999999999" customHeight="1" x14ac:dyDescent="0.35">
      <c r="A548" s="247" t="str">
        <f>INDEX('Policy Characteristics'!B:B,MATCH(PolicyLevers!$C548,'Policy Characteristics'!$D:$D,0))</f>
        <v>Research and Development</v>
      </c>
      <c r="B548" s="247" t="str">
        <f>INDEX('Policy Characteristics'!C:C,MATCH(PolicyLevers!$C548,'Policy Characteristics'!$D:$D,0))</f>
        <v>Fuel Use Reduction</v>
      </c>
      <c r="C548" s="12" t="str">
        <f t="shared" ref="C548" si="391">C$542</f>
        <v>RnD Electricity Fuel Use Perc Reduction</v>
      </c>
      <c r="D548" s="262" t="s">
        <v>241</v>
      </c>
      <c r="E548" s="276"/>
      <c r="F548" s="262" t="s">
        <v>628</v>
      </c>
      <c r="G548" s="262"/>
      <c r="H548" s="7" t="s">
        <v>222</v>
      </c>
      <c r="I548" s="308" t="s">
        <v>76</v>
      </c>
      <c r="J548" s="247" t="str">
        <f>INDEX('Policy Characteristics'!E:E,MATCH(PolicyLevers!$C548,'Policy Characteristics'!$D:$D,0))</f>
        <v>R&amp;D Fuel Use Reductions</v>
      </c>
      <c r="K548" s="247" t="str">
        <f>INDEX('Policy Characteristics'!F:F,MATCH(PolicyLevers!$C548,'Policy Characteristics'!$D:$D,0))</f>
        <v>RnD electricity fuel use reduction</v>
      </c>
      <c r="L548" s="261">
        <f>INDEX('Policy Characteristics'!G:G,MATCH(PolicyLevers!$C548,'Policy Characteristics'!$D:$D,0))</f>
        <v>0</v>
      </c>
      <c r="M548" s="261">
        <f>INDEX('Policy Characteristics'!H:H,MATCH(PolicyLevers!$C548,'Policy Characteristics'!$D:$D,0))</f>
        <v>0.4</v>
      </c>
      <c r="N548" s="261">
        <f>INDEX('Policy Characteristics'!I:I,MATCH(PolicyLevers!$C548,'Policy Characteristics'!$D:$D,0))</f>
        <v>0.01</v>
      </c>
      <c r="O548" s="276" t="str">
        <f>INDEX('Policy Characteristics'!J:J,MATCH(PolicyLevers!$C548,'Policy Characteristics'!$D:$D,0))</f>
        <v>% reduction in fuel use</v>
      </c>
      <c r="P548" s="262" t="str">
        <f>INDEX('Policy Characteristics'!K:K,MATCH(PolicyLevers!$C548,'Policy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8" s="262" t="str">
        <f>INDEX('Policy Characteristics'!L:L,MATCH(PolicyLevers!$C548,'Policy Characteristics'!$D:$D,0))</f>
        <v>architectural-design.html#rnd</v>
      </c>
      <c r="R548" s="269" t="str">
        <f>INDEX('Policy Characteristics'!M:M,MATCH(PolicyLevers!$C548,'Policy Characteristics'!$D:$D,0))</f>
        <v>research-and-development.html</v>
      </c>
      <c r="S548" s="262" t="str">
        <f>INDEX('Policy Characteristics'!N:N,MATCH(PolicyLevers!$C548,'Policy Characteristics'!$D:$D,0))</f>
        <v>none</v>
      </c>
      <c r="T548" s="262">
        <f>INDEX('Policy Characteristics'!O:O,MATCH(PolicyLevers!$C548,'Policy Characteristics'!$D:$D,0))</f>
        <v>0</v>
      </c>
      <c r="U548" s="248"/>
      <c r="V548" s="248"/>
      <c r="W548" s="248"/>
      <c r="X548" s="248"/>
      <c r="Y548" s="248"/>
      <c r="Z548" s="248"/>
    </row>
    <row r="549" spans="1:26" ht="20.149999999999999" customHeight="1" x14ac:dyDescent="0.35">
      <c r="A549" s="247" t="str">
        <f>INDEX('Policy Characteristics'!B:B,MATCH(PolicyLevers!$C549,'Policy Characteristics'!$D:$D,0))</f>
        <v>Research and Development</v>
      </c>
      <c r="B549" s="247" t="str">
        <f>INDEX('Policy Characteristics'!C:C,MATCH(PolicyLevers!$C549,'Policy Characteristics'!$D:$D,0))</f>
        <v>Fuel Use Reduction</v>
      </c>
      <c r="C549" s="247" t="str">
        <f t="shared" ref="C549" si="392">C$542</f>
        <v>RnD Electricity Fuel Use Perc Reduction</v>
      </c>
      <c r="D549" s="257" t="s">
        <v>243</v>
      </c>
      <c r="E549" s="257"/>
      <c r="F549" s="257" t="s">
        <v>629</v>
      </c>
      <c r="G549" s="257"/>
      <c r="H549" s="254">
        <v>124</v>
      </c>
      <c r="I549" s="296" t="s">
        <v>76</v>
      </c>
      <c r="J549" s="247" t="str">
        <f>INDEX('Policy Characteristics'!E:E,MATCH(PolicyLevers!$C549,'Policy Characteristics'!$D:$D,0))</f>
        <v>R&amp;D Fuel Use Reductions</v>
      </c>
      <c r="K549" s="247" t="str">
        <f>INDEX('Policy Characteristics'!F:F,MATCH(PolicyLevers!$C549,'Policy Characteristics'!$D:$D,0))</f>
        <v>RnD electricity fuel use reduction</v>
      </c>
      <c r="L549" s="256">
        <f>INDEX('Policy Characteristics'!G:G,MATCH(PolicyLevers!$C549,'Policy Characteristics'!$D:$D,0))</f>
        <v>0</v>
      </c>
      <c r="M549" s="256">
        <f>INDEX('Policy Characteristics'!H:H,MATCH(PolicyLevers!$C549,'Policy Characteristics'!$D:$D,0))</f>
        <v>0.4</v>
      </c>
      <c r="N549" s="256">
        <f>INDEX('Policy Characteristics'!I:I,MATCH(PolicyLevers!$C549,'Policy Characteristics'!$D:$D,0))</f>
        <v>0.01</v>
      </c>
      <c r="O549" s="257" t="str">
        <f>INDEX('Policy Characteristics'!J:J,MATCH(PolicyLevers!$C549,'Policy Characteristics'!$D:$D,0))</f>
        <v>% reduction in fuel use</v>
      </c>
      <c r="P549" s="257" t="str">
        <f>INDEX('Policy Characteristics'!K:K,MATCH(PolicyLevers!$C549,'Policy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49" s="257" t="str">
        <f>INDEX('Policy Characteristics'!L:L,MATCH(PolicyLevers!$C549,'Policy Characteristics'!$D:$D,0))</f>
        <v>architectural-design.html#rnd</v>
      </c>
      <c r="R549" s="265" t="str">
        <f>INDEX('Policy Characteristics'!M:M,MATCH(PolicyLevers!$C549,'Policy Characteristics'!$D:$D,0))</f>
        <v>research-and-development.html</v>
      </c>
      <c r="S549" s="257" t="str">
        <f>INDEX('Policy Characteristics'!N:N,MATCH(PolicyLevers!$C549,'Policy Characteristics'!$D:$D,0))</f>
        <v>none</v>
      </c>
      <c r="T549" s="257">
        <f>INDEX('Policy Characteristics'!O:O,MATCH(PolicyLevers!$C549,'Policy Characteristics'!$D:$D,0))</f>
        <v>0</v>
      </c>
      <c r="U549" s="248"/>
      <c r="V549" s="248"/>
      <c r="W549" s="248"/>
      <c r="X549" s="248"/>
      <c r="Y549" s="248"/>
      <c r="Z549" s="248"/>
    </row>
    <row r="550" spans="1:26" ht="20.149999999999999" customHeight="1" x14ac:dyDescent="0.35">
      <c r="A550" s="247" t="str">
        <f>INDEX('Policy Characteristics'!B:B,MATCH(PolicyLevers!$C550,'Policy Characteristics'!$D:$D,0))</f>
        <v>Research and Development</v>
      </c>
      <c r="B550" s="247" t="str">
        <f>INDEX('Policy Characteristics'!C:C,MATCH(PolicyLevers!$C550,'Policy Characteristics'!$D:$D,0))</f>
        <v>Fuel Use Reduction</v>
      </c>
      <c r="C550" s="12" t="str">
        <f t="shared" ref="C550" si="393">C$542</f>
        <v>RnD Electricity Fuel Use Perc Reduction</v>
      </c>
      <c r="D550" s="262" t="s">
        <v>249</v>
      </c>
      <c r="E550" s="276"/>
      <c r="F550" s="262" t="s">
        <v>630</v>
      </c>
      <c r="G550" s="262"/>
      <c r="H550" s="7">
        <v>193</v>
      </c>
      <c r="I550" s="308" t="s">
        <v>63</v>
      </c>
      <c r="J550" s="247" t="str">
        <f>INDEX('Policy Characteristics'!E:E,MATCH(PolicyLevers!$C550,'Policy Characteristics'!$D:$D,0))</f>
        <v>R&amp;D Fuel Use Reductions</v>
      </c>
      <c r="K550" s="247" t="str">
        <f>INDEX('Policy Characteristics'!F:F,MATCH(PolicyLevers!$C550,'Policy Characteristics'!$D:$D,0))</f>
        <v>RnD electricity fuel use reduction</v>
      </c>
      <c r="L550" s="261">
        <f>INDEX('Policy Characteristics'!G:G,MATCH(PolicyLevers!$C550,'Policy Characteristics'!$D:$D,0))</f>
        <v>0</v>
      </c>
      <c r="M550" s="261">
        <f>INDEX('Policy Characteristics'!H:H,MATCH(PolicyLevers!$C550,'Policy Characteristics'!$D:$D,0))</f>
        <v>0.4</v>
      </c>
      <c r="N550" s="261">
        <f>INDEX('Policy Characteristics'!I:I,MATCH(PolicyLevers!$C550,'Policy Characteristics'!$D:$D,0))</f>
        <v>0.01</v>
      </c>
      <c r="O550" s="276" t="str">
        <f>INDEX('Policy Characteristics'!J:J,MATCH(PolicyLevers!$C550,'Policy Characteristics'!$D:$D,0))</f>
        <v>% reduction in fuel use</v>
      </c>
      <c r="P550" s="262" t="str">
        <f>INDEX('Policy Characteristics'!K:K,MATCH(PolicyLevers!$C550,'Policy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0" s="262" t="str">
        <f>INDEX('Policy Characteristics'!L:L,MATCH(PolicyLevers!$C550,'Policy Characteristics'!$D:$D,0))</f>
        <v>architectural-design.html#rnd</v>
      </c>
      <c r="R550" s="269" t="str">
        <f>INDEX('Policy Characteristics'!M:M,MATCH(PolicyLevers!$C550,'Policy Characteristics'!$D:$D,0))</f>
        <v>research-and-development.html</v>
      </c>
      <c r="S550" s="262" t="str">
        <f>INDEX('Policy Characteristics'!N:N,MATCH(PolicyLevers!$C550,'Policy Characteristics'!$D:$D,0))</f>
        <v>none</v>
      </c>
      <c r="T550" s="262">
        <f>INDEX('Policy Characteristics'!O:O,MATCH(PolicyLevers!$C550,'Policy Characteristics'!$D:$D,0))</f>
        <v>0</v>
      </c>
      <c r="U550" s="248"/>
      <c r="V550" s="248"/>
      <c r="W550" s="248"/>
      <c r="X550" s="248"/>
      <c r="Y550" s="248"/>
      <c r="Z550" s="248"/>
    </row>
    <row r="551" spans="1:26" ht="20.149999999999999" customHeight="1" x14ac:dyDescent="0.35">
      <c r="A551" s="247" t="str">
        <f>INDEX('Policy Characteristics'!B:B,MATCH(PolicyLevers!$C551,'Policy Characteristics'!$D:$D,0))</f>
        <v>Research and Development</v>
      </c>
      <c r="B551" s="247" t="str">
        <f>INDEX('Policy Characteristics'!C:C,MATCH(PolicyLevers!$C551,'Policy Characteristics'!$D:$D,0))</f>
        <v>Fuel Use Reduction</v>
      </c>
      <c r="C551" s="12" t="str">
        <f t="shared" ref="C551" si="394">C$542</f>
        <v>RnD Electricity Fuel Use Perc Reduction</v>
      </c>
      <c r="D551" s="262" t="s">
        <v>251</v>
      </c>
      <c r="E551" s="276"/>
      <c r="F551" s="262" t="s">
        <v>631</v>
      </c>
      <c r="G551" s="262"/>
      <c r="H551" s="7">
        <v>181</v>
      </c>
      <c r="I551" s="308" t="s">
        <v>63</v>
      </c>
      <c r="J551" s="247" t="str">
        <f>INDEX('Policy Characteristics'!E:E,MATCH(PolicyLevers!$C551,'Policy Characteristics'!$D:$D,0))</f>
        <v>R&amp;D Fuel Use Reductions</v>
      </c>
      <c r="K551" s="247" t="str">
        <f>INDEX('Policy Characteristics'!F:F,MATCH(PolicyLevers!$C551,'Policy Characteristics'!$D:$D,0))</f>
        <v>RnD electricity fuel use reduction</v>
      </c>
      <c r="L551" s="261">
        <f>INDEX('Policy Characteristics'!G:G,MATCH(PolicyLevers!$C551,'Policy Characteristics'!$D:$D,0))</f>
        <v>0</v>
      </c>
      <c r="M551" s="261">
        <f>INDEX('Policy Characteristics'!H:H,MATCH(PolicyLevers!$C551,'Policy Characteristics'!$D:$D,0))</f>
        <v>0.4</v>
      </c>
      <c r="N551" s="261">
        <f>INDEX('Policy Characteristics'!I:I,MATCH(PolicyLevers!$C551,'Policy Characteristics'!$D:$D,0))</f>
        <v>0.01</v>
      </c>
      <c r="O551" s="276" t="str">
        <f>INDEX('Policy Characteristics'!J:J,MATCH(PolicyLevers!$C551,'Policy Characteristics'!$D:$D,0))</f>
        <v>% reduction in fuel use</v>
      </c>
      <c r="P551" s="262" t="str">
        <f>INDEX('Policy Characteristics'!K:K,MATCH(PolicyLevers!$C551,'Policy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1" s="262" t="str">
        <f>INDEX('Policy Characteristics'!L:L,MATCH(PolicyLevers!$C551,'Policy Characteristics'!$D:$D,0))</f>
        <v>architectural-design.html#rnd</v>
      </c>
      <c r="R551" s="269" t="str">
        <f>INDEX('Policy Characteristics'!M:M,MATCH(PolicyLevers!$C551,'Policy Characteristics'!$D:$D,0))</f>
        <v>research-and-development.html</v>
      </c>
      <c r="S551" s="262" t="str">
        <f>INDEX('Policy Characteristics'!N:N,MATCH(PolicyLevers!$C551,'Policy Characteristics'!$D:$D,0))</f>
        <v>none</v>
      </c>
      <c r="T551" s="262">
        <f>INDEX('Policy Characteristics'!O:O,MATCH(PolicyLevers!$C551,'Policy Characteristics'!$D:$D,0))</f>
        <v>0</v>
      </c>
      <c r="U551" s="248"/>
      <c r="V551" s="248"/>
      <c r="W551" s="248"/>
      <c r="X551" s="248"/>
      <c r="Y551" s="248"/>
      <c r="Z551" s="248"/>
    </row>
    <row r="552" spans="1:26" ht="20.149999999999999" customHeight="1" x14ac:dyDescent="0.35">
      <c r="A552" s="247" t="str">
        <f>INDEX('Policy Characteristics'!B:B,MATCH(PolicyLevers!$C552,'Policy Characteristics'!$D:$D,0))</f>
        <v>Research and Development</v>
      </c>
      <c r="B552" s="247" t="str">
        <f>INDEX('Policy Characteristics'!C:C,MATCH(PolicyLevers!$C552,'Policy Characteristics'!$D:$D,0))</f>
        <v>Fuel Use Reduction</v>
      </c>
      <c r="C552" s="12" t="str">
        <f t="shared" ref="C552" si="395">C$542</f>
        <v>RnD Electricity Fuel Use Perc Reduction</v>
      </c>
      <c r="D552" s="262" t="s">
        <v>253</v>
      </c>
      <c r="E552" s="276"/>
      <c r="F552" s="262" t="s">
        <v>632</v>
      </c>
      <c r="G552" s="262"/>
      <c r="H552" s="7"/>
      <c r="I552" s="308" t="s">
        <v>76</v>
      </c>
      <c r="J552" s="247" t="str">
        <f>INDEX('Policy Characteristics'!E:E,MATCH(PolicyLevers!$C552,'Policy Characteristics'!$D:$D,0))</f>
        <v>R&amp;D Fuel Use Reductions</v>
      </c>
      <c r="K552" s="247" t="str">
        <f>INDEX('Policy Characteristics'!F:F,MATCH(PolicyLevers!$C552,'Policy Characteristics'!$D:$D,0))</f>
        <v>RnD electricity fuel use reduction</v>
      </c>
      <c r="L552" s="261">
        <f>INDEX('Policy Characteristics'!G:G,MATCH(PolicyLevers!$C552,'Policy Characteristics'!$D:$D,0))</f>
        <v>0</v>
      </c>
      <c r="M552" s="261">
        <f>INDEX('Policy Characteristics'!H:H,MATCH(PolicyLevers!$C552,'Policy Characteristics'!$D:$D,0))</f>
        <v>0.4</v>
      </c>
      <c r="N552" s="261">
        <f>INDEX('Policy Characteristics'!I:I,MATCH(PolicyLevers!$C552,'Policy Characteristics'!$D:$D,0))</f>
        <v>0.01</v>
      </c>
      <c r="O552" s="276" t="str">
        <f>INDEX('Policy Characteristics'!J:J,MATCH(PolicyLevers!$C552,'Policy Characteristics'!$D:$D,0))</f>
        <v>% reduction in fuel use</v>
      </c>
      <c r="P552" s="262" t="str">
        <f>INDEX('Policy Characteristics'!K:K,MATCH(PolicyLevers!$C552,'Policy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2" s="262" t="str">
        <f>INDEX('Policy Characteristics'!L:L,MATCH(PolicyLevers!$C552,'Policy Characteristics'!$D:$D,0))</f>
        <v>architectural-design.html#rnd</v>
      </c>
      <c r="R552" s="269" t="str">
        <f>INDEX('Policy Characteristics'!M:M,MATCH(PolicyLevers!$C552,'Policy Characteristics'!$D:$D,0))</f>
        <v>research-and-development.html</v>
      </c>
      <c r="S552" s="262" t="str">
        <f>INDEX('Policy Characteristics'!N:N,MATCH(PolicyLevers!$C552,'Policy Characteristics'!$D:$D,0))</f>
        <v>none</v>
      </c>
      <c r="T552" s="262">
        <f>INDEX('Policy Characteristics'!O:O,MATCH(PolicyLevers!$C552,'Policy Characteristics'!$D:$D,0))</f>
        <v>0</v>
      </c>
      <c r="U552" s="248"/>
      <c r="V552" s="248"/>
      <c r="W552" s="248"/>
      <c r="X552" s="248"/>
      <c r="Y552" s="248"/>
      <c r="Z552" s="248"/>
    </row>
    <row r="553" spans="1:26" ht="20.149999999999999" customHeight="1" x14ac:dyDescent="0.35">
      <c r="A553" s="247" t="str">
        <f>INDEX('Policy Characteristics'!B:B,MATCH(PolicyLevers!$C553,'Policy Characteristics'!$D:$D,0))</f>
        <v>Research and Development</v>
      </c>
      <c r="B553" s="247" t="str">
        <f>INDEX('Policy Characteristics'!C:C,MATCH(PolicyLevers!$C553,'Policy Characteristics'!$D:$D,0))</f>
        <v>Fuel Use Reduction</v>
      </c>
      <c r="C553" s="248" t="s">
        <v>674</v>
      </c>
      <c r="D553" s="262" t="s">
        <v>370</v>
      </c>
      <c r="E553" s="262"/>
      <c r="F553" s="262" t="s">
        <v>634</v>
      </c>
      <c r="G553" s="262"/>
      <c r="H553" s="7">
        <v>125</v>
      </c>
      <c r="I553" s="308" t="s">
        <v>63</v>
      </c>
      <c r="J553" s="247" t="str">
        <f>INDEX('Policy Characteristics'!E:E,MATCH(PolicyLevers!$C553,'Policy Characteristics'!$D:$D,0))</f>
        <v>R&amp;D Fuel Use Reductions</v>
      </c>
      <c r="K553" s="247" t="str">
        <f>INDEX('Policy Characteristics'!F:F,MATCH(PolicyLevers!$C553,'Policy Characteristics'!$D:$D,0))</f>
        <v>RnD industry fuel use reduction</v>
      </c>
      <c r="L553" s="275">
        <f>INDEX('Policy Characteristics'!G:G,MATCH(PolicyLevers!$C553,'Policy Characteristics'!$D:$D,0))</f>
        <v>0</v>
      </c>
      <c r="M553" s="275">
        <f>INDEX('Policy Characteristics'!H:H,MATCH(PolicyLevers!$C553,'Policy Characteristics'!$D:$D,0))</f>
        <v>0.4</v>
      </c>
      <c r="N553" s="275">
        <f>INDEX('Policy Characteristics'!I:I,MATCH(PolicyLevers!$C553,'Policy Characteristics'!$D:$D,0))</f>
        <v>0.01</v>
      </c>
      <c r="O553" s="262" t="str">
        <f>INDEX('Policy Characteristics'!J:J,MATCH(PolicyLevers!$C553,'Policy Characteristics'!$D:$D,0))</f>
        <v>% reduction in fuel use</v>
      </c>
      <c r="P553" s="262" t="str">
        <f>INDEX('Policy Characteristics'!K:K,MATCH(PolicyLevers!$C553,'Policy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3" s="262" t="str">
        <f>INDEX('Policy Characteristics'!L:L,MATCH(PolicyLevers!$C553,'Policy Characteristics'!$D:$D,0))</f>
        <v>architectural-design.html#rnd</v>
      </c>
      <c r="R553" s="269" t="str">
        <f>INDEX('Policy Characteristics'!M:M,MATCH(PolicyLevers!$C553,'Policy Characteristics'!$D:$D,0))</f>
        <v>research-and-development.html</v>
      </c>
      <c r="S553" s="262" t="str">
        <f>INDEX('Policy Characteristics'!N:N,MATCH(PolicyLevers!$C553,'Policy Characteristics'!$D:$D,0))</f>
        <v>none</v>
      </c>
      <c r="T553" s="262">
        <f>INDEX('Policy Characteristics'!O:O,MATCH(PolicyLevers!$C553,'Policy Characteristics'!$D:$D,0))</f>
        <v>0</v>
      </c>
      <c r="U553" s="248"/>
      <c r="V553" s="248"/>
      <c r="W553" s="248"/>
      <c r="X553" s="248"/>
      <c r="Y553" s="248"/>
      <c r="Z553" s="248"/>
    </row>
    <row r="554" spans="1:26" ht="20.149999999999999" customHeight="1" x14ac:dyDescent="0.35">
      <c r="A554" s="247" t="str">
        <f>INDEX('Policy Characteristics'!B:B,MATCH(PolicyLevers!$C554,'Policy Characteristics'!$D:$D,0))</f>
        <v>Research and Development</v>
      </c>
      <c r="B554" s="247" t="str">
        <f>INDEX('Policy Characteristics'!C:C,MATCH(PolicyLevers!$C554,'Policy Characteristics'!$D:$D,0))</f>
        <v>Fuel Use Reduction</v>
      </c>
      <c r="C554" s="12" t="str">
        <f t="shared" ref="C554" si="396">C$553</f>
        <v>RnD Industry Fuel Use Perc Reduction</v>
      </c>
      <c r="D554" s="262" t="s">
        <v>375</v>
      </c>
      <c r="E554" s="262"/>
      <c r="F554" s="262" t="s">
        <v>636</v>
      </c>
      <c r="G554" s="262"/>
      <c r="H554" s="7">
        <v>126</v>
      </c>
      <c r="I554" s="308" t="s">
        <v>63</v>
      </c>
      <c r="J554" s="247" t="str">
        <f>INDEX('Policy Characteristics'!E:E,MATCH(PolicyLevers!$C554,'Policy Characteristics'!$D:$D,0))</f>
        <v>R&amp;D Fuel Use Reductions</v>
      </c>
      <c r="K554" s="247" t="str">
        <f>INDEX('Policy Characteristics'!F:F,MATCH(PolicyLevers!$C554,'Policy Characteristics'!$D:$D,0))</f>
        <v>RnD industry fuel use reduction</v>
      </c>
      <c r="L554" s="261">
        <f>INDEX('Policy Characteristics'!G:G,MATCH(PolicyLevers!$C554,'Policy Characteristics'!$D:$D,0))</f>
        <v>0</v>
      </c>
      <c r="M554" s="261">
        <f>INDEX('Policy Characteristics'!H:H,MATCH(PolicyLevers!$C554,'Policy Characteristics'!$D:$D,0))</f>
        <v>0.4</v>
      </c>
      <c r="N554" s="261">
        <f>INDEX('Policy Characteristics'!I:I,MATCH(PolicyLevers!$C554,'Policy Characteristics'!$D:$D,0))</f>
        <v>0.01</v>
      </c>
      <c r="O554" s="276" t="str">
        <f>INDEX('Policy Characteristics'!J:J,MATCH(PolicyLevers!$C554,'Policy Characteristics'!$D:$D,0))</f>
        <v>% reduction in fuel use</v>
      </c>
      <c r="P554" s="262" t="str">
        <f>INDEX('Policy Characteristics'!K:K,MATCH(PolicyLevers!$C554,'Policy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4" s="262" t="str">
        <f>INDEX('Policy Characteristics'!L:L,MATCH(PolicyLevers!$C554,'Policy Characteristics'!$D:$D,0))</f>
        <v>architectural-design.html#rnd</v>
      </c>
      <c r="R554" s="269" t="str">
        <f>INDEX('Policy Characteristics'!M:M,MATCH(PolicyLevers!$C554,'Policy Characteristics'!$D:$D,0))</f>
        <v>research-and-development.html</v>
      </c>
      <c r="S554" s="262" t="str">
        <f>INDEX('Policy Characteristics'!N:N,MATCH(PolicyLevers!$C554,'Policy Characteristics'!$D:$D,0))</f>
        <v>none</v>
      </c>
      <c r="T554" s="262">
        <f>INDEX('Policy Characteristics'!O:O,MATCH(PolicyLevers!$C554,'Policy Characteristics'!$D:$D,0))</f>
        <v>0</v>
      </c>
      <c r="U554" s="248"/>
      <c r="V554" s="248"/>
      <c r="W554" s="248"/>
      <c r="X554" s="248"/>
      <c r="Y554" s="248"/>
      <c r="Z554" s="248"/>
    </row>
    <row r="555" spans="1:26" ht="20.149999999999999" customHeight="1" x14ac:dyDescent="0.35">
      <c r="A555" s="247" t="str">
        <f>INDEX('Policy Characteristics'!B:B,MATCH(PolicyLevers!$C555,'Policy Characteristics'!$D:$D,0))</f>
        <v>Research and Development</v>
      </c>
      <c r="B555" s="247" t="str">
        <f>INDEX('Policy Characteristics'!C:C,MATCH(PolicyLevers!$C555,'Policy Characteristics'!$D:$D,0))</f>
        <v>Fuel Use Reduction</v>
      </c>
      <c r="C555" s="12" t="str">
        <f t="shared" ref="C555" si="397">C$553</f>
        <v>RnD Industry Fuel Use Perc Reduction</v>
      </c>
      <c r="D555" s="262" t="s">
        <v>377</v>
      </c>
      <c r="E555" s="262"/>
      <c r="F555" s="262" t="s">
        <v>637</v>
      </c>
      <c r="G555" s="262"/>
      <c r="H555" s="7">
        <v>127</v>
      </c>
      <c r="I555" s="308" t="s">
        <v>63</v>
      </c>
      <c r="J555" s="247" t="str">
        <f>INDEX('Policy Characteristics'!E:E,MATCH(PolicyLevers!$C555,'Policy Characteristics'!$D:$D,0))</f>
        <v>R&amp;D Fuel Use Reductions</v>
      </c>
      <c r="K555" s="247" t="str">
        <f>INDEX('Policy Characteristics'!F:F,MATCH(PolicyLevers!$C555,'Policy Characteristics'!$D:$D,0))</f>
        <v>RnD industry fuel use reduction</v>
      </c>
      <c r="L555" s="261">
        <f>INDEX('Policy Characteristics'!G:G,MATCH(PolicyLevers!$C555,'Policy Characteristics'!$D:$D,0))</f>
        <v>0</v>
      </c>
      <c r="M555" s="261">
        <f>INDEX('Policy Characteristics'!H:H,MATCH(PolicyLevers!$C555,'Policy Characteristics'!$D:$D,0))</f>
        <v>0.4</v>
      </c>
      <c r="N555" s="261">
        <f>INDEX('Policy Characteristics'!I:I,MATCH(PolicyLevers!$C555,'Policy Characteristics'!$D:$D,0))</f>
        <v>0.01</v>
      </c>
      <c r="O555" s="276" t="str">
        <f>INDEX('Policy Characteristics'!J:J,MATCH(PolicyLevers!$C555,'Policy Characteristics'!$D:$D,0))</f>
        <v>% reduction in fuel use</v>
      </c>
      <c r="P555" s="262" t="str">
        <f>INDEX('Policy Characteristics'!K:K,MATCH(PolicyLevers!$C555,'Policy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5" s="262" t="str">
        <f>INDEX('Policy Characteristics'!L:L,MATCH(PolicyLevers!$C555,'Policy Characteristics'!$D:$D,0))</f>
        <v>architectural-design.html#rnd</v>
      </c>
      <c r="R555" s="269" t="str">
        <f>INDEX('Policy Characteristics'!M:M,MATCH(PolicyLevers!$C555,'Policy Characteristics'!$D:$D,0))</f>
        <v>research-and-development.html</v>
      </c>
      <c r="S555" s="262" t="str">
        <f>INDEX('Policy Characteristics'!N:N,MATCH(PolicyLevers!$C555,'Policy Characteristics'!$D:$D,0))</f>
        <v>none</v>
      </c>
      <c r="T555" s="262">
        <f>INDEX('Policy Characteristics'!O:O,MATCH(PolicyLevers!$C555,'Policy Characteristics'!$D:$D,0))</f>
        <v>0</v>
      </c>
      <c r="U555" s="248"/>
      <c r="V555" s="248"/>
      <c r="W555" s="248"/>
      <c r="X555" s="248"/>
      <c r="Y555" s="248"/>
      <c r="Z555" s="248"/>
    </row>
    <row r="556" spans="1:26" ht="20.149999999999999" customHeight="1" x14ac:dyDescent="0.35">
      <c r="A556" s="247" t="str">
        <f>INDEX('Policy Characteristics'!B:B,MATCH(PolicyLevers!$C556,'Policy Characteristics'!$D:$D,0))</f>
        <v>Research and Development</v>
      </c>
      <c r="B556" s="247" t="str">
        <f>INDEX('Policy Characteristics'!C:C,MATCH(PolicyLevers!$C556,'Policy Characteristics'!$D:$D,0))</f>
        <v>Fuel Use Reduction</v>
      </c>
      <c r="C556" s="12" t="str">
        <f t="shared" ref="C556" si="398">C$553</f>
        <v>RnD Industry Fuel Use Perc Reduction</v>
      </c>
      <c r="D556" s="262" t="s">
        <v>379</v>
      </c>
      <c r="E556" s="262"/>
      <c r="F556" s="262" t="s">
        <v>638</v>
      </c>
      <c r="G556" s="262"/>
      <c r="H556" s="7">
        <v>128</v>
      </c>
      <c r="I556" s="308" t="s">
        <v>63</v>
      </c>
      <c r="J556" s="247" t="str">
        <f>INDEX('Policy Characteristics'!E:E,MATCH(PolicyLevers!$C556,'Policy Characteristics'!$D:$D,0))</f>
        <v>R&amp;D Fuel Use Reductions</v>
      </c>
      <c r="K556" s="247" t="str">
        <f>INDEX('Policy Characteristics'!F:F,MATCH(PolicyLevers!$C556,'Policy Characteristics'!$D:$D,0))</f>
        <v>RnD industry fuel use reduction</v>
      </c>
      <c r="L556" s="261">
        <f>INDEX('Policy Characteristics'!G:G,MATCH(PolicyLevers!$C556,'Policy Characteristics'!$D:$D,0))</f>
        <v>0</v>
      </c>
      <c r="M556" s="261">
        <f>INDEX('Policy Characteristics'!H:H,MATCH(PolicyLevers!$C556,'Policy Characteristics'!$D:$D,0))</f>
        <v>0.4</v>
      </c>
      <c r="N556" s="261">
        <f>INDEX('Policy Characteristics'!I:I,MATCH(PolicyLevers!$C556,'Policy Characteristics'!$D:$D,0))</f>
        <v>0.01</v>
      </c>
      <c r="O556" s="276" t="str">
        <f>INDEX('Policy Characteristics'!J:J,MATCH(PolicyLevers!$C556,'Policy Characteristics'!$D:$D,0))</f>
        <v>% reduction in fuel use</v>
      </c>
      <c r="P556" s="262" t="str">
        <f>INDEX('Policy Characteristics'!K:K,MATCH(PolicyLevers!$C556,'Policy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6" s="262" t="str">
        <f>INDEX('Policy Characteristics'!L:L,MATCH(PolicyLevers!$C556,'Policy Characteristics'!$D:$D,0))</f>
        <v>architectural-design.html#rnd</v>
      </c>
      <c r="R556" s="269" t="str">
        <f>INDEX('Policy Characteristics'!M:M,MATCH(PolicyLevers!$C556,'Policy Characteristics'!$D:$D,0))</f>
        <v>research-and-development.html</v>
      </c>
      <c r="S556" s="262" t="str">
        <f>INDEX('Policy Characteristics'!N:N,MATCH(PolicyLevers!$C556,'Policy Characteristics'!$D:$D,0))</f>
        <v>none</v>
      </c>
      <c r="T556" s="262">
        <f>INDEX('Policy Characteristics'!O:O,MATCH(PolicyLevers!$C556,'Policy Characteristics'!$D:$D,0))</f>
        <v>0</v>
      </c>
      <c r="U556" s="248"/>
      <c r="V556" s="248"/>
      <c r="W556" s="248"/>
      <c r="X556" s="248"/>
      <c r="Y556" s="248"/>
      <c r="Z556" s="248"/>
    </row>
    <row r="557" spans="1:26" ht="20.149999999999999" customHeight="1" x14ac:dyDescent="0.35">
      <c r="A557" s="247" t="str">
        <f>INDEX('Policy Characteristics'!B:B,MATCH(PolicyLevers!$C557,'Policy Characteristics'!$D:$D,0))</f>
        <v>Research and Development</v>
      </c>
      <c r="B557" s="247" t="str">
        <f>INDEX('Policy Characteristics'!C:C,MATCH(PolicyLevers!$C557,'Policy Characteristics'!$D:$D,0))</f>
        <v>Fuel Use Reduction</v>
      </c>
      <c r="C557" s="12" t="str">
        <f t="shared" ref="C557" si="399">C$553</f>
        <v>RnD Industry Fuel Use Perc Reduction</v>
      </c>
      <c r="D557" s="262" t="s">
        <v>381</v>
      </c>
      <c r="E557" s="262"/>
      <c r="F557" s="262" t="s">
        <v>639</v>
      </c>
      <c r="G557" s="262"/>
      <c r="H557" s="7">
        <v>129</v>
      </c>
      <c r="I557" s="308" t="s">
        <v>63</v>
      </c>
      <c r="J557" s="247" t="str">
        <f>INDEX('Policy Characteristics'!E:E,MATCH(PolicyLevers!$C557,'Policy Characteristics'!$D:$D,0))</f>
        <v>R&amp;D Fuel Use Reductions</v>
      </c>
      <c r="K557" s="247" t="str">
        <f>INDEX('Policy Characteristics'!F:F,MATCH(PolicyLevers!$C557,'Policy Characteristics'!$D:$D,0))</f>
        <v>RnD industry fuel use reduction</v>
      </c>
      <c r="L557" s="261">
        <f>INDEX('Policy Characteristics'!G:G,MATCH(PolicyLevers!$C557,'Policy Characteristics'!$D:$D,0))</f>
        <v>0</v>
      </c>
      <c r="M557" s="261">
        <f>INDEX('Policy Characteristics'!H:H,MATCH(PolicyLevers!$C557,'Policy Characteristics'!$D:$D,0))</f>
        <v>0.4</v>
      </c>
      <c r="N557" s="261">
        <f>INDEX('Policy Characteristics'!I:I,MATCH(PolicyLevers!$C557,'Policy Characteristics'!$D:$D,0))</f>
        <v>0.01</v>
      </c>
      <c r="O557" s="276" t="str">
        <f>INDEX('Policy Characteristics'!J:J,MATCH(PolicyLevers!$C557,'Policy Characteristics'!$D:$D,0))</f>
        <v>% reduction in fuel use</v>
      </c>
      <c r="P557" s="262" t="str">
        <f>INDEX('Policy Characteristics'!K:K,MATCH(PolicyLevers!$C557,'Policy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7" s="262" t="str">
        <f>INDEX('Policy Characteristics'!L:L,MATCH(PolicyLevers!$C557,'Policy Characteristics'!$D:$D,0))</f>
        <v>architectural-design.html#rnd</v>
      </c>
      <c r="R557" s="269" t="str">
        <f>INDEX('Policy Characteristics'!M:M,MATCH(PolicyLevers!$C557,'Policy Characteristics'!$D:$D,0))</f>
        <v>research-and-development.html</v>
      </c>
      <c r="S557" s="262" t="str">
        <f>INDEX('Policy Characteristics'!N:N,MATCH(PolicyLevers!$C557,'Policy Characteristics'!$D:$D,0))</f>
        <v>none</v>
      </c>
      <c r="T557" s="262">
        <f>INDEX('Policy Characteristics'!O:O,MATCH(PolicyLevers!$C557,'Policy Characteristics'!$D:$D,0))</f>
        <v>0</v>
      </c>
      <c r="U557" s="248"/>
      <c r="V557" s="248"/>
      <c r="W557" s="248"/>
      <c r="X557" s="248"/>
      <c r="Y557" s="248"/>
      <c r="Z557" s="248"/>
    </row>
    <row r="558" spans="1:26" ht="20.149999999999999" customHeight="1" x14ac:dyDescent="0.35">
      <c r="A558" s="247" t="str">
        <f>INDEX('Policy Characteristics'!B:B,MATCH(PolicyLevers!$C558,'Policy Characteristics'!$D:$D,0))</f>
        <v>Research and Development</v>
      </c>
      <c r="B558" s="247" t="str">
        <f>INDEX('Policy Characteristics'!C:C,MATCH(PolicyLevers!$C558,'Policy Characteristics'!$D:$D,0))</f>
        <v>Fuel Use Reduction</v>
      </c>
      <c r="C558" s="12" t="str">
        <f t="shared" ref="C558" si="400">C$553</f>
        <v>RnD Industry Fuel Use Perc Reduction</v>
      </c>
      <c r="D558" s="262" t="s">
        <v>383</v>
      </c>
      <c r="E558" s="262"/>
      <c r="F558" s="262" t="s">
        <v>640</v>
      </c>
      <c r="G558" s="262"/>
      <c r="H558" s="7">
        <v>130</v>
      </c>
      <c r="I558" s="308" t="s">
        <v>63</v>
      </c>
      <c r="J558" s="247" t="str">
        <f>INDEX('Policy Characteristics'!E:E,MATCH(PolicyLevers!$C558,'Policy Characteristics'!$D:$D,0))</f>
        <v>R&amp;D Fuel Use Reductions</v>
      </c>
      <c r="K558" s="247" t="str">
        <f>INDEX('Policy Characteristics'!F:F,MATCH(PolicyLevers!$C558,'Policy Characteristics'!$D:$D,0))</f>
        <v>RnD industry fuel use reduction</v>
      </c>
      <c r="L558" s="261">
        <f>INDEX('Policy Characteristics'!G:G,MATCH(PolicyLevers!$C558,'Policy Characteristics'!$D:$D,0))</f>
        <v>0</v>
      </c>
      <c r="M558" s="261">
        <f>INDEX('Policy Characteristics'!H:H,MATCH(PolicyLevers!$C558,'Policy Characteristics'!$D:$D,0))</f>
        <v>0.4</v>
      </c>
      <c r="N558" s="261">
        <f>INDEX('Policy Characteristics'!I:I,MATCH(PolicyLevers!$C558,'Policy Characteristics'!$D:$D,0))</f>
        <v>0.01</v>
      </c>
      <c r="O558" s="276" t="str">
        <f>INDEX('Policy Characteristics'!J:J,MATCH(PolicyLevers!$C558,'Policy Characteristics'!$D:$D,0))</f>
        <v>% reduction in fuel use</v>
      </c>
      <c r="P558" s="262" t="str">
        <f>INDEX('Policy Characteristics'!K:K,MATCH(PolicyLevers!$C558,'Policy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8" s="262" t="str">
        <f>INDEX('Policy Characteristics'!L:L,MATCH(PolicyLevers!$C558,'Policy Characteristics'!$D:$D,0))</f>
        <v>architectural-design.html#rnd</v>
      </c>
      <c r="R558" s="269" t="str">
        <f>INDEX('Policy Characteristics'!M:M,MATCH(PolicyLevers!$C558,'Policy Characteristics'!$D:$D,0))</f>
        <v>research-and-development.html</v>
      </c>
      <c r="S558" s="262" t="str">
        <f>INDEX('Policy Characteristics'!N:N,MATCH(PolicyLevers!$C558,'Policy Characteristics'!$D:$D,0))</f>
        <v>none</v>
      </c>
      <c r="T558" s="262">
        <f>INDEX('Policy Characteristics'!O:O,MATCH(PolicyLevers!$C558,'Policy Characteristics'!$D:$D,0))</f>
        <v>0</v>
      </c>
      <c r="U558" s="248"/>
      <c r="V558" s="248"/>
      <c r="W558" s="248"/>
      <c r="X558" s="248"/>
      <c r="Y558" s="248"/>
      <c r="Z558" s="248"/>
    </row>
    <row r="559" spans="1:26" ht="20.149999999999999" customHeight="1" x14ac:dyDescent="0.35">
      <c r="A559" s="247" t="str">
        <f>INDEX('Policy Characteristics'!B:B,MATCH(PolicyLevers!$C559,'Policy Characteristics'!$D:$D,0))</f>
        <v>Research and Development</v>
      </c>
      <c r="B559" s="247" t="str">
        <f>INDEX('Policy Characteristics'!C:C,MATCH(PolicyLevers!$C559,'Policy Characteristics'!$D:$D,0))</f>
        <v>Fuel Use Reduction</v>
      </c>
      <c r="C559" s="12" t="str">
        <f t="shared" ref="C559" si="401">C$553</f>
        <v>RnD Industry Fuel Use Perc Reduction</v>
      </c>
      <c r="D559" s="262" t="s">
        <v>385</v>
      </c>
      <c r="E559" s="262"/>
      <c r="F559" s="262" t="s">
        <v>641</v>
      </c>
      <c r="G559" s="262"/>
      <c r="H559" s="7">
        <v>131</v>
      </c>
      <c r="I559" s="308" t="s">
        <v>63</v>
      </c>
      <c r="J559" s="247" t="str">
        <f>INDEX('Policy Characteristics'!E:E,MATCH(PolicyLevers!$C559,'Policy Characteristics'!$D:$D,0))</f>
        <v>R&amp;D Fuel Use Reductions</v>
      </c>
      <c r="K559" s="247" t="str">
        <f>INDEX('Policy Characteristics'!F:F,MATCH(PolicyLevers!$C559,'Policy Characteristics'!$D:$D,0))</f>
        <v>RnD industry fuel use reduction</v>
      </c>
      <c r="L559" s="261">
        <f>INDEX('Policy Characteristics'!G:G,MATCH(PolicyLevers!$C559,'Policy Characteristics'!$D:$D,0))</f>
        <v>0</v>
      </c>
      <c r="M559" s="261">
        <f>INDEX('Policy Characteristics'!H:H,MATCH(PolicyLevers!$C559,'Policy Characteristics'!$D:$D,0))</f>
        <v>0.4</v>
      </c>
      <c r="N559" s="261">
        <f>INDEX('Policy Characteristics'!I:I,MATCH(PolicyLevers!$C559,'Policy Characteristics'!$D:$D,0))</f>
        <v>0.01</v>
      </c>
      <c r="O559" s="276" t="str">
        <f>INDEX('Policy Characteristics'!J:J,MATCH(PolicyLevers!$C559,'Policy Characteristics'!$D:$D,0))</f>
        <v>% reduction in fuel use</v>
      </c>
      <c r="P559" s="262" t="str">
        <f>INDEX('Policy Characteristics'!K:K,MATCH(PolicyLevers!$C559,'Policy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59" s="262" t="str">
        <f>INDEX('Policy Characteristics'!L:L,MATCH(PolicyLevers!$C559,'Policy Characteristics'!$D:$D,0))</f>
        <v>architectural-design.html#rnd</v>
      </c>
      <c r="R559" s="269" t="str">
        <f>INDEX('Policy Characteristics'!M:M,MATCH(PolicyLevers!$C559,'Policy Characteristics'!$D:$D,0))</f>
        <v>research-and-development.html</v>
      </c>
      <c r="S559" s="262" t="str">
        <f>INDEX('Policy Characteristics'!N:N,MATCH(PolicyLevers!$C559,'Policy Characteristics'!$D:$D,0))</f>
        <v>none</v>
      </c>
      <c r="T559" s="262">
        <f>INDEX('Policy Characteristics'!O:O,MATCH(PolicyLevers!$C559,'Policy Characteristics'!$D:$D,0))</f>
        <v>0</v>
      </c>
      <c r="U559" s="248"/>
      <c r="V559" s="248"/>
      <c r="W559" s="248"/>
      <c r="X559" s="248"/>
      <c r="Y559" s="248"/>
      <c r="Z559" s="248"/>
    </row>
    <row r="560" spans="1:26" ht="20.149999999999999" customHeight="1" x14ac:dyDescent="0.35">
      <c r="A560" s="247" t="str">
        <f>INDEX('Policy Characteristics'!B:B,MATCH(PolicyLevers!$C560,'Policy Characteristics'!$D:$D,0))</f>
        <v>Research and Development</v>
      </c>
      <c r="B560" s="247" t="str">
        <f>INDEX('Policy Characteristics'!C:C,MATCH(PolicyLevers!$C560,'Policy Characteristics'!$D:$D,0))</f>
        <v>Fuel Use Reduction</v>
      </c>
      <c r="C560" s="12" t="str">
        <f t="shared" ref="C560" si="402">C$553</f>
        <v>RnD Industry Fuel Use Perc Reduction</v>
      </c>
      <c r="D560" s="262" t="s">
        <v>387</v>
      </c>
      <c r="E560" s="262"/>
      <c r="F560" s="262" t="s">
        <v>642</v>
      </c>
      <c r="G560" s="262"/>
      <c r="H560" s="7">
        <v>132</v>
      </c>
      <c r="I560" s="308" t="s">
        <v>63</v>
      </c>
      <c r="J560" s="247" t="str">
        <f>INDEX('Policy Characteristics'!E:E,MATCH(PolicyLevers!$C560,'Policy Characteristics'!$D:$D,0))</f>
        <v>R&amp;D Fuel Use Reductions</v>
      </c>
      <c r="K560" s="247" t="str">
        <f>INDEX('Policy Characteristics'!F:F,MATCH(PolicyLevers!$C560,'Policy Characteristics'!$D:$D,0))</f>
        <v>RnD industry fuel use reduction</v>
      </c>
      <c r="L560" s="261">
        <f>INDEX('Policy Characteristics'!G:G,MATCH(PolicyLevers!$C560,'Policy Characteristics'!$D:$D,0))</f>
        <v>0</v>
      </c>
      <c r="M560" s="261">
        <f>INDEX('Policy Characteristics'!H:H,MATCH(PolicyLevers!$C560,'Policy Characteristics'!$D:$D,0))</f>
        <v>0.4</v>
      </c>
      <c r="N560" s="261">
        <f>INDEX('Policy Characteristics'!I:I,MATCH(PolicyLevers!$C560,'Policy Characteristics'!$D:$D,0))</f>
        <v>0.01</v>
      </c>
      <c r="O560" s="276" t="str">
        <f>INDEX('Policy Characteristics'!J:J,MATCH(PolicyLevers!$C560,'Policy Characteristics'!$D:$D,0))</f>
        <v>% reduction in fuel use</v>
      </c>
      <c r="P560" s="262" t="str">
        <f>INDEX('Policy Characteristics'!K:K,MATCH(PolicyLevers!$C560,'Policy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0" s="262" t="str">
        <f>INDEX('Policy Characteristics'!L:L,MATCH(PolicyLevers!$C560,'Policy Characteristics'!$D:$D,0))</f>
        <v>architectural-design.html#rnd</v>
      </c>
      <c r="R560" s="269" t="str">
        <f>INDEX('Policy Characteristics'!M:M,MATCH(PolicyLevers!$C560,'Policy Characteristics'!$D:$D,0))</f>
        <v>research-and-development.html</v>
      </c>
      <c r="S560" s="262" t="str">
        <f>INDEX('Policy Characteristics'!N:N,MATCH(PolicyLevers!$C560,'Policy Characteristics'!$D:$D,0))</f>
        <v>none</v>
      </c>
      <c r="T560" s="262">
        <f>INDEX('Policy Characteristics'!O:O,MATCH(PolicyLevers!$C560,'Policy Characteristics'!$D:$D,0))</f>
        <v>0</v>
      </c>
      <c r="U560" s="248"/>
      <c r="V560" s="248"/>
      <c r="W560" s="248"/>
      <c r="X560" s="248"/>
      <c r="Y560" s="248"/>
      <c r="Z560" s="248"/>
    </row>
    <row r="561" spans="1:26" ht="20.149999999999999" customHeight="1" x14ac:dyDescent="0.35">
      <c r="A561" s="247" t="str">
        <f>INDEX('Policy Characteristics'!B:B,MATCH(PolicyLevers!$C561,'Policy Characteristics'!$D:$D,0))</f>
        <v>Research and Development</v>
      </c>
      <c r="B561" s="247" t="str">
        <f>INDEX('Policy Characteristics'!C:C,MATCH(PolicyLevers!$C561,'Policy Characteristics'!$D:$D,0))</f>
        <v>Fuel Use Reduction</v>
      </c>
      <c r="C561" s="247" t="s">
        <v>676</v>
      </c>
      <c r="D561" s="257" t="s">
        <v>644</v>
      </c>
      <c r="E561" s="257"/>
      <c r="F561" s="257" t="s">
        <v>645</v>
      </c>
      <c r="G561" s="257"/>
      <c r="H561" s="254">
        <v>133</v>
      </c>
      <c r="I561" s="296" t="s">
        <v>76</v>
      </c>
      <c r="J561" s="247" t="str">
        <f>INDEX('Policy Characteristics'!E:E,MATCH(PolicyLevers!$C561,'Policy Characteristics'!$D:$D,0))</f>
        <v>R&amp;D Fuel Use Reductions</v>
      </c>
      <c r="K561" s="247" t="str">
        <f>INDEX('Policy Characteristics'!F:F,MATCH(PolicyLevers!$C561,'Policy Characteristics'!$D:$D,0))</f>
        <v>RnD transportation fuel use reduction</v>
      </c>
      <c r="L561" s="256">
        <f>INDEX('Policy Characteristics'!G:G,MATCH(PolicyLevers!$C561,'Policy Characteristics'!$D:$D,0))</f>
        <v>0</v>
      </c>
      <c r="M561" s="256">
        <f>INDEX('Policy Characteristics'!H:H,MATCH(PolicyLevers!$C561,'Policy Characteristics'!$D:$D,0))</f>
        <v>0.4</v>
      </c>
      <c r="N561" s="256">
        <f>INDEX('Policy Characteristics'!I:I,MATCH(PolicyLevers!$C561,'Policy Characteristics'!$D:$D,0))</f>
        <v>0.01</v>
      </c>
      <c r="O561" s="257" t="str">
        <f>INDEX('Policy Characteristics'!J:J,MATCH(PolicyLevers!$C561,'Policy Characteristics'!$D:$D,0))</f>
        <v>% reduction in fuel use</v>
      </c>
      <c r="P561" s="257" t="str">
        <f>INDEX('Policy Characteristics'!K:K,MATCH(PolicyLevers!$C561,'Policy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1" s="257" t="str">
        <f>INDEX('Policy Characteristics'!L:L,MATCH(PolicyLevers!$C561,'Policy Characteristics'!$D:$D,0))</f>
        <v>architectural-design.html#rnd</v>
      </c>
      <c r="R561" s="265" t="str">
        <f>INDEX('Policy Characteristics'!M:M,MATCH(PolicyLevers!$C561,'Policy Characteristics'!$D:$D,0))</f>
        <v>research-and-development.html</v>
      </c>
      <c r="S561" s="257" t="str">
        <f>INDEX('Policy Characteristics'!N:N,MATCH(PolicyLevers!$C561,'Policy Characteristics'!$D:$D,0))</f>
        <v>none</v>
      </c>
      <c r="T561" s="257">
        <f>INDEX('Policy Characteristics'!O:O,MATCH(PolicyLevers!$C561,'Policy Characteristics'!$D:$D,0))</f>
        <v>0</v>
      </c>
      <c r="U561" s="248"/>
      <c r="V561" s="248"/>
      <c r="W561" s="248"/>
      <c r="X561" s="248"/>
      <c r="Y561" s="248"/>
      <c r="Z561" s="248"/>
    </row>
    <row r="562" spans="1:26" ht="20.149999999999999" customHeight="1" x14ac:dyDescent="0.35">
      <c r="A562" s="247" t="str">
        <f>INDEX('Policy Characteristics'!B:B,MATCH(PolicyLevers!$C562,'Policy Characteristics'!$D:$D,0))</f>
        <v>Research and Development</v>
      </c>
      <c r="B562" s="247" t="str">
        <f>INDEX('Policy Characteristics'!C:C,MATCH(PolicyLevers!$C562,'Policy Characteristics'!$D:$D,0))</f>
        <v>Fuel Use Reduction</v>
      </c>
      <c r="C562" s="247" t="str">
        <f t="shared" ref="C562" si="403">C$561</f>
        <v>RnD Transportation Fuel Use Perc Reduction</v>
      </c>
      <c r="D562" s="257" t="s">
        <v>647</v>
      </c>
      <c r="E562" s="257"/>
      <c r="F562" s="257" t="s">
        <v>648</v>
      </c>
      <c r="G562" s="257"/>
      <c r="H562" s="254">
        <v>134</v>
      </c>
      <c r="I562" s="296" t="s">
        <v>76</v>
      </c>
      <c r="J562" s="247" t="str">
        <f>INDEX('Policy Characteristics'!E:E,MATCH(PolicyLevers!$C562,'Policy Characteristics'!$D:$D,0))</f>
        <v>R&amp;D Fuel Use Reductions</v>
      </c>
      <c r="K562" s="247" t="str">
        <f>INDEX('Policy Characteristics'!F:F,MATCH(PolicyLevers!$C562,'Policy Characteristics'!$D:$D,0))</f>
        <v>RnD transportation fuel use reduction</v>
      </c>
      <c r="L562" s="256">
        <f>INDEX('Policy Characteristics'!G:G,MATCH(PolicyLevers!$C562,'Policy Characteristics'!$D:$D,0))</f>
        <v>0</v>
      </c>
      <c r="M562" s="256">
        <f>INDEX('Policy Characteristics'!H:H,MATCH(PolicyLevers!$C562,'Policy Characteristics'!$D:$D,0))</f>
        <v>0.4</v>
      </c>
      <c r="N562" s="256">
        <f>INDEX('Policy Characteristics'!I:I,MATCH(PolicyLevers!$C562,'Policy Characteristics'!$D:$D,0))</f>
        <v>0.01</v>
      </c>
      <c r="O562" s="257" t="str">
        <f>INDEX('Policy Characteristics'!J:J,MATCH(PolicyLevers!$C562,'Policy Characteristics'!$D:$D,0))</f>
        <v>% reduction in fuel use</v>
      </c>
      <c r="P562" s="257" t="str">
        <f>INDEX('Policy Characteristics'!K:K,MATCH(PolicyLevers!$C562,'Policy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2" s="257" t="str">
        <f>INDEX('Policy Characteristics'!L:L,MATCH(PolicyLevers!$C562,'Policy Characteristics'!$D:$D,0))</f>
        <v>architectural-design.html#rnd</v>
      </c>
      <c r="R562" s="265" t="str">
        <f>INDEX('Policy Characteristics'!M:M,MATCH(PolicyLevers!$C562,'Policy Characteristics'!$D:$D,0))</f>
        <v>research-and-development.html</v>
      </c>
      <c r="S562" s="257" t="str">
        <f>INDEX('Policy Characteristics'!N:N,MATCH(PolicyLevers!$C562,'Policy Characteristics'!$D:$D,0))</f>
        <v>none</v>
      </c>
      <c r="T562" s="257">
        <f>INDEX('Policy Characteristics'!O:O,MATCH(PolicyLevers!$C562,'Policy Characteristics'!$D:$D,0))</f>
        <v>0</v>
      </c>
      <c r="U562" s="248"/>
      <c r="V562" s="248"/>
      <c r="W562" s="248"/>
      <c r="X562" s="248"/>
      <c r="Y562" s="248"/>
      <c r="Z562" s="248"/>
    </row>
    <row r="563" spans="1:26" ht="20.149999999999999" customHeight="1" x14ac:dyDescent="0.35">
      <c r="A563" s="247" t="str">
        <f>INDEX('Policy Characteristics'!B:B,MATCH(PolicyLevers!$C563,'Policy Characteristics'!$D:$D,0))</f>
        <v>Research and Development</v>
      </c>
      <c r="B563" s="247" t="str">
        <f>INDEX('Policy Characteristics'!C:C,MATCH(PolicyLevers!$C563,'Policy Characteristics'!$D:$D,0))</f>
        <v>Fuel Use Reduction</v>
      </c>
      <c r="C563" s="12" t="str">
        <f t="shared" ref="C563" si="404">C$561</f>
        <v>RnD Transportation Fuel Use Perc Reduction</v>
      </c>
      <c r="D563" s="262" t="s">
        <v>649</v>
      </c>
      <c r="E563" s="262"/>
      <c r="F563" s="262" t="s">
        <v>650</v>
      </c>
      <c r="G563" s="262"/>
      <c r="H563" s="7">
        <v>135</v>
      </c>
      <c r="I563" s="308" t="s">
        <v>63</v>
      </c>
      <c r="J563" s="247" t="str">
        <f>INDEX('Policy Characteristics'!E:E,MATCH(PolicyLevers!$C563,'Policy Characteristics'!$D:$D,0))</f>
        <v>R&amp;D Fuel Use Reductions</v>
      </c>
      <c r="K563" s="247" t="str">
        <f>INDEX('Policy Characteristics'!F:F,MATCH(PolicyLevers!$C563,'Policy Characteristics'!$D:$D,0))</f>
        <v>RnD transportation fuel use reduction</v>
      </c>
      <c r="L563" s="261">
        <f>INDEX('Policy Characteristics'!G:G,MATCH(PolicyLevers!$C563,'Policy Characteristics'!$D:$D,0))</f>
        <v>0</v>
      </c>
      <c r="M563" s="261">
        <f>INDEX('Policy Characteristics'!H:H,MATCH(PolicyLevers!$C563,'Policy Characteristics'!$D:$D,0))</f>
        <v>0.4</v>
      </c>
      <c r="N563" s="261">
        <f>INDEX('Policy Characteristics'!I:I,MATCH(PolicyLevers!$C563,'Policy Characteristics'!$D:$D,0))</f>
        <v>0.01</v>
      </c>
      <c r="O563" s="276" t="str">
        <f>INDEX('Policy Characteristics'!J:J,MATCH(PolicyLevers!$C563,'Policy Characteristics'!$D:$D,0))</f>
        <v>% reduction in fuel use</v>
      </c>
      <c r="P563" s="262" t="str">
        <f>INDEX('Policy Characteristics'!K:K,MATCH(PolicyLevers!$C563,'Policy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3" s="262" t="str">
        <f>INDEX('Policy Characteristics'!L:L,MATCH(PolicyLevers!$C563,'Policy Characteristics'!$D:$D,0))</f>
        <v>architectural-design.html#rnd</v>
      </c>
      <c r="R563" s="269" t="str">
        <f>INDEX('Policy Characteristics'!M:M,MATCH(PolicyLevers!$C563,'Policy Characteristics'!$D:$D,0))</f>
        <v>research-and-development.html</v>
      </c>
      <c r="S563" s="262" t="str">
        <f>INDEX('Policy Characteristics'!N:N,MATCH(PolicyLevers!$C563,'Policy Characteristics'!$D:$D,0))</f>
        <v>none</v>
      </c>
      <c r="T563" s="262">
        <f>INDEX('Policy Characteristics'!O:O,MATCH(PolicyLevers!$C563,'Policy Characteristics'!$D:$D,0))</f>
        <v>0</v>
      </c>
      <c r="U563" s="248"/>
      <c r="V563" s="248"/>
      <c r="W563" s="248"/>
      <c r="X563" s="248"/>
      <c r="Y563" s="248"/>
      <c r="Z563" s="248"/>
    </row>
    <row r="564" spans="1:26" ht="20.149999999999999" customHeight="1" x14ac:dyDescent="0.35">
      <c r="A564" s="247" t="str">
        <f>INDEX('Policy Characteristics'!B:B,MATCH(PolicyLevers!$C564,'Policy Characteristics'!$D:$D,0))</f>
        <v>Research and Development</v>
      </c>
      <c r="B564" s="247" t="str">
        <f>INDEX('Policy Characteristics'!C:C,MATCH(PolicyLevers!$C564,'Policy Characteristics'!$D:$D,0))</f>
        <v>Fuel Use Reduction</v>
      </c>
      <c r="C564" s="12" t="str">
        <f t="shared" ref="C564" si="405">C$561</f>
        <v>RnD Transportation Fuel Use Perc Reduction</v>
      </c>
      <c r="D564" s="262" t="s">
        <v>651</v>
      </c>
      <c r="E564" s="262"/>
      <c r="F564" s="262" t="s">
        <v>652</v>
      </c>
      <c r="G564" s="262"/>
      <c r="H564" s="7">
        <v>136</v>
      </c>
      <c r="I564" s="308" t="s">
        <v>63</v>
      </c>
      <c r="J564" s="247" t="str">
        <f>INDEX('Policy Characteristics'!E:E,MATCH(PolicyLevers!$C564,'Policy Characteristics'!$D:$D,0))</f>
        <v>R&amp;D Fuel Use Reductions</v>
      </c>
      <c r="K564" s="247" t="str">
        <f>INDEX('Policy Characteristics'!F:F,MATCH(PolicyLevers!$C564,'Policy Characteristics'!$D:$D,0))</f>
        <v>RnD transportation fuel use reduction</v>
      </c>
      <c r="L564" s="261">
        <f>INDEX('Policy Characteristics'!G:G,MATCH(PolicyLevers!$C564,'Policy Characteristics'!$D:$D,0))</f>
        <v>0</v>
      </c>
      <c r="M564" s="261">
        <f>INDEX('Policy Characteristics'!H:H,MATCH(PolicyLevers!$C564,'Policy Characteristics'!$D:$D,0))</f>
        <v>0.4</v>
      </c>
      <c r="N564" s="261">
        <f>INDEX('Policy Characteristics'!I:I,MATCH(PolicyLevers!$C564,'Policy Characteristics'!$D:$D,0))</f>
        <v>0.01</v>
      </c>
      <c r="O564" s="276" t="str">
        <f>INDEX('Policy Characteristics'!J:J,MATCH(PolicyLevers!$C564,'Policy Characteristics'!$D:$D,0))</f>
        <v>% reduction in fuel use</v>
      </c>
      <c r="P564" s="262" t="str">
        <f>INDEX('Policy Characteristics'!K:K,MATCH(PolicyLevers!$C564,'Policy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4" s="262" t="str">
        <f>INDEX('Policy Characteristics'!L:L,MATCH(PolicyLevers!$C564,'Policy Characteristics'!$D:$D,0))</f>
        <v>architectural-design.html#rnd</v>
      </c>
      <c r="R564" s="269" t="str">
        <f>INDEX('Policy Characteristics'!M:M,MATCH(PolicyLevers!$C564,'Policy Characteristics'!$D:$D,0))</f>
        <v>research-and-development.html</v>
      </c>
      <c r="S564" s="262" t="str">
        <f>INDEX('Policy Characteristics'!N:N,MATCH(PolicyLevers!$C564,'Policy Characteristics'!$D:$D,0))</f>
        <v>none</v>
      </c>
      <c r="T564" s="262">
        <f>INDEX('Policy Characteristics'!O:O,MATCH(PolicyLevers!$C564,'Policy Characteristics'!$D:$D,0))</f>
        <v>0</v>
      </c>
      <c r="U564" s="248"/>
      <c r="V564" s="248"/>
      <c r="W564" s="248"/>
      <c r="X564" s="248"/>
      <c r="Y564" s="248"/>
      <c r="Z564" s="248"/>
    </row>
    <row r="565" spans="1:26" ht="20.149999999999999" customHeight="1" x14ac:dyDescent="0.35">
      <c r="A565" s="247" t="str">
        <f>INDEX('Policy Characteristics'!B:B,MATCH(PolicyLevers!$C565,'Policy Characteristics'!$D:$D,0))</f>
        <v>Research and Development</v>
      </c>
      <c r="B565" s="247" t="str">
        <f>INDEX('Policy Characteristics'!C:C,MATCH(PolicyLevers!$C565,'Policy Characteristics'!$D:$D,0))</f>
        <v>Fuel Use Reduction</v>
      </c>
      <c r="C565" s="247" t="str">
        <f t="shared" ref="C565" si="406">C$561</f>
        <v>RnD Transportation Fuel Use Perc Reduction</v>
      </c>
      <c r="D565" s="257" t="s">
        <v>653</v>
      </c>
      <c r="E565" s="257"/>
      <c r="F565" s="257" t="s">
        <v>654</v>
      </c>
      <c r="G565" s="257"/>
      <c r="H565" s="254">
        <v>137</v>
      </c>
      <c r="I565" s="296" t="s">
        <v>76</v>
      </c>
      <c r="J565" s="247" t="str">
        <f>INDEX('Policy Characteristics'!E:E,MATCH(PolicyLevers!$C565,'Policy Characteristics'!$D:$D,0))</f>
        <v>R&amp;D Fuel Use Reductions</v>
      </c>
      <c r="K565" s="247" t="str">
        <f>INDEX('Policy Characteristics'!F:F,MATCH(PolicyLevers!$C565,'Policy Characteristics'!$D:$D,0))</f>
        <v>RnD transportation fuel use reduction</v>
      </c>
      <c r="L565" s="256">
        <f>INDEX('Policy Characteristics'!G:G,MATCH(PolicyLevers!$C565,'Policy Characteristics'!$D:$D,0))</f>
        <v>0</v>
      </c>
      <c r="M565" s="256">
        <f>INDEX('Policy Characteristics'!H:H,MATCH(PolicyLevers!$C565,'Policy Characteristics'!$D:$D,0))</f>
        <v>0.4</v>
      </c>
      <c r="N565" s="256">
        <f>INDEX('Policy Characteristics'!I:I,MATCH(PolicyLevers!$C565,'Policy Characteristics'!$D:$D,0))</f>
        <v>0.01</v>
      </c>
      <c r="O565" s="257" t="str">
        <f>INDEX('Policy Characteristics'!J:J,MATCH(PolicyLevers!$C565,'Policy Characteristics'!$D:$D,0))</f>
        <v>% reduction in fuel use</v>
      </c>
      <c r="P565" s="257" t="str">
        <f>INDEX('Policy Characteristics'!K:K,MATCH(PolicyLevers!$C565,'Policy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5" s="257" t="str">
        <f>INDEX('Policy Characteristics'!L:L,MATCH(PolicyLevers!$C565,'Policy Characteristics'!$D:$D,0))</f>
        <v>architectural-design.html#rnd</v>
      </c>
      <c r="R565" s="265" t="str">
        <f>INDEX('Policy Characteristics'!M:M,MATCH(PolicyLevers!$C565,'Policy Characteristics'!$D:$D,0))</f>
        <v>research-and-development.html</v>
      </c>
      <c r="S565" s="257" t="str">
        <f>INDEX('Policy Characteristics'!N:N,MATCH(PolicyLevers!$C565,'Policy Characteristics'!$D:$D,0))</f>
        <v>none</v>
      </c>
      <c r="T565" s="257">
        <f>INDEX('Policy Characteristics'!O:O,MATCH(PolicyLevers!$C565,'Policy Characteristics'!$D:$D,0))</f>
        <v>0</v>
      </c>
      <c r="U565" s="248"/>
      <c r="V565" s="248"/>
      <c r="W565" s="248"/>
      <c r="X565" s="248"/>
      <c r="Y565" s="248"/>
      <c r="Z565" s="248"/>
    </row>
    <row r="566" spans="1:26" ht="20.149999999999999" customHeight="1" x14ac:dyDescent="0.35">
      <c r="A566" s="247" t="str">
        <f>INDEX('Policy Characteristics'!B:B,MATCH(PolicyLevers!$C566,'Policy Characteristics'!$D:$D,0))</f>
        <v>Research and Development</v>
      </c>
      <c r="B566" s="247" t="str">
        <f>INDEX('Policy Characteristics'!C:C,MATCH(PolicyLevers!$C566,'Policy Characteristics'!$D:$D,0))</f>
        <v>Fuel Use Reduction</v>
      </c>
      <c r="C566" s="12" t="str">
        <f t="shared" ref="C566" si="407">C$561</f>
        <v>RnD Transportation Fuel Use Perc Reduction</v>
      </c>
      <c r="D566" s="262" t="s">
        <v>655</v>
      </c>
      <c r="E566" s="262"/>
      <c r="F566" s="262" t="s">
        <v>656</v>
      </c>
      <c r="G566" s="262"/>
      <c r="H566" s="7">
        <v>138</v>
      </c>
      <c r="I566" s="308" t="s">
        <v>63</v>
      </c>
      <c r="J566" s="247" t="str">
        <f>INDEX('Policy Characteristics'!E:E,MATCH(PolicyLevers!$C566,'Policy Characteristics'!$D:$D,0))</f>
        <v>R&amp;D Fuel Use Reductions</v>
      </c>
      <c r="K566" s="247" t="str">
        <f>INDEX('Policy Characteristics'!F:F,MATCH(PolicyLevers!$C566,'Policy Characteristics'!$D:$D,0))</f>
        <v>RnD transportation fuel use reduction</v>
      </c>
      <c r="L566" s="261">
        <f>INDEX('Policy Characteristics'!G:G,MATCH(PolicyLevers!$C566,'Policy Characteristics'!$D:$D,0))</f>
        <v>0</v>
      </c>
      <c r="M566" s="261">
        <f>INDEX('Policy Characteristics'!H:H,MATCH(PolicyLevers!$C566,'Policy Characteristics'!$D:$D,0))</f>
        <v>0.4</v>
      </c>
      <c r="N566" s="261">
        <f>INDEX('Policy Characteristics'!I:I,MATCH(PolicyLevers!$C566,'Policy Characteristics'!$D:$D,0))</f>
        <v>0.01</v>
      </c>
      <c r="O566" s="276" t="str">
        <f>INDEX('Policy Characteristics'!J:J,MATCH(PolicyLevers!$C566,'Policy Characteristics'!$D:$D,0))</f>
        <v>% reduction in fuel use</v>
      </c>
      <c r="P566" s="262" t="str">
        <f>INDEX('Policy Characteristics'!K:K,MATCH(PolicyLevers!$C566,'Policy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6" s="262" t="str">
        <f>INDEX('Policy Characteristics'!L:L,MATCH(PolicyLevers!$C566,'Policy Characteristics'!$D:$D,0))</f>
        <v>architectural-design.html#rnd</v>
      </c>
      <c r="R566" s="269" t="str">
        <f>INDEX('Policy Characteristics'!M:M,MATCH(PolicyLevers!$C566,'Policy Characteristics'!$D:$D,0))</f>
        <v>research-and-development.html</v>
      </c>
      <c r="S566" s="262" t="str">
        <f>INDEX('Policy Characteristics'!N:N,MATCH(PolicyLevers!$C566,'Policy Characteristics'!$D:$D,0))</f>
        <v>none</v>
      </c>
      <c r="T566" s="262">
        <f>INDEX('Policy Characteristics'!O:O,MATCH(PolicyLevers!$C566,'Policy Characteristics'!$D:$D,0))</f>
        <v>0</v>
      </c>
      <c r="U566" s="248"/>
      <c r="V566" s="248"/>
      <c r="W566" s="248"/>
      <c r="X566" s="248"/>
      <c r="Y566" s="248"/>
      <c r="Z566" s="248"/>
    </row>
    <row r="567" spans="1:26" ht="20.149999999999999" customHeight="1" x14ac:dyDescent="0.35">
      <c r="A567" s="247" t="str">
        <f>INDEX('Policy Characteristics'!B:B,MATCH(PolicyLevers!$C567,'Policy Characteristics'!$D:$D,0))</f>
        <v>Research and Development</v>
      </c>
      <c r="B567" s="247" t="str">
        <f>INDEX('Policy Characteristics'!C:C,MATCH(PolicyLevers!$C567,'Policy Characteristics'!$D:$D,0))</f>
        <v>Fuel Use Reduction</v>
      </c>
      <c r="C567" s="247" t="str">
        <f t="shared" ref="C567" si="408">C$561</f>
        <v>RnD Transportation Fuel Use Perc Reduction</v>
      </c>
      <c r="D567" s="257" t="s">
        <v>657</v>
      </c>
      <c r="E567" s="257"/>
      <c r="F567" s="257" t="s">
        <v>658</v>
      </c>
      <c r="G567" s="257"/>
      <c r="H567" s="254">
        <v>524</v>
      </c>
      <c r="I567" s="257" t="s">
        <v>76</v>
      </c>
      <c r="J567" s="247" t="str">
        <f>INDEX('Policy Characteristics'!E:E,MATCH(PolicyLevers!$C567,'Policy Characteristics'!$D:$D,0))</f>
        <v>R&amp;D Fuel Use Reductions</v>
      </c>
      <c r="K567" s="247" t="str">
        <f>INDEX('Policy Characteristics'!F:F,MATCH(PolicyLevers!$C567,'Policy Characteristics'!$D:$D,0))</f>
        <v>RnD transportation fuel use reduction</v>
      </c>
      <c r="L567" s="256">
        <f>INDEX('Policy Characteristics'!G:G,MATCH(PolicyLevers!$C567,'Policy Characteristics'!$D:$D,0))</f>
        <v>0</v>
      </c>
      <c r="M567" s="256">
        <f>INDEX('Policy Characteristics'!H:H,MATCH(PolicyLevers!$C567,'Policy Characteristics'!$D:$D,0))</f>
        <v>0.4</v>
      </c>
      <c r="N567" s="256">
        <f>INDEX('Policy Characteristics'!I:I,MATCH(PolicyLevers!$C567,'Policy Characteristics'!$D:$D,0))</f>
        <v>0.01</v>
      </c>
      <c r="O567" s="257" t="str">
        <f>INDEX('Policy Characteristics'!J:J,MATCH(PolicyLevers!$C567,'Policy Characteristics'!$D:$D,0))</f>
        <v>% reduction in fuel use</v>
      </c>
      <c r="P567" s="257" t="str">
        <f>INDEX('Policy Characteristics'!K:K,MATCH(PolicyLevers!$C567,'Policy Characteristics'!$D:$D,0))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567" s="257" t="str">
        <f>INDEX('Policy Characteristics'!L:L,MATCH(PolicyLevers!$C567,'Policy Characteristics'!$D:$D,0))</f>
        <v>architectural-design.html#rnd</v>
      </c>
      <c r="R567" s="265" t="str">
        <f>INDEX('Policy Characteristics'!M:M,MATCH(PolicyLevers!$C567,'Policy Characteristics'!$D:$D,0))</f>
        <v>research-and-development.html</v>
      </c>
      <c r="S567" s="257" t="str">
        <f>INDEX('Policy Characteristics'!N:N,MATCH(PolicyLevers!$C567,'Policy Characteristics'!$D:$D,0))</f>
        <v>none</v>
      </c>
      <c r="T567" s="262">
        <f>INDEX('Policy Characteristics'!O:O,MATCH(PolicyLevers!$C567,'Policy Characteristics'!$D:$D,0))</f>
        <v>0</v>
      </c>
      <c r="U567" s="248"/>
      <c r="V567" s="248"/>
      <c r="W567" s="248"/>
      <c r="X567" s="248"/>
      <c r="Y567" s="248"/>
      <c r="Z567" s="248"/>
    </row>
    <row r="568" spans="1:26" ht="20.149999999999999" customHeight="1" x14ac:dyDescent="0.35">
      <c r="A568" s="247" t="str">
        <f>INDEX('Policy Characteristics'!B:B,MATCH(PolicyLevers!$C568,'Policy Characteristics'!$D:$D,0))</f>
        <v>Control Settings</v>
      </c>
      <c r="B568" s="247" t="str">
        <f>INDEX('Policy Characteristics'!C:C,MATCH(PolicyLevers!$C568,'Policy Characteristics'!$D:$D,0))</f>
        <v>COVID-19 Recession</v>
      </c>
      <c r="C568" s="248" t="s">
        <v>680</v>
      </c>
      <c r="D568" s="248"/>
      <c r="E568" s="248"/>
      <c r="F568" s="248"/>
      <c r="G568" s="248"/>
      <c r="H568" s="7">
        <v>543</v>
      </c>
      <c r="I568" s="248" t="s">
        <v>76</v>
      </c>
      <c r="J568" s="310"/>
      <c r="K568" s="247" t="str">
        <f>INDEX('Policy Characteristics'!F:F,MATCH(PolicyLevers!$C568,'Policy Characteristics'!$D:$D,0))</f>
        <v>settings exogenous GDP adjustment</v>
      </c>
      <c r="L568" s="275">
        <f>INDEX('Policy Characteristics'!G:G,MATCH(PolicyLevers!$C568,'Policy Characteristics'!$D:$D,0))</f>
        <v>-0.1</v>
      </c>
      <c r="M568" s="275">
        <f>INDEX('Policy Characteristics'!H:H,MATCH(PolicyLevers!$C568,'Policy Characteristics'!$D:$D,0))</f>
        <v>0.02</v>
      </c>
      <c r="N568" s="311">
        <f>INDEX('Policy Characteristics'!I:I,MATCH(PolicyLevers!$C568,'Policy Characteristics'!$D:$D,0))</f>
        <v>1E-3</v>
      </c>
      <c r="O568" s="248" t="str">
        <f>INDEX('Policy Characteristics'!J:J,MATCH(PolicyLevers!$C568,'Policy Characteristics'!$D:$D,0))</f>
        <v>GDP growth rate (%)</v>
      </c>
      <c r="P568" s="248" t="str">
        <f>INDEX('Policy Characteristics'!K:K,MATCH(PolicyLevers!$C568,'Policy Characteristics'!$D:$D,0))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568" s="248">
        <f>INDEX('Policy Characteristics'!L:L,MATCH(PolicyLevers!$C568,'Policy Characteristics'!$D:$D,0))</f>
        <v>0</v>
      </c>
      <c r="R568" s="312">
        <f>INDEX('Policy Characteristics'!M:M,MATCH(PolicyLevers!$C568,'Policy Characteristics'!$D:$D,0))</f>
        <v>0</v>
      </c>
      <c r="S568" s="313" t="str">
        <f>INDEX('Policy Characteristics'!N:N,MATCH(PolicyLevers!$C568,'Policy Characteristics'!$D:$D,0))</f>
        <v>see ctrl-settings/GDPGR</v>
      </c>
      <c r="T568" s="248">
        <f>INDEX('Policy Characteristics'!O:O,MATCH(PolicyLevers!$C568,'Policy Characteristics'!$D:$D,0))</f>
        <v>0</v>
      </c>
      <c r="U568" s="248"/>
      <c r="V568" s="248"/>
      <c r="W568" s="248"/>
      <c r="X568" s="248"/>
      <c r="Y568" s="248"/>
      <c r="Z568" s="248"/>
    </row>
    <row r="569" spans="1:26" ht="20.149999999999999" customHeight="1" x14ac:dyDescent="0.35">
      <c r="A569" s="247" t="str">
        <f>INDEX('Policy Characteristics'!B:B,MATCH(PolicyLevers!$C569,'Policy Characteristics'!$D:$D,0))</f>
        <v>Government Revenue Accounting</v>
      </c>
      <c r="B569" s="247" t="str">
        <f>INDEX('Policy Characteristics'!C:C,MATCH(PolicyLevers!$C569,'Policy Characteristics'!$D:$D,0))</f>
        <v>Carbon Tax Revenue</v>
      </c>
      <c r="C569" s="247" t="s">
        <v>686</v>
      </c>
      <c r="D569" s="247" t="s">
        <v>687</v>
      </c>
      <c r="E569" s="247"/>
      <c r="F569" s="247" t="s">
        <v>688</v>
      </c>
      <c r="G569" s="247"/>
      <c r="H569" s="254">
        <v>545</v>
      </c>
      <c r="I569" s="247" t="s">
        <v>76</v>
      </c>
      <c r="J569" s="314"/>
      <c r="K569" s="314"/>
      <c r="L569" s="247">
        <f>INDEX('Policy Characteristics'!G:G,MATCH(PolicyLevers!$C569,'Policy Characteristics'!$D:$D,0))</f>
        <v>0</v>
      </c>
      <c r="M569" s="247">
        <f>INDEX('Policy Characteristics'!H:H,MATCH(PolicyLevers!$C569,'Policy Characteristics'!$D:$D,0))</f>
        <v>10</v>
      </c>
      <c r="N569" s="247">
        <f>INDEX('Policy Characteristics'!I:I,MATCH(PolicyLevers!$C569,'Policy Characteristics'!$D:$D,0))</f>
        <v>1</v>
      </c>
      <c r="O569" s="247" t="str">
        <f>INDEX('Policy Characteristics'!J:J,MATCH(PolicyLevers!$C569,'Policy Characteristics'!$D:$D,0))</f>
        <v>weight</v>
      </c>
      <c r="P569" s="247" t="str">
        <f>INDEX('Policy Characteristics'!K:K,MATCH(PolicyLevers!$C569,'Policy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69" s="247" t="str">
        <f>INDEX('Policy Characteristics'!L:L,MATCH(PolicyLevers!$C569,'Policy Characteristics'!$D:$D,0))</f>
        <v>io-model.html</v>
      </c>
      <c r="R569" s="258">
        <f>INDEX('Policy Characteristics'!M:M,MATCH(PolicyLevers!$C569,'Policy Characteristics'!$D:$D,0))</f>
        <v>0</v>
      </c>
      <c r="S569" s="247">
        <f>INDEX('Policy Characteristics'!N:N,MATCH(PolicyLevers!$C569,'Policy Characteristics'!$D:$D,0))</f>
        <v>0</v>
      </c>
      <c r="T569" s="247">
        <f>INDEX('Policy Characteristics'!O:O,MATCH(PolicyLevers!$C569,'Policy Characteristics'!$D:$D,0))</f>
        <v>0</v>
      </c>
      <c r="U569" s="248"/>
      <c r="V569" s="248"/>
      <c r="W569" s="248"/>
      <c r="X569" s="248"/>
      <c r="Y569" s="248"/>
      <c r="Z569" s="248"/>
    </row>
    <row r="570" spans="1:26" ht="20.149999999999999" customHeight="1" x14ac:dyDescent="0.35">
      <c r="A570" s="247" t="str">
        <f>INDEX('Policy Characteristics'!B:B,MATCH(PolicyLevers!$C570,'Policy Characteristics'!$D:$D,0))</f>
        <v>Government Revenue Accounting</v>
      </c>
      <c r="B570" s="247" t="str">
        <f>INDEX('Policy Characteristics'!C:C,MATCH(PolicyLevers!$C570,'Policy Characteristics'!$D:$D,0))</f>
        <v>Carbon Tax Revenue</v>
      </c>
      <c r="C570" s="247" t="str">
        <f t="shared" ref="C570" si="409">C$569</f>
        <v>GRA for Carbon Tax Revenue</v>
      </c>
      <c r="D570" s="247" t="s">
        <v>691</v>
      </c>
      <c r="E570" s="247"/>
      <c r="F570" s="247" t="s">
        <v>692</v>
      </c>
      <c r="G570" s="247"/>
      <c r="H570" s="254">
        <v>546</v>
      </c>
      <c r="I570" s="247" t="s">
        <v>76</v>
      </c>
      <c r="J570" s="314"/>
      <c r="K570" s="314"/>
      <c r="L570" s="247">
        <f>INDEX('Policy Characteristics'!G:G,MATCH(PolicyLevers!$C570,'Policy Characteristics'!$D:$D,0))</f>
        <v>0</v>
      </c>
      <c r="M570" s="247">
        <f>INDEX('Policy Characteristics'!H:H,MATCH(PolicyLevers!$C570,'Policy Characteristics'!$D:$D,0))</f>
        <v>10</v>
      </c>
      <c r="N570" s="247">
        <f>INDEX('Policy Characteristics'!I:I,MATCH(PolicyLevers!$C570,'Policy Characteristics'!$D:$D,0))</f>
        <v>1</v>
      </c>
      <c r="O570" s="247" t="str">
        <f>INDEX('Policy Characteristics'!J:J,MATCH(PolicyLevers!$C570,'Policy Characteristics'!$D:$D,0))</f>
        <v>weight</v>
      </c>
      <c r="P570" s="247" t="str">
        <f>INDEX('Policy Characteristics'!K:K,MATCH(PolicyLevers!$C570,'Policy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0" s="247" t="str">
        <f>INDEX('Policy Characteristics'!L:L,MATCH(PolicyLevers!$C570,'Policy Characteristics'!$D:$D,0))</f>
        <v>io-model.html</v>
      </c>
      <c r="R570" s="258">
        <f>INDEX('Policy Characteristics'!M:M,MATCH(PolicyLevers!$C570,'Policy Characteristics'!$D:$D,0))</f>
        <v>0</v>
      </c>
      <c r="S570" s="247">
        <f>INDEX('Policy Characteristics'!N:N,MATCH(PolicyLevers!$C570,'Policy Characteristics'!$D:$D,0))</f>
        <v>0</v>
      </c>
      <c r="T570" s="247">
        <f>INDEX('Policy Characteristics'!O:O,MATCH(PolicyLevers!$C570,'Policy Characteristics'!$D:$D,0))</f>
        <v>0</v>
      </c>
      <c r="U570" s="248"/>
      <c r="V570" s="248"/>
      <c r="W570" s="248"/>
      <c r="X570" s="248"/>
      <c r="Y570" s="248"/>
      <c r="Z570" s="248"/>
    </row>
    <row r="571" spans="1:26" ht="20.149999999999999" customHeight="1" x14ac:dyDescent="0.35">
      <c r="A571" s="247" t="str">
        <f>INDEX('Policy Characteristics'!B:B,MATCH(PolicyLevers!$C571,'Policy Characteristics'!$D:$D,0))</f>
        <v>Government Revenue Accounting</v>
      </c>
      <c r="B571" s="247" t="str">
        <f>INDEX('Policy Characteristics'!C:C,MATCH(PolicyLevers!$C571,'Policy Characteristics'!$D:$D,0))</f>
        <v>Carbon Tax Revenue</v>
      </c>
      <c r="C571" s="247" t="str">
        <f t="shared" ref="C571" si="410">C$569</f>
        <v>GRA for Carbon Tax Revenue</v>
      </c>
      <c r="D571" s="247" t="s">
        <v>693</v>
      </c>
      <c r="E571" s="247"/>
      <c r="F571" s="247" t="s">
        <v>694</v>
      </c>
      <c r="G571" s="247"/>
      <c r="H571" s="254">
        <v>547</v>
      </c>
      <c r="I571" s="247" t="s">
        <v>76</v>
      </c>
      <c r="J571" s="314"/>
      <c r="K571" s="314"/>
      <c r="L571" s="247">
        <f>INDEX('Policy Characteristics'!G:G,MATCH(PolicyLevers!$C571,'Policy Characteristics'!$D:$D,0))</f>
        <v>0</v>
      </c>
      <c r="M571" s="247">
        <f>INDEX('Policy Characteristics'!H:H,MATCH(PolicyLevers!$C571,'Policy Characteristics'!$D:$D,0))</f>
        <v>10</v>
      </c>
      <c r="N571" s="247">
        <f>INDEX('Policy Characteristics'!I:I,MATCH(PolicyLevers!$C571,'Policy Characteristics'!$D:$D,0))</f>
        <v>1</v>
      </c>
      <c r="O571" s="247" t="str">
        <f>INDEX('Policy Characteristics'!J:J,MATCH(PolicyLevers!$C571,'Policy Characteristics'!$D:$D,0))</f>
        <v>weight</v>
      </c>
      <c r="P571" s="247" t="str">
        <f>INDEX('Policy Characteristics'!K:K,MATCH(PolicyLevers!$C571,'Policy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1" s="247" t="str">
        <f>INDEX('Policy Characteristics'!L:L,MATCH(PolicyLevers!$C571,'Policy Characteristics'!$D:$D,0))</f>
        <v>io-model.html</v>
      </c>
      <c r="R571" s="258">
        <f>INDEX('Policy Characteristics'!M:M,MATCH(PolicyLevers!$C571,'Policy Characteristics'!$D:$D,0))</f>
        <v>0</v>
      </c>
      <c r="S571" s="247">
        <f>INDEX('Policy Characteristics'!N:N,MATCH(PolicyLevers!$C571,'Policy Characteristics'!$D:$D,0))</f>
        <v>0</v>
      </c>
      <c r="T571" s="247">
        <f>INDEX('Policy Characteristics'!O:O,MATCH(PolicyLevers!$C571,'Policy Characteristics'!$D:$D,0))</f>
        <v>0</v>
      </c>
      <c r="U571" s="248"/>
      <c r="V571" s="248"/>
      <c r="W571" s="248"/>
      <c r="X571" s="248"/>
      <c r="Y571" s="248"/>
      <c r="Z571" s="248"/>
    </row>
    <row r="572" spans="1:26" ht="20.149999999999999" customHeight="1" x14ac:dyDescent="0.35">
      <c r="A572" s="247" t="str">
        <f>INDEX('Policy Characteristics'!B:B,MATCH(PolicyLevers!$C572,'Policy Characteristics'!$D:$D,0))</f>
        <v>Government Revenue Accounting</v>
      </c>
      <c r="B572" s="247" t="str">
        <f>INDEX('Policy Characteristics'!C:C,MATCH(PolicyLevers!$C572,'Policy Characteristics'!$D:$D,0))</f>
        <v>Carbon Tax Revenue</v>
      </c>
      <c r="C572" s="247" t="str">
        <f t="shared" ref="C572" si="411">C$569</f>
        <v>GRA for Carbon Tax Revenue</v>
      </c>
      <c r="D572" s="247" t="s">
        <v>695</v>
      </c>
      <c r="E572" s="247"/>
      <c r="F572" s="247" t="s">
        <v>696</v>
      </c>
      <c r="G572" s="247"/>
      <c r="H572" s="254">
        <v>548</v>
      </c>
      <c r="I572" s="247" t="s">
        <v>76</v>
      </c>
      <c r="J572" s="314"/>
      <c r="K572" s="314"/>
      <c r="L572" s="247">
        <f>INDEX('Policy Characteristics'!G:G,MATCH(PolicyLevers!$C572,'Policy Characteristics'!$D:$D,0))</f>
        <v>0</v>
      </c>
      <c r="M572" s="247">
        <f>INDEX('Policy Characteristics'!H:H,MATCH(PolicyLevers!$C572,'Policy Characteristics'!$D:$D,0))</f>
        <v>10</v>
      </c>
      <c r="N572" s="247">
        <f>INDEX('Policy Characteristics'!I:I,MATCH(PolicyLevers!$C572,'Policy Characteristics'!$D:$D,0))</f>
        <v>1</v>
      </c>
      <c r="O572" s="247" t="str">
        <f>INDEX('Policy Characteristics'!J:J,MATCH(PolicyLevers!$C572,'Policy Characteristics'!$D:$D,0))</f>
        <v>weight</v>
      </c>
      <c r="P572" s="247" t="str">
        <f>INDEX('Policy Characteristics'!K:K,MATCH(PolicyLevers!$C572,'Policy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2" s="247" t="str">
        <f>INDEX('Policy Characteristics'!L:L,MATCH(PolicyLevers!$C572,'Policy Characteristics'!$D:$D,0))</f>
        <v>io-model.html</v>
      </c>
      <c r="R572" s="258">
        <f>INDEX('Policy Characteristics'!M:M,MATCH(PolicyLevers!$C572,'Policy Characteristics'!$D:$D,0))</f>
        <v>0</v>
      </c>
      <c r="S572" s="247">
        <f>INDEX('Policy Characteristics'!N:N,MATCH(PolicyLevers!$C572,'Policy Characteristics'!$D:$D,0))</f>
        <v>0</v>
      </c>
      <c r="T572" s="247">
        <f>INDEX('Policy Characteristics'!O:O,MATCH(PolicyLevers!$C572,'Policy Characteristics'!$D:$D,0))</f>
        <v>0</v>
      </c>
      <c r="U572" s="248"/>
      <c r="V572" s="248"/>
      <c r="W572" s="248"/>
      <c r="X572" s="248"/>
      <c r="Y572" s="248"/>
      <c r="Z572" s="248"/>
    </row>
    <row r="573" spans="1:26" ht="20.149999999999999" customHeight="1" x14ac:dyDescent="0.35">
      <c r="A573" s="247" t="str">
        <f>INDEX('Policy Characteristics'!B:B,MATCH(PolicyLevers!$C573,'Policy Characteristics'!$D:$D,0))</f>
        <v>Government Revenue Accounting</v>
      </c>
      <c r="B573" s="247" t="str">
        <f>INDEX('Policy Characteristics'!C:C,MATCH(PolicyLevers!$C573,'Policy Characteristics'!$D:$D,0))</f>
        <v>Carbon Tax Revenue</v>
      </c>
      <c r="C573" s="247" t="str">
        <f t="shared" ref="C573" si="412">C$569</f>
        <v>GRA for Carbon Tax Revenue</v>
      </c>
      <c r="D573" s="247" t="s">
        <v>697</v>
      </c>
      <c r="E573" s="247"/>
      <c r="F573" s="247" t="s">
        <v>698</v>
      </c>
      <c r="G573" s="247"/>
      <c r="H573" s="254">
        <v>549</v>
      </c>
      <c r="I573" s="247" t="s">
        <v>76</v>
      </c>
      <c r="J573" s="314"/>
      <c r="K573" s="314"/>
      <c r="L573" s="247">
        <f>INDEX('Policy Characteristics'!G:G,MATCH(PolicyLevers!$C573,'Policy Characteristics'!$D:$D,0))</f>
        <v>0</v>
      </c>
      <c r="M573" s="247">
        <f>INDEX('Policy Characteristics'!H:H,MATCH(PolicyLevers!$C573,'Policy Characteristics'!$D:$D,0))</f>
        <v>10</v>
      </c>
      <c r="N573" s="247">
        <f>INDEX('Policy Characteristics'!I:I,MATCH(PolicyLevers!$C573,'Policy Characteristics'!$D:$D,0))</f>
        <v>1</v>
      </c>
      <c r="O573" s="247" t="str">
        <f>INDEX('Policy Characteristics'!J:J,MATCH(PolicyLevers!$C573,'Policy Characteristics'!$D:$D,0))</f>
        <v>weight</v>
      </c>
      <c r="P573" s="247" t="str">
        <f>INDEX('Policy Characteristics'!K:K,MATCH(PolicyLevers!$C573,'Policy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3" s="247" t="str">
        <f>INDEX('Policy Characteristics'!L:L,MATCH(PolicyLevers!$C573,'Policy Characteristics'!$D:$D,0))</f>
        <v>io-model.html</v>
      </c>
      <c r="R573" s="258">
        <f>INDEX('Policy Characteristics'!M:M,MATCH(PolicyLevers!$C573,'Policy Characteristics'!$D:$D,0))</f>
        <v>0</v>
      </c>
      <c r="S573" s="247">
        <f>INDEX('Policy Characteristics'!N:N,MATCH(PolicyLevers!$C573,'Policy Characteristics'!$D:$D,0))</f>
        <v>0</v>
      </c>
      <c r="T573" s="247">
        <f>INDEX('Policy Characteristics'!O:O,MATCH(PolicyLevers!$C573,'Policy Characteristics'!$D:$D,0))</f>
        <v>0</v>
      </c>
      <c r="U573" s="248"/>
      <c r="V573" s="248"/>
      <c r="W573" s="248"/>
      <c r="X573" s="248"/>
      <c r="Y573" s="248"/>
      <c r="Z573" s="248"/>
    </row>
    <row r="574" spans="1:26" ht="20.149999999999999" customHeight="1" x14ac:dyDescent="0.35">
      <c r="A574" s="247" t="str">
        <f>INDEX('Policy Characteristics'!B:B,MATCH(PolicyLevers!$C574,'Policy Characteristics'!$D:$D,0))</f>
        <v>Government Revenue Accounting</v>
      </c>
      <c r="B574" s="247" t="str">
        <f>INDEX('Policy Characteristics'!C:C,MATCH(PolicyLevers!$C574,'Policy Characteristics'!$D:$D,0))</f>
        <v>Fuel Tax Revenue</v>
      </c>
      <c r="C574" s="247" t="s">
        <v>700</v>
      </c>
      <c r="D574" s="247" t="s">
        <v>687</v>
      </c>
      <c r="E574" s="247"/>
      <c r="F574" s="247" t="s">
        <v>688</v>
      </c>
      <c r="G574" s="247"/>
      <c r="H574" s="254">
        <v>550</v>
      </c>
      <c r="I574" s="247" t="s">
        <v>76</v>
      </c>
      <c r="J574" s="314"/>
      <c r="K574" s="314"/>
      <c r="L574" s="247">
        <f>INDEX('Policy Characteristics'!G:G,MATCH(PolicyLevers!$C574,'Policy Characteristics'!$D:$D,0))</f>
        <v>0</v>
      </c>
      <c r="M574" s="247">
        <f>INDEX('Policy Characteristics'!H:H,MATCH(PolicyLevers!$C574,'Policy Characteristics'!$D:$D,0))</f>
        <v>10</v>
      </c>
      <c r="N574" s="247">
        <f>INDEX('Policy Characteristics'!I:I,MATCH(PolicyLevers!$C574,'Policy Characteristics'!$D:$D,0))</f>
        <v>1</v>
      </c>
      <c r="O574" s="247" t="str">
        <f>INDEX('Policy Characteristics'!J:J,MATCH(PolicyLevers!$C574,'Policy Characteristics'!$D:$D,0))</f>
        <v>weight</v>
      </c>
      <c r="P574" s="247" t="str">
        <f>INDEX('Policy Characteristics'!K:K,MATCH(PolicyLevers!$C574,'Policy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4" s="247" t="str">
        <f>INDEX('Policy Characteristics'!L:L,MATCH(PolicyLevers!$C574,'Policy Characteristics'!$D:$D,0))</f>
        <v>io-model.html</v>
      </c>
      <c r="R574" s="258">
        <f>INDEX('Policy Characteristics'!M:M,MATCH(PolicyLevers!$C574,'Policy Characteristics'!$D:$D,0))</f>
        <v>0</v>
      </c>
      <c r="S574" s="247">
        <f>INDEX('Policy Characteristics'!N:N,MATCH(PolicyLevers!$C574,'Policy Characteristics'!$D:$D,0))</f>
        <v>0</v>
      </c>
      <c r="T574" s="247">
        <f>INDEX('Policy Characteristics'!O:O,MATCH(PolicyLevers!$C574,'Policy Characteristics'!$D:$D,0))</f>
        <v>0</v>
      </c>
      <c r="U574" s="248"/>
      <c r="V574" s="248"/>
      <c r="W574" s="248"/>
      <c r="X574" s="248"/>
      <c r="Y574" s="248"/>
      <c r="Z574" s="248"/>
    </row>
    <row r="575" spans="1:26" ht="20.149999999999999" customHeight="1" x14ac:dyDescent="0.35">
      <c r="A575" s="247" t="str">
        <f>INDEX('Policy Characteristics'!B:B,MATCH(PolicyLevers!$C575,'Policy Characteristics'!$D:$D,0))</f>
        <v>Government Revenue Accounting</v>
      </c>
      <c r="B575" s="247" t="str">
        <f>INDEX('Policy Characteristics'!C:C,MATCH(PolicyLevers!$C575,'Policy Characteristics'!$D:$D,0))</f>
        <v>Fuel Tax Revenue</v>
      </c>
      <c r="C575" s="247" t="str">
        <f t="shared" ref="C575" si="413">C$574</f>
        <v>GRA for Fuel Tax Revenue</v>
      </c>
      <c r="D575" s="247" t="s">
        <v>691</v>
      </c>
      <c r="E575" s="247"/>
      <c r="F575" s="247" t="s">
        <v>692</v>
      </c>
      <c r="G575" s="247"/>
      <c r="H575" s="254">
        <v>551</v>
      </c>
      <c r="I575" s="247" t="s">
        <v>76</v>
      </c>
      <c r="J575" s="314"/>
      <c r="K575" s="314"/>
      <c r="L575" s="247">
        <f>INDEX('Policy Characteristics'!G:G,MATCH(PolicyLevers!$C575,'Policy Characteristics'!$D:$D,0))</f>
        <v>0</v>
      </c>
      <c r="M575" s="247">
        <f>INDEX('Policy Characteristics'!H:H,MATCH(PolicyLevers!$C575,'Policy Characteristics'!$D:$D,0))</f>
        <v>10</v>
      </c>
      <c r="N575" s="247">
        <f>INDEX('Policy Characteristics'!I:I,MATCH(PolicyLevers!$C575,'Policy Characteristics'!$D:$D,0))</f>
        <v>1</v>
      </c>
      <c r="O575" s="247" t="str">
        <f>INDEX('Policy Characteristics'!J:J,MATCH(PolicyLevers!$C575,'Policy Characteristics'!$D:$D,0))</f>
        <v>weight</v>
      </c>
      <c r="P575" s="247" t="str">
        <f>INDEX('Policy Characteristics'!K:K,MATCH(PolicyLevers!$C575,'Policy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5" s="247" t="str">
        <f>INDEX('Policy Characteristics'!L:L,MATCH(PolicyLevers!$C575,'Policy Characteristics'!$D:$D,0))</f>
        <v>io-model.html</v>
      </c>
      <c r="R575" s="258">
        <f>INDEX('Policy Characteristics'!M:M,MATCH(PolicyLevers!$C575,'Policy Characteristics'!$D:$D,0))</f>
        <v>0</v>
      </c>
      <c r="S575" s="247">
        <f>INDEX('Policy Characteristics'!N:N,MATCH(PolicyLevers!$C575,'Policy Characteristics'!$D:$D,0))</f>
        <v>0</v>
      </c>
      <c r="T575" s="247">
        <f>INDEX('Policy Characteristics'!O:O,MATCH(PolicyLevers!$C575,'Policy Characteristics'!$D:$D,0))</f>
        <v>0</v>
      </c>
      <c r="U575" s="248"/>
      <c r="V575" s="248"/>
      <c r="W575" s="248"/>
      <c r="X575" s="248"/>
      <c r="Y575" s="248"/>
      <c r="Z575" s="248"/>
    </row>
    <row r="576" spans="1:26" ht="20.149999999999999" customHeight="1" x14ac:dyDescent="0.35">
      <c r="A576" s="247" t="str">
        <f>INDEX('Policy Characteristics'!B:B,MATCH(PolicyLevers!$C576,'Policy Characteristics'!$D:$D,0))</f>
        <v>Government Revenue Accounting</v>
      </c>
      <c r="B576" s="247" t="str">
        <f>INDEX('Policy Characteristics'!C:C,MATCH(PolicyLevers!$C576,'Policy Characteristics'!$D:$D,0))</f>
        <v>Fuel Tax Revenue</v>
      </c>
      <c r="C576" s="247" t="str">
        <f t="shared" ref="C576" si="414">C$574</f>
        <v>GRA for Fuel Tax Revenue</v>
      </c>
      <c r="D576" s="247" t="s">
        <v>693</v>
      </c>
      <c r="E576" s="247"/>
      <c r="F576" s="247" t="s">
        <v>694</v>
      </c>
      <c r="G576" s="247"/>
      <c r="H576" s="254">
        <v>552</v>
      </c>
      <c r="I576" s="247" t="s">
        <v>76</v>
      </c>
      <c r="J576" s="314"/>
      <c r="K576" s="314"/>
      <c r="L576" s="247">
        <f>INDEX('Policy Characteristics'!G:G,MATCH(PolicyLevers!$C576,'Policy Characteristics'!$D:$D,0))</f>
        <v>0</v>
      </c>
      <c r="M576" s="247">
        <f>INDEX('Policy Characteristics'!H:H,MATCH(PolicyLevers!$C576,'Policy Characteristics'!$D:$D,0))</f>
        <v>10</v>
      </c>
      <c r="N576" s="247">
        <f>INDEX('Policy Characteristics'!I:I,MATCH(PolicyLevers!$C576,'Policy Characteristics'!$D:$D,0))</f>
        <v>1</v>
      </c>
      <c r="O576" s="247" t="str">
        <f>INDEX('Policy Characteristics'!J:J,MATCH(PolicyLevers!$C576,'Policy Characteristics'!$D:$D,0))</f>
        <v>weight</v>
      </c>
      <c r="P576" s="247" t="str">
        <f>INDEX('Policy Characteristics'!K:K,MATCH(PolicyLevers!$C576,'Policy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6" s="247" t="str">
        <f>INDEX('Policy Characteristics'!L:L,MATCH(PolicyLevers!$C576,'Policy Characteristics'!$D:$D,0))</f>
        <v>io-model.html</v>
      </c>
      <c r="R576" s="258">
        <f>INDEX('Policy Characteristics'!M:M,MATCH(PolicyLevers!$C576,'Policy Characteristics'!$D:$D,0))</f>
        <v>0</v>
      </c>
      <c r="S576" s="247">
        <f>INDEX('Policy Characteristics'!N:N,MATCH(PolicyLevers!$C576,'Policy Characteristics'!$D:$D,0))</f>
        <v>0</v>
      </c>
      <c r="T576" s="247">
        <f>INDEX('Policy Characteristics'!O:O,MATCH(PolicyLevers!$C576,'Policy Characteristics'!$D:$D,0))</f>
        <v>0</v>
      </c>
      <c r="U576" s="248"/>
      <c r="V576" s="248"/>
      <c r="W576" s="248"/>
      <c r="X576" s="248"/>
      <c r="Y576" s="248"/>
      <c r="Z576" s="248"/>
    </row>
    <row r="577" spans="1:26" ht="20.149999999999999" customHeight="1" x14ac:dyDescent="0.35">
      <c r="A577" s="247" t="str">
        <f>INDEX('Policy Characteristics'!B:B,MATCH(PolicyLevers!$C577,'Policy Characteristics'!$D:$D,0))</f>
        <v>Government Revenue Accounting</v>
      </c>
      <c r="B577" s="247" t="str">
        <f>INDEX('Policy Characteristics'!C:C,MATCH(PolicyLevers!$C577,'Policy Characteristics'!$D:$D,0))</f>
        <v>Fuel Tax Revenue</v>
      </c>
      <c r="C577" s="247" t="str">
        <f t="shared" ref="C577" si="415">C$574</f>
        <v>GRA for Fuel Tax Revenue</v>
      </c>
      <c r="D577" s="247" t="s">
        <v>695</v>
      </c>
      <c r="E577" s="247"/>
      <c r="F577" s="247" t="s">
        <v>696</v>
      </c>
      <c r="G577" s="247"/>
      <c r="H577" s="254">
        <v>553</v>
      </c>
      <c r="I577" s="247" t="s">
        <v>76</v>
      </c>
      <c r="J577" s="314"/>
      <c r="K577" s="314"/>
      <c r="L577" s="247">
        <f>INDEX('Policy Characteristics'!G:G,MATCH(PolicyLevers!$C577,'Policy Characteristics'!$D:$D,0))</f>
        <v>0</v>
      </c>
      <c r="M577" s="247">
        <f>INDEX('Policy Characteristics'!H:H,MATCH(PolicyLevers!$C577,'Policy Characteristics'!$D:$D,0))</f>
        <v>10</v>
      </c>
      <c r="N577" s="247">
        <f>INDEX('Policy Characteristics'!I:I,MATCH(PolicyLevers!$C577,'Policy Characteristics'!$D:$D,0))</f>
        <v>1</v>
      </c>
      <c r="O577" s="247" t="str">
        <f>INDEX('Policy Characteristics'!J:J,MATCH(PolicyLevers!$C577,'Policy Characteristics'!$D:$D,0))</f>
        <v>weight</v>
      </c>
      <c r="P577" s="247" t="str">
        <f>INDEX('Policy Characteristics'!K:K,MATCH(PolicyLevers!$C577,'Policy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7" s="247" t="str">
        <f>INDEX('Policy Characteristics'!L:L,MATCH(PolicyLevers!$C577,'Policy Characteristics'!$D:$D,0))</f>
        <v>io-model.html</v>
      </c>
      <c r="R577" s="258">
        <f>INDEX('Policy Characteristics'!M:M,MATCH(PolicyLevers!$C577,'Policy Characteristics'!$D:$D,0))</f>
        <v>0</v>
      </c>
      <c r="S577" s="247">
        <f>INDEX('Policy Characteristics'!N:N,MATCH(PolicyLevers!$C577,'Policy Characteristics'!$D:$D,0))</f>
        <v>0</v>
      </c>
      <c r="T577" s="247">
        <f>INDEX('Policy Characteristics'!O:O,MATCH(PolicyLevers!$C577,'Policy Characteristics'!$D:$D,0))</f>
        <v>0</v>
      </c>
      <c r="U577" s="248"/>
      <c r="V577" s="248"/>
      <c r="W577" s="248"/>
      <c r="X577" s="248"/>
      <c r="Y577" s="248"/>
      <c r="Z577" s="248"/>
    </row>
    <row r="578" spans="1:26" ht="20.149999999999999" customHeight="1" x14ac:dyDescent="0.35">
      <c r="A578" s="247" t="str">
        <f>INDEX('Policy Characteristics'!B:B,MATCH(PolicyLevers!$C578,'Policy Characteristics'!$D:$D,0))</f>
        <v>Government Revenue Accounting</v>
      </c>
      <c r="B578" s="247" t="str">
        <f>INDEX('Policy Characteristics'!C:C,MATCH(PolicyLevers!$C578,'Policy Characteristics'!$D:$D,0))</f>
        <v>Fuel Tax Revenue</v>
      </c>
      <c r="C578" s="247" t="str">
        <f t="shared" ref="C578" si="416">C$574</f>
        <v>GRA for Fuel Tax Revenue</v>
      </c>
      <c r="D578" s="247" t="s">
        <v>697</v>
      </c>
      <c r="E578" s="247"/>
      <c r="F578" s="247" t="s">
        <v>698</v>
      </c>
      <c r="G578" s="247"/>
      <c r="H578" s="254">
        <v>554</v>
      </c>
      <c r="I578" s="247" t="s">
        <v>76</v>
      </c>
      <c r="J578" s="314"/>
      <c r="K578" s="314"/>
      <c r="L578" s="247">
        <f>INDEX('Policy Characteristics'!G:G,MATCH(PolicyLevers!$C578,'Policy Characteristics'!$D:$D,0))</f>
        <v>0</v>
      </c>
      <c r="M578" s="247">
        <f>INDEX('Policy Characteristics'!H:H,MATCH(PolicyLevers!$C578,'Policy Characteristics'!$D:$D,0))</f>
        <v>10</v>
      </c>
      <c r="N578" s="247">
        <f>INDEX('Policy Characteristics'!I:I,MATCH(PolicyLevers!$C578,'Policy Characteristics'!$D:$D,0))</f>
        <v>1</v>
      </c>
      <c r="O578" s="247" t="str">
        <f>INDEX('Policy Characteristics'!J:J,MATCH(PolicyLevers!$C578,'Policy Characteristics'!$D:$D,0))</f>
        <v>weight</v>
      </c>
      <c r="P578" s="247" t="str">
        <f>INDEX('Policy Characteristics'!K:K,MATCH(PolicyLevers!$C578,'Policy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8" s="247" t="str">
        <f>INDEX('Policy Characteristics'!L:L,MATCH(PolicyLevers!$C578,'Policy Characteristics'!$D:$D,0))</f>
        <v>io-model.html</v>
      </c>
      <c r="R578" s="258">
        <f>INDEX('Policy Characteristics'!M:M,MATCH(PolicyLevers!$C578,'Policy Characteristics'!$D:$D,0))</f>
        <v>0</v>
      </c>
      <c r="S578" s="247">
        <f>INDEX('Policy Characteristics'!N:N,MATCH(PolicyLevers!$C578,'Policy Characteristics'!$D:$D,0))</f>
        <v>0</v>
      </c>
      <c r="T578" s="247">
        <f>INDEX('Policy Characteristics'!O:O,MATCH(PolicyLevers!$C578,'Policy Characteristics'!$D:$D,0))</f>
        <v>0</v>
      </c>
      <c r="U578" s="248"/>
      <c r="V578" s="248"/>
      <c r="W578" s="248"/>
      <c r="X578" s="248"/>
      <c r="Y578" s="248"/>
      <c r="Z578" s="248"/>
    </row>
    <row r="579" spans="1:26" ht="20.149999999999999" customHeight="1" x14ac:dyDescent="0.35">
      <c r="A579" s="247" t="str">
        <f>INDEX('Policy Characteristics'!B:B,MATCH(PolicyLevers!$C579,'Policy Characteristics'!$D:$D,0))</f>
        <v>Government Revenue Accounting</v>
      </c>
      <c r="B579" s="247" t="str">
        <f>INDEX('Policy Characteristics'!C:C,MATCH(PolicyLevers!$C579,'Policy Characteristics'!$D:$D,0))</f>
        <v>EV Subsidy</v>
      </c>
      <c r="C579" s="247" t="s">
        <v>701</v>
      </c>
      <c r="D579" s="247" t="s">
        <v>687</v>
      </c>
      <c r="E579" s="247"/>
      <c r="F579" s="247" t="s">
        <v>688</v>
      </c>
      <c r="G579" s="247"/>
      <c r="H579" s="254">
        <v>555</v>
      </c>
      <c r="I579" s="247" t="s">
        <v>76</v>
      </c>
      <c r="J579" s="314"/>
      <c r="K579" s="314"/>
      <c r="L579" s="247">
        <f>INDEX('Policy Characteristics'!G:G,MATCH(PolicyLevers!$C579,'Policy Characteristics'!$D:$D,0))</f>
        <v>0</v>
      </c>
      <c r="M579" s="247">
        <f>INDEX('Policy Characteristics'!H:H,MATCH(PolicyLevers!$C579,'Policy Characteristics'!$D:$D,0))</f>
        <v>10</v>
      </c>
      <c r="N579" s="247">
        <f>INDEX('Policy Characteristics'!I:I,MATCH(PolicyLevers!$C579,'Policy Characteristics'!$D:$D,0))</f>
        <v>1</v>
      </c>
      <c r="O579" s="247" t="str">
        <f>INDEX('Policy Characteristics'!J:J,MATCH(PolicyLevers!$C579,'Policy Characteristics'!$D:$D,0))</f>
        <v>weight</v>
      </c>
      <c r="P579" s="247" t="str">
        <f>INDEX('Policy Characteristics'!K:K,MATCH(PolicyLevers!$C579,'Policy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79" s="247" t="str">
        <f>INDEX('Policy Characteristics'!L:L,MATCH(PolicyLevers!$C579,'Policy Characteristics'!$D:$D,0))</f>
        <v>io-model.html</v>
      </c>
      <c r="R579" s="258">
        <f>INDEX('Policy Characteristics'!M:M,MATCH(PolicyLevers!$C579,'Policy Characteristics'!$D:$D,0))</f>
        <v>0</v>
      </c>
      <c r="S579" s="247">
        <f>INDEX('Policy Characteristics'!N:N,MATCH(PolicyLevers!$C579,'Policy Characteristics'!$D:$D,0))</f>
        <v>0</v>
      </c>
      <c r="T579" s="247">
        <f>INDEX('Policy Characteristics'!O:O,MATCH(PolicyLevers!$C579,'Policy Characteristics'!$D:$D,0))</f>
        <v>0</v>
      </c>
      <c r="U579" s="248"/>
      <c r="V579" s="248"/>
      <c r="W579" s="248"/>
      <c r="X579" s="248"/>
      <c r="Y579" s="248"/>
      <c r="Z579" s="248"/>
    </row>
    <row r="580" spans="1:26" ht="20.149999999999999" customHeight="1" x14ac:dyDescent="0.35">
      <c r="A580" s="247" t="str">
        <f>INDEX('Policy Characteristics'!B:B,MATCH(PolicyLevers!$C580,'Policy Characteristics'!$D:$D,0))</f>
        <v>Government Revenue Accounting</v>
      </c>
      <c r="B580" s="247" t="str">
        <f>INDEX('Policy Characteristics'!C:C,MATCH(PolicyLevers!$C580,'Policy Characteristics'!$D:$D,0))</f>
        <v>EV Subsidy</v>
      </c>
      <c r="C580" s="247" t="str">
        <f t="shared" ref="C580" si="417">C$579</f>
        <v>GRA for EV Subsidy</v>
      </c>
      <c r="D580" s="247" t="s">
        <v>691</v>
      </c>
      <c r="E580" s="247"/>
      <c r="F580" s="247" t="s">
        <v>692</v>
      </c>
      <c r="G580" s="247"/>
      <c r="H580" s="254">
        <v>556</v>
      </c>
      <c r="I580" s="247" t="s">
        <v>76</v>
      </c>
      <c r="J580" s="314"/>
      <c r="K580" s="314"/>
      <c r="L580" s="247">
        <f>INDEX('Policy Characteristics'!G:G,MATCH(PolicyLevers!$C580,'Policy Characteristics'!$D:$D,0))</f>
        <v>0</v>
      </c>
      <c r="M580" s="247">
        <f>INDEX('Policy Characteristics'!H:H,MATCH(PolicyLevers!$C580,'Policy Characteristics'!$D:$D,0))</f>
        <v>10</v>
      </c>
      <c r="N580" s="247">
        <f>INDEX('Policy Characteristics'!I:I,MATCH(PolicyLevers!$C580,'Policy Characteristics'!$D:$D,0))</f>
        <v>1</v>
      </c>
      <c r="O580" s="247" t="str">
        <f>INDEX('Policy Characteristics'!J:J,MATCH(PolicyLevers!$C580,'Policy Characteristics'!$D:$D,0))</f>
        <v>weight</v>
      </c>
      <c r="P580" s="247" t="str">
        <f>INDEX('Policy Characteristics'!K:K,MATCH(PolicyLevers!$C580,'Policy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0" s="247" t="str">
        <f>INDEX('Policy Characteristics'!L:L,MATCH(PolicyLevers!$C580,'Policy Characteristics'!$D:$D,0))</f>
        <v>io-model.html</v>
      </c>
      <c r="R580" s="258">
        <f>INDEX('Policy Characteristics'!M:M,MATCH(PolicyLevers!$C580,'Policy Characteristics'!$D:$D,0))</f>
        <v>0</v>
      </c>
      <c r="S580" s="247">
        <f>INDEX('Policy Characteristics'!N:N,MATCH(PolicyLevers!$C580,'Policy Characteristics'!$D:$D,0))</f>
        <v>0</v>
      </c>
      <c r="T580" s="247">
        <f>INDEX('Policy Characteristics'!O:O,MATCH(PolicyLevers!$C580,'Policy Characteristics'!$D:$D,0))</f>
        <v>0</v>
      </c>
      <c r="U580" s="248"/>
      <c r="V580" s="248"/>
      <c r="W580" s="248"/>
      <c r="X580" s="248"/>
      <c r="Y580" s="248"/>
      <c r="Z580" s="248"/>
    </row>
    <row r="581" spans="1:26" ht="20.149999999999999" customHeight="1" x14ac:dyDescent="0.35">
      <c r="A581" s="247" t="str">
        <f>INDEX('Policy Characteristics'!B:B,MATCH(PolicyLevers!$C581,'Policy Characteristics'!$D:$D,0))</f>
        <v>Government Revenue Accounting</v>
      </c>
      <c r="B581" s="247" t="str">
        <f>INDEX('Policy Characteristics'!C:C,MATCH(PolicyLevers!$C581,'Policy Characteristics'!$D:$D,0))</f>
        <v>EV Subsidy</v>
      </c>
      <c r="C581" s="247" t="str">
        <f t="shared" ref="C581" si="418">C$579</f>
        <v>GRA for EV Subsidy</v>
      </c>
      <c r="D581" s="247" t="s">
        <v>693</v>
      </c>
      <c r="E581" s="247"/>
      <c r="F581" s="247" t="s">
        <v>694</v>
      </c>
      <c r="G581" s="247"/>
      <c r="H581" s="254">
        <v>557</v>
      </c>
      <c r="I581" s="247" t="s">
        <v>76</v>
      </c>
      <c r="J581" s="314"/>
      <c r="K581" s="314"/>
      <c r="L581" s="247">
        <f>INDEX('Policy Characteristics'!G:G,MATCH(PolicyLevers!$C581,'Policy Characteristics'!$D:$D,0))</f>
        <v>0</v>
      </c>
      <c r="M581" s="247">
        <f>INDEX('Policy Characteristics'!H:H,MATCH(PolicyLevers!$C581,'Policy Characteristics'!$D:$D,0))</f>
        <v>10</v>
      </c>
      <c r="N581" s="247">
        <f>INDEX('Policy Characteristics'!I:I,MATCH(PolicyLevers!$C581,'Policy Characteristics'!$D:$D,0))</f>
        <v>1</v>
      </c>
      <c r="O581" s="247" t="str">
        <f>INDEX('Policy Characteristics'!J:J,MATCH(PolicyLevers!$C581,'Policy Characteristics'!$D:$D,0))</f>
        <v>weight</v>
      </c>
      <c r="P581" s="247" t="str">
        <f>INDEX('Policy Characteristics'!K:K,MATCH(PolicyLevers!$C581,'Policy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1" s="247" t="str">
        <f>INDEX('Policy Characteristics'!L:L,MATCH(PolicyLevers!$C581,'Policy Characteristics'!$D:$D,0))</f>
        <v>io-model.html</v>
      </c>
      <c r="R581" s="258">
        <f>INDEX('Policy Characteristics'!M:M,MATCH(PolicyLevers!$C581,'Policy Characteristics'!$D:$D,0))</f>
        <v>0</v>
      </c>
      <c r="S581" s="247">
        <f>INDEX('Policy Characteristics'!N:N,MATCH(PolicyLevers!$C581,'Policy Characteristics'!$D:$D,0))</f>
        <v>0</v>
      </c>
      <c r="T581" s="247">
        <f>INDEX('Policy Characteristics'!O:O,MATCH(PolicyLevers!$C581,'Policy Characteristics'!$D:$D,0))</f>
        <v>0</v>
      </c>
      <c r="U581" s="248"/>
      <c r="V581" s="248"/>
      <c r="W581" s="248"/>
      <c r="X581" s="248"/>
      <c r="Y581" s="248"/>
      <c r="Z581" s="248"/>
    </row>
    <row r="582" spans="1:26" ht="20.149999999999999" customHeight="1" x14ac:dyDescent="0.35">
      <c r="A582" s="247" t="str">
        <f>INDEX('Policy Characteristics'!B:B,MATCH(PolicyLevers!$C582,'Policy Characteristics'!$D:$D,0))</f>
        <v>Government Revenue Accounting</v>
      </c>
      <c r="B582" s="247" t="str">
        <f>INDEX('Policy Characteristics'!C:C,MATCH(PolicyLevers!$C582,'Policy Characteristics'!$D:$D,0))</f>
        <v>EV Subsidy</v>
      </c>
      <c r="C582" s="247" t="str">
        <f t="shared" ref="C582" si="419">C$579</f>
        <v>GRA for EV Subsidy</v>
      </c>
      <c r="D582" s="247" t="s">
        <v>695</v>
      </c>
      <c r="E582" s="247"/>
      <c r="F582" s="247" t="s">
        <v>696</v>
      </c>
      <c r="G582" s="247"/>
      <c r="H582" s="254">
        <v>558</v>
      </c>
      <c r="I582" s="247" t="s">
        <v>76</v>
      </c>
      <c r="J582" s="314"/>
      <c r="K582" s="314"/>
      <c r="L582" s="247">
        <f>INDEX('Policy Characteristics'!G:G,MATCH(PolicyLevers!$C582,'Policy Characteristics'!$D:$D,0))</f>
        <v>0</v>
      </c>
      <c r="M582" s="247">
        <f>INDEX('Policy Characteristics'!H:H,MATCH(PolicyLevers!$C582,'Policy Characteristics'!$D:$D,0))</f>
        <v>10</v>
      </c>
      <c r="N582" s="247">
        <f>INDEX('Policy Characteristics'!I:I,MATCH(PolicyLevers!$C582,'Policy Characteristics'!$D:$D,0))</f>
        <v>1</v>
      </c>
      <c r="O582" s="247" t="str">
        <f>INDEX('Policy Characteristics'!J:J,MATCH(PolicyLevers!$C582,'Policy Characteristics'!$D:$D,0))</f>
        <v>weight</v>
      </c>
      <c r="P582" s="247" t="str">
        <f>INDEX('Policy Characteristics'!K:K,MATCH(PolicyLevers!$C582,'Policy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2" s="247" t="str">
        <f>INDEX('Policy Characteristics'!L:L,MATCH(PolicyLevers!$C582,'Policy Characteristics'!$D:$D,0))</f>
        <v>io-model.html</v>
      </c>
      <c r="R582" s="258">
        <f>INDEX('Policy Characteristics'!M:M,MATCH(PolicyLevers!$C582,'Policy Characteristics'!$D:$D,0))</f>
        <v>0</v>
      </c>
      <c r="S582" s="247">
        <f>INDEX('Policy Characteristics'!N:N,MATCH(PolicyLevers!$C582,'Policy Characteristics'!$D:$D,0))</f>
        <v>0</v>
      </c>
      <c r="T582" s="247">
        <f>INDEX('Policy Characteristics'!O:O,MATCH(PolicyLevers!$C582,'Policy Characteristics'!$D:$D,0))</f>
        <v>0</v>
      </c>
      <c r="U582" s="248"/>
      <c r="V582" s="248"/>
      <c r="W582" s="248"/>
      <c r="X582" s="248"/>
      <c r="Y582" s="248"/>
      <c r="Z582" s="248"/>
    </row>
    <row r="583" spans="1:26" ht="20.149999999999999" customHeight="1" x14ac:dyDescent="0.35">
      <c r="A583" s="247" t="str">
        <f>INDEX('Policy Characteristics'!B:B,MATCH(PolicyLevers!$C583,'Policy Characteristics'!$D:$D,0))</f>
        <v>Government Revenue Accounting</v>
      </c>
      <c r="B583" s="247" t="str">
        <f>INDEX('Policy Characteristics'!C:C,MATCH(PolicyLevers!$C583,'Policy Characteristics'!$D:$D,0))</f>
        <v>EV Subsidy</v>
      </c>
      <c r="C583" s="247" t="str">
        <f t="shared" ref="C583" si="420">C$579</f>
        <v>GRA for EV Subsidy</v>
      </c>
      <c r="D583" s="247" t="s">
        <v>697</v>
      </c>
      <c r="E583" s="247"/>
      <c r="F583" s="247" t="s">
        <v>698</v>
      </c>
      <c r="G583" s="247"/>
      <c r="H583" s="254">
        <v>559</v>
      </c>
      <c r="I583" s="247" t="s">
        <v>76</v>
      </c>
      <c r="J583" s="314"/>
      <c r="K583" s="314"/>
      <c r="L583" s="247">
        <f>INDEX('Policy Characteristics'!G:G,MATCH(PolicyLevers!$C583,'Policy Characteristics'!$D:$D,0))</f>
        <v>0</v>
      </c>
      <c r="M583" s="247">
        <f>INDEX('Policy Characteristics'!H:H,MATCH(PolicyLevers!$C583,'Policy Characteristics'!$D:$D,0))</f>
        <v>10</v>
      </c>
      <c r="N583" s="247">
        <f>INDEX('Policy Characteristics'!I:I,MATCH(PolicyLevers!$C583,'Policy Characteristics'!$D:$D,0))</f>
        <v>1</v>
      </c>
      <c r="O583" s="247" t="str">
        <f>INDEX('Policy Characteristics'!J:J,MATCH(PolicyLevers!$C583,'Policy Characteristics'!$D:$D,0))</f>
        <v>weight</v>
      </c>
      <c r="P583" s="247" t="str">
        <f>INDEX('Policy Characteristics'!K:K,MATCH(PolicyLevers!$C583,'Policy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3" s="247" t="str">
        <f>INDEX('Policy Characteristics'!L:L,MATCH(PolicyLevers!$C583,'Policy Characteristics'!$D:$D,0))</f>
        <v>io-model.html</v>
      </c>
      <c r="R583" s="258">
        <f>INDEX('Policy Characteristics'!M:M,MATCH(PolicyLevers!$C583,'Policy Characteristics'!$D:$D,0))</f>
        <v>0</v>
      </c>
      <c r="S583" s="247">
        <f>INDEX('Policy Characteristics'!N:N,MATCH(PolicyLevers!$C583,'Policy Characteristics'!$D:$D,0))</f>
        <v>0</v>
      </c>
      <c r="T583" s="247">
        <f>INDEX('Policy Characteristics'!O:O,MATCH(PolicyLevers!$C583,'Policy Characteristics'!$D:$D,0))</f>
        <v>0</v>
      </c>
      <c r="U583" s="248"/>
      <c r="V583" s="248"/>
      <c r="W583" s="248"/>
      <c r="X583" s="248"/>
      <c r="Y583" s="248"/>
      <c r="Z583" s="248"/>
    </row>
    <row r="584" spans="1:26" ht="20.149999999999999" customHeight="1" x14ac:dyDescent="0.35">
      <c r="A584" s="247" t="str">
        <f>INDEX('Policy Characteristics'!B:B,MATCH(PolicyLevers!$C584,'Policy Characteristics'!$D:$D,0))</f>
        <v>Government Revenue Accounting</v>
      </c>
      <c r="B584" s="247" t="str">
        <f>INDEX('Policy Characteristics'!C:C,MATCH(PolicyLevers!$C584,'Policy Characteristics'!$D:$D,0))</f>
        <v>Electricity Generation Subsidy</v>
      </c>
      <c r="C584" s="247" t="s">
        <v>703</v>
      </c>
      <c r="D584" s="247" t="s">
        <v>687</v>
      </c>
      <c r="E584" s="247"/>
      <c r="F584" s="247" t="s">
        <v>688</v>
      </c>
      <c r="G584" s="247"/>
      <c r="H584" s="254">
        <v>560</v>
      </c>
      <c r="I584" s="247" t="s">
        <v>76</v>
      </c>
      <c r="J584" s="314"/>
      <c r="K584" s="314"/>
      <c r="L584" s="247">
        <f>INDEX('Policy Characteristics'!G:G,MATCH(PolicyLevers!$C584,'Policy Characteristics'!$D:$D,0))</f>
        <v>0</v>
      </c>
      <c r="M584" s="247">
        <f>INDEX('Policy Characteristics'!H:H,MATCH(PolicyLevers!$C584,'Policy Characteristics'!$D:$D,0))</f>
        <v>10</v>
      </c>
      <c r="N584" s="247">
        <f>INDEX('Policy Characteristics'!I:I,MATCH(PolicyLevers!$C584,'Policy Characteristics'!$D:$D,0))</f>
        <v>1</v>
      </c>
      <c r="O584" s="247" t="str">
        <f>INDEX('Policy Characteristics'!J:J,MATCH(PolicyLevers!$C584,'Policy Characteristics'!$D:$D,0))</f>
        <v>weight</v>
      </c>
      <c r="P584" s="247" t="str">
        <f>INDEX('Policy Characteristics'!K:K,MATCH(PolicyLevers!$C584,'Policy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4" s="247" t="str">
        <f>INDEX('Policy Characteristics'!L:L,MATCH(PolicyLevers!$C584,'Policy Characteristics'!$D:$D,0))</f>
        <v>io-model.html</v>
      </c>
      <c r="R584" s="258">
        <f>INDEX('Policy Characteristics'!M:M,MATCH(PolicyLevers!$C584,'Policy Characteristics'!$D:$D,0))</f>
        <v>0</v>
      </c>
      <c r="S584" s="247">
        <f>INDEX('Policy Characteristics'!N:N,MATCH(PolicyLevers!$C584,'Policy Characteristics'!$D:$D,0))</f>
        <v>0</v>
      </c>
      <c r="T584" s="247">
        <f>INDEX('Policy Characteristics'!O:O,MATCH(PolicyLevers!$C584,'Policy Characteristics'!$D:$D,0))</f>
        <v>0</v>
      </c>
      <c r="U584" s="248"/>
      <c r="V584" s="248"/>
      <c r="W584" s="248"/>
      <c r="X584" s="248"/>
      <c r="Y584" s="248"/>
      <c r="Z584" s="248"/>
    </row>
    <row r="585" spans="1:26" ht="20.149999999999999" customHeight="1" x14ac:dyDescent="0.35">
      <c r="A585" s="247" t="str">
        <f>INDEX('Policy Characteristics'!B:B,MATCH(PolicyLevers!$C585,'Policy Characteristics'!$D:$D,0))</f>
        <v>Government Revenue Accounting</v>
      </c>
      <c r="B585" s="247" t="str">
        <f>INDEX('Policy Characteristics'!C:C,MATCH(PolicyLevers!$C585,'Policy Characteristics'!$D:$D,0))</f>
        <v>Electricity Generation Subsidy</v>
      </c>
      <c r="C585" s="247" t="str">
        <f t="shared" ref="C585" si="421">C$584</f>
        <v>GRA for Electricity Generation Subsidies</v>
      </c>
      <c r="D585" s="247" t="s">
        <v>691</v>
      </c>
      <c r="E585" s="247"/>
      <c r="F585" s="247" t="s">
        <v>692</v>
      </c>
      <c r="G585" s="247"/>
      <c r="H585" s="254">
        <v>561</v>
      </c>
      <c r="I585" s="247" t="s">
        <v>76</v>
      </c>
      <c r="J585" s="314"/>
      <c r="K585" s="314"/>
      <c r="L585" s="247">
        <f>INDEX('Policy Characteristics'!G:G,MATCH(PolicyLevers!$C585,'Policy Characteristics'!$D:$D,0))</f>
        <v>0</v>
      </c>
      <c r="M585" s="247">
        <f>INDEX('Policy Characteristics'!H:H,MATCH(PolicyLevers!$C585,'Policy Characteristics'!$D:$D,0))</f>
        <v>10</v>
      </c>
      <c r="N585" s="247">
        <f>INDEX('Policy Characteristics'!I:I,MATCH(PolicyLevers!$C585,'Policy Characteristics'!$D:$D,0))</f>
        <v>1</v>
      </c>
      <c r="O585" s="247" t="str">
        <f>INDEX('Policy Characteristics'!J:J,MATCH(PolicyLevers!$C585,'Policy Characteristics'!$D:$D,0))</f>
        <v>weight</v>
      </c>
      <c r="P585" s="247" t="str">
        <f>INDEX('Policy Characteristics'!K:K,MATCH(PolicyLevers!$C585,'Policy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5" s="247" t="str">
        <f>INDEX('Policy Characteristics'!L:L,MATCH(PolicyLevers!$C585,'Policy Characteristics'!$D:$D,0))</f>
        <v>io-model.html</v>
      </c>
      <c r="R585" s="258">
        <f>INDEX('Policy Characteristics'!M:M,MATCH(PolicyLevers!$C585,'Policy Characteristics'!$D:$D,0))</f>
        <v>0</v>
      </c>
      <c r="S585" s="247">
        <f>INDEX('Policy Characteristics'!N:N,MATCH(PolicyLevers!$C585,'Policy Characteristics'!$D:$D,0))</f>
        <v>0</v>
      </c>
      <c r="T585" s="247">
        <f>INDEX('Policy Characteristics'!O:O,MATCH(PolicyLevers!$C585,'Policy Characteristics'!$D:$D,0))</f>
        <v>0</v>
      </c>
      <c r="U585" s="248"/>
      <c r="V585" s="248"/>
      <c r="W585" s="248"/>
      <c r="X585" s="248"/>
      <c r="Y585" s="248"/>
      <c r="Z585" s="248"/>
    </row>
    <row r="586" spans="1:26" ht="20.149999999999999" customHeight="1" x14ac:dyDescent="0.35">
      <c r="A586" s="247" t="str">
        <f>INDEX('Policy Characteristics'!B:B,MATCH(PolicyLevers!$C586,'Policy Characteristics'!$D:$D,0))</f>
        <v>Government Revenue Accounting</v>
      </c>
      <c r="B586" s="247" t="str">
        <f>INDEX('Policy Characteristics'!C:C,MATCH(PolicyLevers!$C586,'Policy Characteristics'!$D:$D,0))</f>
        <v>Electricity Generation Subsidy</v>
      </c>
      <c r="C586" s="247" t="str">
        <f t="shared" ref="C586" si="422">C$584</f>
        <v>GRA for Electricity Generation Subsidies</v>
      </c>
      <c r="D586" s="247" t="s">
        <v>693</v>
      </c>
      <c r="E586" s="247"/>
      <c r="F586" s="247" t="s">
        <v>694</v>
      </c>
      <c r="G586" s="247"/>
      <c r="H586" s="254">
        <v>562</v>
      </c>
      <c r="I586" s="247" t="s">
        <v>76</v>
      </c>
      <c r="J586" s="314"/>
      <c r="K586" s="314"/>
      <c r="L586" s="247">
        <f>INDEX('Policy Characteristics'!G:G,MATCH(PolicyLevers!$C586,'Policy Characteristics'!$D:$D,0))</f>
        <v>0</v>
      </c>
      <c r="M586" s="247">
        <f>INDEX('Policy Characteristics'!H:H,MATCH(PolicyLevers!$C586,'Policy Characteristics'!$D:$D,0))</f>
        <v>10</v>
      </c>
      <c r="N586" s="247">
        <f>INDEX('Policy Characteristics'!I:I,MATCH(PolicyLevers!$C586,'Policy Characteristics'!$D:$D,0))</f>
        <v>1</v>
      </c>
      <c r="O586" s="247" t="str">
        <f>INDEX('Policy Characteristics'!J:J,MATCH(PolicyLevers!$C586,'Policy Characteristics'!$D:$D,0))</f>
        <v>weight</v>
      </c>
      <c r="P586" s="247" t="str">
        <f>INDEX('Policy Characteristics'!K:K,MATCH(PolicyLevers!$C586,'Policy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6" s="247" t="str">
        <f>INDEX('Policy Characteristics'!L:L,MATCH(PolicyLevers!$C586,'Policy Characteristics'!$D:$D,0))</f>
        <v>io-model.html</v>
      </c>
      <c r="R586" s="258">
        <f>INDEX('Policy Characteristics'!M:M,MATCH(PolicyLevers!$C586,'Policy Characteristics'!$D:$D,0))</f>
        <v>0</v>
      </c>
      <c r="S586" s="247">
        <f>INDEX('Policy Characteristics'!N:N,MATCH(PolicyLevers!$C586,'Policy Characteristics'!$D:$D,0))</f>
        <v>0</v>
      </c>
      <c r="T586" s="247">
        <f>INDEX('Policy Characteristics'!O:O,MATCH(PolicyLevers!$C586,'Policy Characteristics'!$D:$D,0))</f>
        <v>0</v>
      </c>
      <c r="U586" s="248"/>
      <c r="V586" s="248"/>
      <c r="W586" s="248"/>
      <c r="X586" s="248"/>
      <c r="Y586" s="248"/>
      <c r="Z586" s="248"/>
    </row>
    <row r="587" spans="1:26" ht="20.149999999999999" customHeight="1" x14ac:dyDescent="0.35">
      <c r="A587" s="247" t="str">
        <f>INDEX('Policy Characteristics'!B:B,MATCH(PolicyLevers!$C587,'Policy Characteristics'!$D:$D,0))</f>
        <v>Government Revenue Accounting</v>
      </c>
      <c r="B587" s="247" t="str">
        <f>INDEX('Policy Characteristics'!C:C,MATCH(PolicyLevers!$C587,'Policy Characteristics'!$D:$D,0))</f>
        <v>Electricity Generation Subsidy</v>
      </c>
      <c r="C587" s="247" t="str">
        <f t="shared" ref="C587" si="423">C$584</f>
        <v>GRA for Electricity Generation Subsidies</v>
      </c>
      <c r="D587" s="247" t="s">
        <v>695</v>
      </c>
      <c r="E587" s="247"/>
      <c r="F587" s="247" t="s">
        <v>696</v>
      </c>
      <c r="G587" s="247"/>
      <c r="H587" s="254">
        <v>563</v>
      </c>
      <c r="I587" s="247" t="s">
        <v>76</v>
      </c>
      <c r="J587" s="314"/>
      <c r="K587" s="314"/>
      <c r="L587" s="247">
        <f>INDEX('Policy Characteristics'!G:G,MATCH(PolicyLevers!$C587,'Policy Characteristics'!$D:$D,0))</f>
        <v>0</v>
      </c>
      <c r="M587" s="247">
        <f>INDEX('Policy Characteristics'!H:H,MATCH(PolicyLevers!$C587,'Policy Characteristics'!$D:$D,0))</f>
        <v>10</v>
      </c>
      <c r="N587" s="247">
        <f>INDEX('Policy Characteristics'!I:I,MATCH(PolicyLevers!$C587,'Policy Characteristics'!$D:$D,0))</f>
        <v>1</v>
      </c>
      <c r="O587" s="247" t="str">
        <f>INDEX('Policy Characteristics'!J:J,MATCH(PolicyLevers!$C587,'Policy Characteristics'!$D:$D,0))</f>
        <v>weight</v>
      </c>
      <c r="P587" s="247" t="str">
        <f>INDEX('Policy Characteristics'!K:K,MATCH(PolicyLevers!$C587,'Policy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7" s="247" t="str">
        <f>INDEX('Policy Characteristics'!L:L,MATCH(PolicyLevers!$C587,'Policy Characteristics'!$D:$D,0))</f>
        <v>io-model.html</v>
      </c>
      <c r="R587" s="258">
        <f>INDEX('Policy Characteristics'!M:M,MATCH(PolicyLevers!$C587,'Policy Characteristics'!$D:$D,0))</f>
        <v>0</v>
      </c>
      <c r="S587" s="247">
        <f>INDEX('Policy Characteristics'!N:N,MATCH(PolicyLevers!$C587,'Policy Characteristics'!$D:$D,0))</f>
        <v>0</v>
      </c>
      <c r="T587" s="247">
        <f>INDEX('Policy Characteristics'!O:O,MATCH(PolicyLevers!$C587,'Policy Characteristics'!$D:$D,0))</f>
        <v>0</v>
      </c>
      <c r="U587" s="248"/>
      <c r="V587" s="248"/>
      <c r="W587" s="248"/>
      <c r="X587" s="248"/>
      <c r="Y587" s="248"/>
      <c r="Z587" s="248"/>
    </row>
    <row r="588" spans="1:26" ht="20.149999999999999" customHeight="1" x14ac:dyDescent="0.35">
      <c r="A588" s="247" t="str">
        <f>INDEX('Policy Characteristics'!B:B,MATCH(PolicyLevers!$C588,'Policy Characteristics'!$D:$D,0))</f>
        <v>Government Revenue Accounting</v>
      </c>
      <c r="B588" s="247" t="str">
        <f>INDEX('Policy Characteristics'!C:C,MATCH(PolicyLevers!$C588,'Policy Characteristics'!$D:$D,0))</f>
        <v>Electricity Generation Subsidy</v>
      </c>
      <c r="C588" s="247" t="str">
        <f t="shared" ref="C588" si="424">C$584</f>
        <v>GRA for Electricity Generation Subsidies</v>
      </c>
      <c r="D588" s="247" t="s">
        <v>697</v>
      </c>
      <c r="E588" s="247"/>
      <c r="F588" s="247" t="s">
        <v>698</v>
      </c>
      <c r="G588" s="247"/>
      <c r="H588" s="254">
        <v>564</v>
      </c>
      <c r="I588" s="247" t="s">
        <v>76</v>
      </c>
      <c r="J588" s="314"/>
      <c r="K588" s="314"/>
      <c r="L588" s="247">
        <f>INDEX('Policy Characteristics'!G:G,MATCH(PolicyLevers!$C588,'Policy Characteristics'!$D:$D,0))</f>
        <v>0</v>
      </c>
      <c r="M588" s="247">
        <f>INDEX('Policy Characteristics'!H:H,MATCH(PolicyLevers!$C588,'Policy Characteristics'!$D:$D,0))</f>
        <v>10</v>
      </c>
      <c r="N588" s="247">
        <f>INDEX('Policy Characteristics'!I:I,MATCH(PolicyLevers!$C588,'Policy Characteristics'!$D:$D,0))</f>
        <v>1</v>
      </c>
      <c r="O588" s="247" t="str">
        <f>INDEX('Policy Characteristics'!J:J,MATCH(PolicyLevers!$C588,'Policy Characteristics'!$D:$D,0))</f>
        <v>weight</v>
      </c>
      <c r="P588" s="247" t="str">
        <f>INDEX('Policy Characteristics'!K:K,MATCH(PolicyLevers!$C588,'Policy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8" s="247" t="str">
        <f>INDEX('Policy Characteristics'!L:L,MATCH(PolicyLevers!$C588,'Policy Characteristics'!$D:$D,0))</f>
        <v>io-model.html</v>
      </c>
      <c r="R588" s="258">
        <f>INDEX('Policy Characteristics'!M:M,MATCH(PolicyLevers!$C588,'Policy Characteristics'!$D:$D,0))</f>
        <v>0</v>
      </c>
      <c r="S588" s="247">
        <f>INDEX('Policy Characteristics'!N:N,MATCH(PolicyLevers!$C588,'Policy Characteristics'!$D:$D,0))</f>
        <v>0</v>
      </c>
      <c r="T588" s="247">
        <f>INDEX('Policy Characteristics'!O:O,MATCH(PolicyLevers!$C588,'Policy Characteristics'!$D:$D,0))</f>
        <v>0</v>
      </c>
      <c r="U588" s="248"/>
      <c r="V588" s="248"/>
      <c r="W588" s="248"/>
      <c r="X588" s="248"/>
      <c r="Y588" s="248"/>
      <c r="Z588" s="248"/>
    </row>
    <row r="589" spans="1:26" ht="20.149999999999999" customHeight="1" x14ac:dyDescent="0.35">
      <c r="A589" s="247" t="str">
        <f>INDEX('Policy Characteristics'!B:B,MATCH(PolicyLevers!$C589,'Policy Characteristics'!$D:$D,0))</f>
        <v>Government Revenue Accounting</v>
      </c>
      <c r="B589" s="247" t="str">
        <f>INDEX('Policy Characteristics'!C:C,MATCH(PolicyLevers!$C589,'Policy Characteristics'!$D:$D,0))</f>
        <v>Electricity Capacity Construction Subsidy</v>
      </c>
      <c r="C589" s="247" t="s">
        <v>705</v>
      </c>
      <c r="D589" s="247" t="s">
        <v>687</v>
      </c>
      <c r="E589" s="247"/>
      <c r="F589" s="247" t="s">
        <v>688</v>
      </c>
      <c r="G589" s="247"/>
      <c r="H589" s="254">
        <v>565</v>
      </c>
      <c r="I589" s="247" t="s">
        <v>76</v>
      </c>
      <c r="J589" s="314"/>
      <c r="K589" s="314"/>
      <c r="L589" s="247">
        <f>INDEX('Policy Characteristics'!G:G,MATCH(PolicyLevers!$C589,'Policy Characteristics'!$D:$D,0))</f>
        <v>0</v>
      </c>
      <c r="M589" s="247">
        <f>INDEX('Policy Characteristics'!H:H,MATCH(PolicyLevers!$C589,'Policy Characteristics'!$D:$D,0))</f>
        <v>10</v>
      </c>
      <c r="N589" s="247">
        <f>INDEX('Policy Characteristics'!I:I,MATCH(PolicyLevers!$C589,'Policy Characteristics'!$D:$D,0))</f>
        <v>1</v>
      </c>
      <c r="O589" s="247" t="str">
        <f>INDEX('Policy Characteristics'!J:J,MATCH(PolicyLevers!$C589,'Policy Characteristics'!$D:$D,0))</f>
        <v>weight</v>
      </c>
      <c r="P589" s="247" t="str">
        <f>INDEX('Policy Characteristics'!K:K,MATCH(PolicyLevers!$C589,'Policy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89" s="247" t="str">
        <f>INDEX('Policy Characteristics'!L:L,MATCH(PolicyLevers!$C589,'Policy Characteristics'!$D:$D,0))</f>
        <v>io-model.html</v>
      </c>
      <c r="R589" s="258">
        <f>INDEX('Policy Characteristics'!M:M,MATCH(PolicyLevers!$C589,'Policy Characteristics'!$D:$D,0))</f>
        <v>0</v>
      </c>
      <c r="S589" s="247">
        <f>INDEX('Policy Characteristics'!N:N,MATCH(PolicyLevers!$C589,'Policy Characteristics'!$D:$D,0))</f>
        <v>0</v>
      </c>
      <c r="T589" s="247">
        <f>INDEX('Policy Characteristics'!O:O,MATCH(PolicyLevers!$C589,'Policy Characteristics'!$D:$D,0))</f>
        <v>0</v>
      </c>
      <c r="U589" s="248"/>
      <c r="V589" s="248"/>
      <c r="W589" s="248"/>
      <c r="X589" s="248"/>
      <c r="Y589" s="248"/>
      <c r="Z589" s="248"/>
    </row>
    <row r="590" spans="1:26" ht="20.149999999999999" customHeight="1" x14ac:dyDescent="0.35">
      <c r="A590" s="247" t="str">
        <f>INDEX('Policy Characteristics'!B:B,MATCH(PolicyLevers!$C590,'Policy Characteristics'!$D:$D,0))</f>
        <v>Government Revenue Accounting</v>
      </c>
      <c r="B590" s="247" t="str">
        <f>INDEX('Policy Characteristics'!C:C,MATCH(PolicyLevers!$C590,'Policy Characteristics'!$D:$D,0))</f>
        <v>Electricity Capacity Construction Subsidy</v>
      </c>
      <c r="C590" s="247" t="str">
        <f t="shared" ref="C590" si="425">C$589</f>
        <v>GRA for Electricity Capacity Construction Subsidies</v>
      </c>
      <c r="D590" s="247" t="s">
        <v>691</v>
      </c>
      <c r="E590" s="247"/>
      <c r="F590" s="247" t="s">
        <v>692</v>
      </c>
      <c r="G590" s="247"/>
      <c r="H590" s="254">
        <v>566</v>
      </c>
      <c r="I590" s="247" t="s">
        <v>76</v>
      </c>
      <c r="J590" s="314"/>
      <c r="K590" s="314"/>
      <c r="L590" s="247">
        <f>INDEX('Policy Characteristics'!G:G,MATCH(PolicyLevers!$C590,'Policy Characteristics'!$D:$D,0))</f>
        <v>0</v>
      </c>
      <c r="M590" s="247">
        <f>INDEX('Policy Characteristics'!H:H,MATCH(PolicyLevers!$C590,'Policy Characteristics'!$D:$D,0))</f>
        <v>10</v>
      </c>
      <c r="N590" s="247">
        <f>INDEX('Policy Characteristics'!I:I,MATCH(PolicyLevers!$C590,'Policy Characteristics'!$D:$D,0))</f>
        <v>1</v>
      </c>
      <c r="O590" s="247" t="str">
        <f>INDEX('Policy Characteristics'!J:J,MATCH(PolicyLevers!$C590,'Policy Characteristics'!$D:$D,0))</f>
        <v>weight</v>
      </c>
      <c r="P590" s="247" t="str">
        <f>INDEX('Policy Characteristics'!K:K,MATCH(PolicyLevers!$C590,'Policy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0" s="247" t="str">
        <f>INDEX('Policy Characteristics'!L:L,MATCH(PolicyLevers!$C590,'Policy Characteristics'!$D:$D,0))</f>
        <v>io-model.html</v>
      </c>
      <c r="R590" s="258">
        <f>INDEX('Policy Characteristics'!M:M,MATCH(PolicyLevers!$C590,'Policy Characteristics'!$D:$D,0))</f>
        <v>0</v>
      </c>
      <c r="S590" s="247">
        <f>INDEX('Policy Characteristics'!N:N,MATCH(PolicyLevers!$C590,'Policy Characteristics'!$D:$D,0))</f>
        <v>0</v>
      </c>
      <c r="T590" s="247">
        <f>INDEX('Policy Characteristics'!O:O,MATCH(PolicyLevers!$C590,'Policy Characteristics'!$D:$D,0))</f>
        <v>0</v>
      </c>
      <c r="U590" s="248"/>
      <c r="V590" s="248"/>
      <c r="W590" s="248"/>
      <c r="X590" s="248"/>
      <c r="Y590" s="248"/>
      <c r="Z590" s="248"/>
    </row>
    <row r="591" spans="1:26" ht="20.149999999999999" customHeight="1" x14ac:dyDescent="0.35">
      <c r="A591" s="247" t="str">
        <f>INDEX('Policy Characteristics'!B:B,MATCH(PolicyLevers!$C591,'Policy Characteristics'!$D:$D,0))</f>
        <v>Government Revenue Accounting</v>
      </c>
      <c r="B591" s="247" t="str">
        <f>INDEX('Policy Characteristics'!C:C,MATCH(PolicyLevers!$C591,'Policy Characteristics'!$D:$D,0))</f>
        <v>Electricity Capacity Construction Subsidy</v>
      </c>
      <c r="C591" s="247" t="str">
        <f t="shared" ref="C591" si="426">C$589</f>
        <v>GRA for Electricity Capacity Construction Subsidies</v>
      </c>
      <c r="D591" s="247" t="s">
        <v>693</v>
      </c>
      <c r="E591" s="247"/>
      <c r="F591" s="247" t="s">
        <v>694</v>
      </c>
      <c r="G591" s="247"/>
      <c r="H591" s="254">
        <v>567</v>
      </c>
      <c r="I591" s="247" t="s">
        <v>76</v>
      </c>
      <c r="J591" s="314"/>
      <c r="K591" s="314"/>
      <c r="L591" s="247">
        <f>INDEX('Policy Characteristics'!G:G,MATCH(PolicyLevers!$C591,'Policy Characteristics'!$D:$D,0))</f>
        <v>0</v>
      </c>
      <c r="M591" s="247">
        <f>INDEX('Policy Characteristics'!H:H,MATCH(PolicyLevers!$C591,'Policy Characteristics'!$D:$D,0))</f>
        <v>10</v>
      </c>
      <c r="N591" s="247">
        <f>INDEX('Policy Characteristics'!I:I,MATCH(PolicyLevers!$C591,'Policy Characteristics'!$D:$D,0))</f>
        <v>1</v>
      </c>
      <c r="O591" s="247" t="str">
        <f>INDEX('Policy Characteristics'!J:J,MATCH(PolicyLevers!$C591,'Policy Characteristics'!$D:$D,0))</f>
        <v>weight</v>
      </c>
      <c r="P591" s="247" t="str">
        <f>INDEX('Policy Characteristics'!K:K,MATCH(PolicyLevers!$C591,'Policy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1" s="247" t="str">
        <f>INDEX('Policy Characteristics'!L:L,MATCH(PolicyLevers!$C591,'Policy Characteristics'!$D:$D,0))</f>
        <v>io-model.html</v>
      </c>
      <c r="R591" s="258">
        <f>INDEX('Policy Characteristics'!M:M,MATCH(PolicyLevers!$C591,'Policy Characteristics'!$D:$D,0))</f>
        <v>0</v>
      </c>
      <c r="S591" s="247">
        <f>INDEX('Policy Characteristics'!N:N,MATCH(PolicyLevers!$C591,'Policy Characteristics'!$D:$D,0))</f>
        <v>0</v>
      </c>
      <c r="T591" s="247">
        <f>INDEX('Policy Characteristics'!O:O,MATCH(PolicyLevers!$C591,'Policy Characteristics'!$D:$D,0))</f>
        <v>0</v>
      </c>
      <c r="U591" s="248"/>
      <c r="V591" s="248"/>
      <c r="W591" s="248"/>
      <c r="X591" s="248"/>
      <c r="Y591" s="248"/>
      <c r="Z591" s="248"/>
    </row>
    <row r="592" spans="1:26" ht="20.149999999999999" customHeight="1" x14ac:dyDescent="0.35">
      <c r="A592" s="247" t="str">
        <f>INDEX('Policy Characteristics'!B:B,MATCH(PolicyLevers!$C592,'Policy Characteristics'!$D:$D,0))</f>
        <v>Government Revenue Accounting</v>
      </c>
      <c r="B592" s="247" t="str">
        <f>INDEX('Policy Characteristics'!C:C,MATCH(PolicyLevers!$C592,'Policy Characteristics'!$D:$D,0))</f>
        <v>Electricity Capacity Construction Subsidy</v>
      </c>
      <c r="C592" s="247" t="str">
        <f t="shared" ref="C592" si="427">C$589</f>
        <v>GRA for Electricity Capacity Construction Subsidies</v>
      </c>
      <c r="D592" s="247" t="s">
        <v>695</v>
      </c>
      <c r="E592" s="247"/>
      <c r="F592" s="247" t="s">
        <v>696</v>
      </c>
      <c r="G592" s="247"/>
      <c r="H592" s="254">
        <v>568</v>
      </c>
      <c r="I592" s="247" t="s">
        <v>76</v>
      </c>
      <c r="J592" s="314"/>
      <c r="K592" s="314"/>
      <c r="L592" s="247">
        <f>INDEX('Policy Characteristics'!G:G,MATCH(PolicyLevers!$C592,'Policy Characteristics'!$D:$D,0))</f>
        <v>0</v>
      </c>
      <c r="M592" s="247">
        <f>INDEX('Policy Characteristics'!H:H,MATCH(PolicyLevers!$C592,'Policy Characteristics'!$D:$D,0))</f>
        <v>10</v>
      </c>
      <c r="N592" s="247">
        <f>INDEX('Policy Characteristics'!I:I,MATCH(PolicyLevers!$C592,'Policy Characteristics'!$D:$D,0))</f>
        <v>1</v>
      </c>
      <c r="O592" s="247" t="str">
        <f>INDEX('Policy Characteristics'!J:J,MATCH(PolicyLevers!$C592,'Policy Characteristics'!$D:$D,0))</f>
        <v>weight</v>
      </c>
      <c r="P592" s="247" t="str">
        <f>INDEX('Policy Characteristics'!K:K,MATCH(PolicyLevers!$C592,'Policy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2" s="247" t="str">
        <f>INDEX('Policy Characteristics'!L:L,MATCH(PolicyLevers!$C592,'Policy Characteristics'!$D:$D,0))</f>
        <v>io-model.html</v>
      </c>
      <c r="R592" s="258">
        <f>INDEX('Policy Characteristics'!M:M,MATCH(PolicyLevers!$C592,'Policy Characteristics'!$D:$D,0))</f>
        <v>0</v>
      </c>
      <c r="S592" s="247">
        <f>INDEX('Policy Characteristics'!N:N,MATCH(PolicyLevers!$C592,'Policy Characteristics'!$D:$D,0))</f>
        <v>0</v>
      </c>
      <c r="T592" s="247">
        <f>INDEX('Policy Characteristics'!O:O,MATCH(PolicyLevers!$C592,'Policy Characteristics'!$D:$D,0))</f>
        <v>0</v>
      </c>
      <c r="U592" s="248"/>
      <c r="V592" s="248"/>
      <c r="W592" s="248"/>
      <c r="X592" s="248"/>
      <c r="Y592" s="248"/>
      <c r="Z592" s="248"/>
    </row>
    <row r="593" spans="1:26" ht="20.149999999999999" customHeight="1" x14ac:dyDescent="0.35">
      <c r="A593" s="247" t="str">
        <f>INDEX('Policy Characteristics'!B:B,MATCH(PolicyLevers!$C593,'Policy Characteristics'!$D:$D,0))</f>
        <v>Government Revenue Accounting</v>
      </c>
      <c r="B593" s="247" t="str">
        <f>INDEX('Policy Characteristics'!C:C,MATCH(PolicyLevers!$C593,'Policy Characteristics'!$D:$D,0))</f>
        <v>Electricity Capacity Construction Subsidy</v>
      </c>
      <c r="C593" s="247" t="str">
        <f t="shared" ref="C593" si="428">C$589</f>
        <v>GRA for Electricity Capacity Construction Subsidies</v>
      </c>
      <c r="D593" s="247" t="s">
        <v>697</v>
      </c>
      <c r="E593" s="247"/>
      <c r="F593" s="247" t="s">
        <v>698</v>
      </c>
      <c r="G593" s="247"/>
      <c r="H593" s="254">
        <v>569</v>
      </c>
      <c r="I593" s="247" t="s">
        <v>76</v>
      </c>
      <c r="J593" s="314"/>
      <c r="K593" s="314"/>
      <c r="L593" s="247">
        <f>INDEX('Policy Characteristics'!G:G,MATCH(PolicyLevers!$C593,'Policy Characteristics'!$D:$D,0))</f>
        <v>0</v>
      </c>
      <c r="M593" s="247">
        <f>INDEX('Policy Characteristics'!H:H,MATCH(PolicyLevers!$C593,'Policy Characteristics'!$D:$D,0))</f>
        <v>10</v>
      </c>
      <c r="N593" s="247">
        <f>INDEX('Policy Characteristics'!I:I,MATCH(PolicyLevers!$C593,'Policy Characteristics'!$D:$D,0))</f>
        <v>1</v>
      </c>
      <c r="O593" s="247" t="str">
        <f>INDEX('Policy Characteristics'!J:J,MATCH(PolicyLevers!$C593,'Policy Characteristics'!$D:$D,0))</f>
        <v>weight</v>
      </c>
      <c r="P593" s="247" t="str">
        <f>INDEX('Policy Characteristics'!K:K,MATCH(PolicyLevers!$C593,'Policy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3" s="247" t="str">
        <f>INDEX('Policy Characteristics'!L:L,MATCH(PolicyLevers!$C593,'Policy Characteristics'!$D:$D,0))</f>
        <v>io-model.html</v>
      </c>
      <c r="R593" s="258">
        <f>INDEX('Policy Characteristics'!M:M,MATCH(PolicyLevers!$C593,'Policy Characteristics'!$D:$D,0))</f>
        <v>0</v>
      </c>
      <c r="S593" s="247">
        <f>INDEX('Policy Characteristics'!N:N,MATCH(PolicyLevers!$C593,'Policy Characteristics'!$D:$D,0))</f>
        <v>0</v>
      </c>
      <c r="T593" s="247">
        <f>INDEX('Policy Characteristics'!O:O,MATCH(PolicyLevers!$C593,'Policy Characteristics'!$D:$D,0))</f>
        <v>0</v>
      </c>
      <c r="U593" s="248"/>
      <c r="V593" s="248"/>
      <c r="W593" s="248"/>
      <c r="X593" s="248"/>
      <c r="Y593" s="248"/>
      <c r="Z593" s="248"/>
    </row>
    <row r="594" spans="1:26" ht="20.149999999999999" customHeight="1" x14ac:dyDescent="0.35">
      <c r="A594" s="247" t="str">
        <f>INDEX('Policy Characteristics'!B:B,MATCH(PolicyLevers!$C594,'Policy Characteristics'!$D:$D,0))</f>
        <v>Government Revenue Accounting</v>
      </c>
      <c r="B594" s="247" t="str">
        <f>INDEX('Policy Characteristics'!C:C,MATCH(PolicyLevers!$C594,'Policy Characteristics'!$D:$D,0))</f>
        <v>Distributed Solar Subsidy</v>
      </c>
      <c r="C594" s="247" t="s">
        <v>706</v>
      </c>
      <c r="D594" s="247" t="s">
        <v>687</v>
      </c>
      <c r="E594" s="247"/>
      <c r="F594" s="247" t="s">
        <v>688</v>
      </c>
      <c r="G594" s="247"/>
      <c r="H594" s="254">
        <v>570</v>
      </c>
      <c r="I594" s="247" t="s">
        <v>76</v>
      </c>
      <c r="J594" s="314"/>
      <c r="K594" s="314"/>
      <c r="L594" s="247">
        <f>INDEX('Policy Characteristics'!G:G,MATCH(PolicyLevers!$C594,'Policy Characteristics'!$D:$D,0))</f>
        <v>0</v>
      </c>
      <c r="M594" s="247">
        <f>INDEX('Policy Characteristics'!H:H,MATCH(PolicyLevers!$C594,'Policy Characteristics'!$D:$D,0))</f>
        <v>10</v>
      </c>
      <c r="N594" s="247">
        <f>INDEX('Policy Characteristics'!I:I,MATCH(PolicyLevers!$C594,'Policy Characteristics'!$D:$D,0))</f>
        <v>1</v>
      </c>
      <c r="O594" s="247" t="str">
        <f>INDEX('Policy Characteristics'!J:J,MATCH(PolicyLevers!$C594,'Policy Characteristics'!$D:$D,0))</f>
        <v>weight</v>
      </c>
      <c r="P594" s="247" t="str">
        <f>INDEX('Policy Characteristics'!K:K,MATCH(PolicyLevers!$C594,'Policy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4" s="247" t="str">
        <f>INDEX('Policy Characteristics'!L:L,MATCH(PolicyLevers!$C594,'Policy Characteristics'!$D:$D,0))</f>
        <v>io-model.html</v>
      </c>
      <c r="R594" s="258">
        <f>INDEX('Policy Characteristics'!M:M,MATCH(PolicyLevers!$C594,'Policy Characteristics'!$D:$D,0))</f>
        <v>0</v>
      </c>
      <c r="S594" s="247">
        <f>INDEX('Policy Characteristics'!N:N,MATCH(PolicyLevers!$C594,'Policy Characteristics'!$D:$D,0))</f>
        <v>0</v>
      </c>
      <c r="T594" s="247">
        <f>INDEX('Policy Characteristics'!O:O,MATCH(PolicyLevers!$C594,'Policy Characteristics'!$D:$D,0))</f>
        <v>0</v>
      </c>
      <c r="U594" s="248"/>
      <c r="V594" s="248"/>
      <c r="W594" s="248"/>
      <c r="X594" s="248"/>
      <c r="Y594" s="248"/>
      <c r="Z594" s="248"/>
    </row>
    <row r="595" spans="1:26" ht="20.149999999999999" customHeight="1" x14ac:dyDescent="0.35">
      <c r="A595" s="247" t="str">
        <f>INDEX('Policy Characteristics'!B:B,MATCH(PolicyLevers!$C595,'Policy Characteristics'!$D:$D,0))</f>
        <v>Government Revenue Accounting</v>
      </c>
      <c r="B595" s="247" t="str">
        <f>INDEX('Policy Characteristics'!C:C,MATCH(PolicyLevers!$C595,'Policy Characteristics'!$D:$D,0))</f>
        <v>Distributed Solar Subsidy</v>
      </c>
      <c r="C595" s="247" t="str">
        <f t="shared" ref="C595" si="429">C$594</f>
        <v>GRA for Distributed Solar Subsidy</v>
      </c>
      <c r="D595" s="247" t="s">
        <v>691</v>
      </c>
      <c r="E595" s="247"/>
      <c r="F595" s="247" t="s">
        <v>692</v>
      </c>
      <c r="G595" s="247"/>
      <c r="H595" s="254">
        <v>571</v>
      </c>
      <c r="I595" s="247" t="s">
        <v>76</v>
      </c>
      <c r="J595" s="314"/>
      <c r="K595" s="314"/>
      <c r="L595" s="247">
        <f>INDEX('Policy Characteristics'!G:G,MATCH(PolicyLevers!$C595,'Policy Characteristics'!$D:$D,0))</f>
        <v>0</v>
      </c>
      <c r="M595" s="247">
        <f>INDEX('Policy Characteristics'!H:H,MATCH(PolicyLevers!$C595,'Policy Characteristics'!$D:$D,0))</f>
        <v>10</v>
      </c>
      <c r="N595" s="247">
        <f>INDEX('Policy Characteristics'!I:I,MATCH(PolicyLevers!$C595,'Policy Characteristics'!$D:$D,0))</f>
        <v>1</v>
      </c>
      <c r="O595" s="247" t="str">
        <f>INDEX('Policy Characteristics'!J:J,MATCH(PolicyLevers!$C595,'Policy Characteristics'!$D:$D,0))</f>
        <v>weight</v>
      </c>
      <c r="P595" s="247" t="str">
        <f>INDEX('Policy Characteristics'!K:K,MATCH(PolicyLevers!$C595,'Policy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5" s="247" t="str">
        <f>INDEX('Policy Characteristics'!L:L,MATCH(PolicyLevers!$C595,'Policy Characteristics'!$D:$D,0))</f>
        <v>io-model.html</v>
      </c>
      <c r="R595" s="258">
        <f>INDEX('Policy Characteristics'!M:M,MATCH(PolicyLevers!$C595,'Policy Characteristics'!$D:$D,0))</f>
        <v>0</v>
      </c>
      <c r="S595" s="247">
        <f>INDEX('Policy Characteristics'!N:N,MATCH(PolicyLevers!$C595,'Policy Characteristics'!$D:$D,0))</f>
        <v>0</v>
      </c>
      <c r="T595" s="247">
        <f>INDEX('Policy Characteristics'!O:O,MATCH(PolicyLevers!$C595,'Policy Characteristics'!$D:$D,0))</f>
        <v>0</v>
      </c>
      <c r="U595" s="248"/>
      <c r="V595" s="248"/>
      <c r="W595" s="248"/>
      <c r="X595" s="248"/>
      <c r="Y595" s="248"/>
      <c r="Z595" s="248"/>
    </row>
    <row r="596" spans="1:26" ht="20.149999999999999" customHeight="1" x14ac:dyDescent="0.35">
      <c r="A596" s="247" t="str">
        <f>INDEX('Policy Characteristics'!B:B,MATCH(PolicyLevers!$C596,'Policy Characteristics'!$D:$D,0))</f>
        <v>Government Revenue Accounting</v>
      </c>
      <c r="B596" s="247" t="str">
        <f>INDEX('Policy Characteristics'!C:C,MATCH(PolicyLevers!$C596,'Policy Characteristics'!$D:$D,0))</f>
        <v>Distributed Solar Subsidy</v>
      </c>
      <c r="C596" s="247" t="str">
        <f t="shared" ref="C596" si="430">C$594</f>
        <v>GRA for Distributed Solar Subsidy</v>
      </c>
      <c r="D596" s="247" t="s">
        <v>693</v>
      </c>
      <c r="E596" s="247"/>
      <c r="F596" s="247" t="s">
        <v>694</v>
      </c>
      <c r="G596" s="247"/>
      <c r="H596" s="254">
        <v>572</v>
      </c>
      <c r="I596" s="247" t="s">
        <v>76</v>
      </c>
      <c r="J596" s="314"/>
      <c r="K596" s="314"/>
      <c r="L596" s="247">
        <f>INDEX('Policy Characteristics'!G:G,MATCH(PolicyLevers!$C596,'Policy Characteristics'!$D:$D,0))</f>
        <v>0</v>
      </c>
      <c r="M596" s="247">
        <f>INDEX('Policy Characteristics'!H:H,MATCH(PolicyLevers!$C596,'Policy Characteristics'!$D:$D,0))</f>
        <v>10</v>
      </c>
      <c r="N596" s="247">
        <f>INDEX('Policy Characteristics'!I:I,MATCH(PolicyLevers!$C596,'Policy Characteristics'!$D:$D,0))</f>
        <v>1</v>
      </c>
      <c r="O596" s="247" t="str">
        <f>INDEX('Policy Characteristics'!J:J,MATCH(PolicyLevers!$C596,'Policy Characteristics'!$D:$D,0))</f>
        <v>weight</v>
      </c>
      <c r="P596" s="247" t="str">
        <f>INDEX('Policy Characteristics'!K:K,MATCH(PolicyLevers!$C596,'Policy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6" s="247" t="str">
        <f>INDEX('Policy Characteristics'!L:L,MATCH(PolicyLevers!$C596,'Policy Characteristics'!$D:$D,0))</f>
        <v>io-model.html</v>
      </c>
      <c r="R596" s="258">
        <f>INDEX('Policy Characteristics'!M:M,MATCH(PolicyLevers!$C596,'Policy Characteristics'!$D:$D,0))</f>
        <v>0</v>
      </c>
      <c r="S596" s="247">
        <f>INDEX('Policy Characteristics'!N:N,MATCH(PolicyLevers!$C596,'Policy Characteristics'!$D:$D,0))</f>
        <v>0</v>
      </c>
      <c r="T596" s="247">
        <f>INDEX('Policy Characteristics'!O:O,MATCH(PolicyLevers!$C596,'Policy Characteristics'!$D:$D,0))</f>
        <v>0</v>
      </c>
      <c r="U596" s="248"/>
      <c r="V596" s="248"/>
      <c r="W596" s="248"/>
      <c r="X596" s="248"/>
      <c r="Y596" s="248"/>
      <c r="Z596" s="248"/>
    </row>
    <row r="597" spans="1:26" ht="20.149999999999999" customHeight="1" x14ac:dyDescent="0.35">
      <c r="A597" s="247" t="str">
        <f>INDEX('Policy Characteristics'!B:B,MATCH(PolicyLevers!$C597,'Policy Characteristics'!$D:$D,0))</f>
        <v>Government Revenue Accounting</v>
      </c>
      <c r="B597" s="247" t="str">
        <f>INDEX('Policy Characteristics'!C:C,MATCH(PolicyLevers!$C597,'Policy Characteristics'!$D:$D,0))</f>
        <v>Distributed Solar Subsidy</v>
      </c>
      <c r="C597" s="247" t="str">
        <f t="shared" ref="C597" si="431">C$594</f>
        <v>GRA for Distributed Solar Subsidy</v>
      </c>
      <c r="D597" s="247" t="s">
        <v>695</v>
      </c>
      <c r="E597" s="247"/>
      <c r="F597" s="247" t="s">
        <v>696</v>
      </c>
      <c r="G597" s="247"/>
      <c r="H597" s="254">
        <v>573</v>
      </c>
      <c r="I597" s="247" t="s">
        <v>76</v>
      </c>
      <c r="J597" s="314"/>
      <c r="K597" s="314"/>
      <c r="L597" s="247">
        <f>INDEX('Policy Characteristics'!G:G,MATCH(PolicyLevers!$C597,'Policy Characteristics'!$D:$D,0))</f>
        <v>0</v>
      </c>
      <c r="M597" s="247">
        <f>INDEX('Policy Characteristics'!H:H,MATCH(PolicyLevers!$C597,'Policy Characteristics'!$D:$D,0))</f>
        <v>10</v>
      </c>
      <c r="N597" s="247">
        <f>INDEX('Policy Characteristics'!I:I,MATCH(PolicyLevers!$C597,'Policy Characteristics'!$D:$D,0))</f>
        <v>1</v>
      </c>
      <c r="O597" s="247" t="str">
        <f>INDEX('Policy Characteristics'!J:J,MATCH(PolicyLevers!$C597,'Policy Characteristics'!$D:$D,0))</f>
        <v>weight</v>
      </c>
      <c r="P597" s="247" t="str">
        <f>INDEX('Policy Characteristics'!K:K,MATCH(PolicyLevers!$C597,'Policy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7" s="247" t="str">
        <f>INDEX('Policy Characteristics'!L:L,MATCH(PolicyLevers!$C597,'Policy Characteristics'!$D:$D,0))</f>
        <v>io-model.html</v>
      </c>
      <c r="R597" s="258">
        <f>INDEX('Policy Characteristics'!M:M,MATCH(PolicyLevers!$C597,'Policy Characteristics'!$D:$D,0))</f>
        <v>0</v>
      </c>
      <c r="S597" s="247">
        <f>INDEX('Policy Characteristics'!N:N,MATCH(PolicyLevers!$C597,'Policy Characteristics'!$D:$D,0))</f>
        <v>0</v>
      </c>
      <c r="T597" s="247">
        <f>INDEX('Policy Characteristics'!O:O,MATCH(PolicyLevers!$C597,'Policy Characteristics'!$D:$D,0))</f>
        <v>0</v>
      </c>
      <c r="U597" s="248"/>
      <c r="V597" s="248"/>
      <c r="W597" s="248"/>
      <c r="X597" s="248"/>
      <c r="Y597" s="248"/>
      <c r="Z597" s="248"/>
    </row>
    <row r="598" spans="1:26" ht="20.149999999999999" customHeight="1" x14ac:dyDescent="0.35">
      <c r="A598" s="247" t="str">
        <f>INDEX('Policy Characteristics'!B:B,MATCH(PolicyLevers!$C598,'Policy Characteristics'!$D:$D,0))</f>
        <v>Government Revenue Accounting</v>
      </c>
      <c r="B598" s="247" t="str">
        <f>INDEX('Policy Characteristics'!C:C,MATCH(PolicyLevers!$C598,'Policy Characteristics'!$D:$D,0))</f>
        <v>Distributed Solar Subsidy</v>
      </c>
      <c r="C598" s="247" t="str">
        <f t="shared" ref="C598" si="432">C$594</f>
        <v>GRA for Distributed Solar Subsidy</v>
      </c>
      <c r="D598" s="247" t="s">
        <v>697</v>
      </c>
      <c r="E598" s="247"/>
      <c r="F598" s="247" t="s">
        <v>698</v>
      </c>
      <c r="G598" s="247"/>
      <c r="H598" s="254">
        <v>574</v>
      </c>
      <c r="I598" s="247" t="s">
        <v>76</v>
      </c>
      <c r="J598" s="314"/>
      <c r="K598" s="314"/>
      <c r="L598" s="247">
        <f>INDEX('Policy Characteristics'!G:G,MATCH(PolicyLevers!$C598,'Policy Characteristics'!$D:$D,0))</f>
        <v>0</v>
      </c>
      <c r="M598" s="247">
        <f>INDEX('Policy Characteristics'!H:H,MATCH(PolicyLevers!$C598,'Policy Characteristics'!$D:$D,0))</f>
        <v>10</v>
      </c>
      <c r="N598" s="247">
        <f>INDEX('Policy Characteristics'!I:I,MATCH(PolicyLevers!$C598,'Policy Characteristics'!$D:$D,0))</f>
        <v>1</v>
      </c>
      <c r="O598" s="247" t="str">
        <f>INDEX('Policy Characteristics'!J:J,MATCH(PolicyLevers!$C598,'Policy Characteristics'!$D:$D,0))</f>
        <v>weight</v>
      </c>
      <c r="P598" s="247" t="str">
        <f>INDEX('Policy Characteristics'!K:K,MATCH(PolicyLevers!$C598,'Policy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8" s="247" t="str">
        <f>INDEX('Policy Characteristics'!L:L,MATCH(PolicyLevers!$C598,'Policy Characteristics'!$D:$D,0))</f>
        <v>io-model.html</v>
      </c>
      <c r="R598" s="258">
        <f>INDEX('Policy Characteristics'!M:M,MATCH(PolicyLevers!$C598,'Policy Characteristics'!$D:$D,0))</f>
        <v>0</v>
      </c>
      <c r="S598" s="247">
        <f>INDEX('Policy Characteristics'!N:N,MATCH(PolicyLevers!$C598,'Policy Characteristics'!$D:$D,0))</f>
        <v>0</v>
      </c>
      <c r="T598" s="247">
        <f>INDEX('Policy Characteristics'!O:O,MATCH(PolicyLevers!$C598,'Policy Characteristics'!$D:$D,0))</f>
        <v>0</v>
      </c>
      <c r="U598" s="248"/>
      <c r="V598" s="248"/>
      <c r="W598" s="248"/>
      <c r="X598" s="248"/>
      <c r="Y598" s="248"/>
      <c r="Z598" s="248"/>
    </row>
    <row r="599" spans="1:26" ht="20.149999999999999" customHeight="1" x14ac:dyDescent="0.35">
      <c r="A599" s="247" t="str">
        <f>INDEX('Policy Characteristics'!B:B,MATCH(PolicyLevers!$C599,'Policy Characteristics'!$D:$D,0))</f>
        <v>Government Revenue Accounting</v>
      </c>
      <c r="B599" s="247" t="str">
        <f>INDEX('Policy Characteristics'!C:C,MATCH(PolicyLevers!$C599,'Policy Characteristics'!$D:$D,0))</f>
        <v>Fuel Subsidy</v>
      </c>
      <c r="C599" s="247" t="s">
        <v>708</v>
      </c>
      <c r="D599" s="247" t="s">
        <v>687</v>
      </c>
      <c r="E599" s="247"/>
      <c r="F599" s="247" t="s">
        <v>688</v>
      </c>
      <c r="G599" s="247"/>
      <c r="H599" s="254">
        <v>575</v>
      </c>
      <c r="I599" s="247" t="s">
        <v>76</v>
      </c>
      <c r="J599" s="314"/>
      <c r="K599" s="314"/>
      <c r="L599" s="247">
        <f>INDEX('Policy Characteristics'!G:G,MATCH(PolicyLevers!$C599,'Policy Characteristics'!$D:$D,0))</f>
        <v>0</v>
      </c>
      <c r="M599" s="247">
        <f>INDEX('Policy Characteristics'!H:H,MATCH(PolicyLevers!$C599,'Policy Characteristics'!$D:$D,0))</f>
        <v>10</v>
      </c>
      <c r="N599" s="247">
        <f>INDEX('Policy Characteristics'!I:I,MATCH(PolicyLevers!$C599,'Policy Characteristics'!$D:$D,0))</f>
        <v>1</v>
      </c>
      <c r="O599" s="247" t="str">
        <f>INDEX('Policy Characteristics'!J:J,MATCH(PolicyLevers!$C599,'Policy Characteristics'!$D:$D,0))</f>
        <v>weight</v>
      </c>
      <c r="P599" s="247" t="str">
        <f>INDEX('Policy Characteristics'!K:K,MATCH(PolicyLevers!$C599,'Policy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599" s="247" t="str">
        <f>INDEX('Policy Characteristics'!L:L,MATCH(PolicyLevers!$C599,'Policy Characteristics'!$D:$D,0))</f>
        <v>io-model.html</v>
      </c>
      <c r="R599" s="258">
        <f>INDEX('Policy Characteristics'!M:M,MATCH(PolicyLevers!$C599,'Policy Characteristics'!$D:$D,0))</f>
        <v>0</v>
      </c>
      <c r="S599" s="247">
        <f>INDEX('Policy Characteristics'!N:N,MATCH(PolicyLevers!$C599,'Policy Characteristics'!$D:$D,0))</f>
        <v>0</v>
      </c>
      <c r="T599" s="247">
        <f>INDEX('Policy Characteristics'!O:O,MATCH(PolicyLevers!$C599,'Policy Characteristics'!$D:$D,0))</f>
        <v>0</v>
      </c>
      <c r="U599" s="248"/>
      <c r="V599" s="248"/>
      <c r="W599" s="248"/>
      <c r="X599" s="248"/>
      <c r="Y599" s="248"/>
      <c r="Z599" s="248"/>
    </row>
    <row r="600" spans="1:26" ht="20.149999999999999" customHeight="1" x14ac:dyDescent="0.35">
      <c r="A600" s="247" t="str">
        <f>INDEX('Policy Characteristics'!B:B,MATCH(PolicyLevers!$C600,'Policy Characteristics'!$D:$D,0))</f>
        <v>Government Revenue Accounting</v>
      </c>
      <c r="B600" s="247" t="str">
        <f>INDEX('Policy Characteristics'!C:C,MATCH(PolicyLevers!$C600,'Policy Characteristics'!$D:$D,0))</f>
        <v>Fuel Subsidy</v>
      </c>
      <c r="C600" s="247" t="str">
        <f t="shared" ref="C600" si="433">C$599</f>
        <v>GRA for Fuel Subsidies</v>
      </c>
      <c r="D600" s="247" t="s">
        <v>691</v>
      </c>
      <c r="E600" s="247"/>
      <c r="F600" s="247" t="s">
        <v>692</v>
      </c>
      <c r="G600" s="247"/>
      <c r="H600" s="254">
        <v>576</v>
      </c>
      <c r="I600" s="247" t="s">
        <v>76</v>
      </c>
      <c r="J600" s="314"/>
      <c r="K600" s="314"/>
      <c r="L600" s="247">
        <f>INDEX('Policy Characteristics'!G:G,MATCH(PolicyLevers!$C600,'Policy Characteristics'!$D:$D,0))</f>
        <v>0</v>
      </c>
      <c r="M600" s="247">
        <f>INDEX('Policy Characteristics'!H:H,MATCH(PolicyLevers!$C600,'Policy Characteristics'!$D:$D,0))</f>
        <v>10</v>
      </c>
      <c r="N600" s="247">
        <f>INDEX('Policy Characteristics'!I:I,MATCH(PolicyLevers!$C600,'Policy Characteristics'!$D:$D,0))</f>
        <v>1</v>
      </c>
      <c r="O600" s="247" t="str">
        <f>INDEX('Policy Characteristics'!J:J,MATCH(PolicyLevers!$C600,'Policy Characteristics'!$D:$D,0))</f>
        <v>weight</v>
      </c>
      <c r="P600" s="247" t="str">
        <f>INDEX('Policy Characteristics'!K:K,MATCH(PolicyLevers!$C600,'Policy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0" s="247" t="str">
        <f>INDEX('Policy Characteristics'!L:L,MATCH(PolicyLevers!$C600,'Policy Characteristics'!$D:$D,0))</f>
        <v>io-model.html</v>
      </c>
      <c r="R600" s="258">
        <f>INDEX('Policy Characteristics'!M:M,MATCH(PolicyLevers!$C600,'Policy Characteristics'!$D:$D,0))</f>
        <v>0</v>
      </c>
      <c r="S600" s="247">
        <f>INDEX('Policy Characteristics'!N:N,MATCH(PolicyLevers!$C600,'Policy Characteristics'!$D:$D,0))</f>
        <v>0</v>
      </c>
      <c r="T600" s="247">
        <f>INDEX('Policy Characteristics'!O:O,MATCH(PolicyLevers!$C600,'Policy Characteristics'!$D:$D,0))</f>
        <v>0</v>
      </c>
      <c r="U600" s="248"/>
      <c r="V600" s="248"/>
      <c r="W600" s="248"/>
      <c r="X600" s="248"/>
      <c r="Y600" s="248"/>
      <c r="Z600" s="248"/>
    </row>
    <row r="601" spans="1:26" ht="20.149999999999999" customHeight="1" x14ac:dyDescent="0.35">
      <c r="A601" s="247" t="str">
        <f>INDEX('Policy Characteristics'!B:B,MATCH(PolicyLevers!$C601,'Policy Characteristics'!$D:$D,0))</f>
        <v>Government Revenue Accounting</v>
      </c>
      <c r="B601" s="247" t="str">
        <f>INDEX('Policy Characteristics'!C:C,MATCH(PolicyLevers!$C601,'Policy Characteristics'!$D:$D,0))</f>
        <v>Fuel Subsidy</v>
      </c>
      <c r="C601" s="247" t="str">
        <f t="shared" ref="C601" si="434">C$599</f>
        <v>GRA for Fuel Subsidies</v>
      </c>
      <c r="D601" s="247" t="s">
        <v>693</v>
      </c>
      <c r="E601" s="247"/>
      <c r="F601" s="247" t="s">
        <v>694</v>
      </c>
      <c r="G601" s="247"/>
      <c r="H601" s="254">
        <v>577</v>
      </c>
      <c r="I601" s="247" t="s">
        <v>76</v>
      </c>
      <c r="J601" s="314"/>
      <c r="K601" s="314"/>
      <c r="L601" s="247">
        <f>INDEX('Policy Characteristics'!G:G,MATCH(PolicyLevers!$C601,'Policy Characteristics'!$D:$D,0))</f>
        <v>0</v>
      </c>
      <c r="M601" s="247">
        <f>INDEX('Policy Characteristics'!H:H,MATCH(PolicyLevers!$C601,'Policy Characteristics'!$D:$D,0))</f>
        <v>10</v>
      </c>
      <c r="N601" s="247">
        <f>INDEX('Policy Characteristics'!I:I,MATCH(PolicyLevers!$C601,'Policy Characteristics'!$D:$D,0))</f>
        <v>1</v>
      </c>
      <c r="O601" s="247" t="str">
        <f>INDEX('Policy Characteristics'!J:J,MATCH(PolicyLevers!$C601,'Policy Characteristics'!$D:$D,0))</f>
        <v>weight</v>
      </c>
      <c r="P601" s="247" t="str">
        <f>INDEX('Policy Characteristics'!K:K,MATCH(PolicyLevers!$C601,'Policy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1" s="247" t="str">
        <f>INDEX('Policy Characteristics'!L:L,MATCH(PolicyLevers!$C601,'Policy Characteristics'!$D:$D,0))</f>
        <v>io-model.html</v>
      </c>
      <c r="R601" s="258">
        <f>INDEX('Policy Characteristics'!M:M,MATCH(PolicyLevers!$C601,'Policy Characteristics'!$D:$D,0))</f>
        <v>0</v>
      </c>
      <c r="S601" s="247">
        <f>INDEX('Policy Characteristics'!N:N,MATCH(PolicyLevers!$C601,'Policy Characteristics'!$D:$D,0))</f>
        <v>0</v>
      </c>
      <c r="T601" s="247">
        <f>INDEX('Policy Characteristics'!O:O,MATCH(PolicyLevers!$C601,'Policy Characteristics'!$D:$D,0))</f>
        <v>0</v>
      </c>
      <c r="U601" s="248"/>
      <c r="V601" s="248"/>
      <c r="W601" s="248"/>
      <c r="X601" s="248"/>
      <c r="Y601" s="248"/>
      <c r="Z601" s="248"/>
    </row>
    <row r="602" spans="1:26" ht="20.149999999999999" customHeight="1" x14ac:dyDescent="0.35">
      <c r="A602" s="247" t="str">
        <f>INDEX('Policy Characteristics'!B:B,MATCH(PolicyLevers!$C602,'Policy Characteristics'!$D:$D,0))</f>
        <v>Government Revenue Accounting</v>
      </c>
      <c r="B602" s="247" t="str">
        <f>INDEX('Policy Characteristics'!C:C,MATCH(PolicyLevers!$C602,'Policy Characteristics'!$D:$D,0))</f>
        <v>Fuel Subsidy</v>
      </c>
      <c r="C602" s="247" t="str">
        <f t="shared" ref="C602" si="435">C$599</f>
        <v>GRA for Fuel Subsidies</v>
      </c>
      <c r="D602" s="247" t="s">
        <v>695</v>
      </c>
      <c r="E602" s="247"/>
      <c r="F602" s="247" t="s">
        <v>696</v>
      </c>
      <c r="G602" s="247"/>
      <c r="H602" s="254">
        <v>578</v>
      </c>
      <c r="I602" s="247" t="s">
        <v>76</v>
      </c>
      <c r="J602" s="314"/>
      <c r="K602" s="314"/>
      <c r="L602" s="247">
        <f>INDEX('Policy Characteristics'!G:G,MATCH(PolicyLevers!$C602,'Policy Characteristics'!$D:$D,0))</f>
        <v>0</v>
      </c>
      <c r="M602" s="247">
        <f>INDEX('Policy Characteristics'!H:H,MATCH(PolicyLevers!$C602,'Policy Characteristics'!$D:$D,0))</f>
        <v>10</v>
      </c>
      <c r="N602" s="247">
        <f>INDEX('Policy Characteristics'!I:I,MATCH(PolicyLevers!$C602,'Policy Characteristics'!$D:$D,0))</f>
        <v>1</v>
      </c>
      <c r="O602" s="247" t="str">
        <f>INDEX('Policy Characteristics'!J:J,MATCH(PolicyLevers!$C602,'Policy Characteristics'!$D:$D,0))</f>
        <v>weight</v>
      </c>
      <c r="P602" s="247" t="str">
        <f>INDEX('Policy Characteristics'!K:K,MATCH(PolicyLevers!$C602,'Policy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2" s="247" t="str">
        <f>INDEX('Policy Characteristics'!L:L,MATCH(PolicyLevers!$C602,'Policy Characteristics'!$D:$D,0))</f>
        <v>io-model.html</v>
      </c>
      <c r="R602" s="258">
        <f>INDEX('Policy Characteristics'!M:M,MATCH(PolicyLevers!$C602,'Policy Characteristics'!$D:$D,0))</f>
        <v>0</v>
      </c>
      <c r="S602" s="247">
        <f>INDEX('Policy Characteristics'!N:N,MATCH(PolicyLevers!$C602,'Policy Characteristics'!$D:$D,0))</f>
        <v>0</v>
      </c>
      <c r="T602" s="247">
        <f>INDEX('Policy Characteristics'!O:O,MATCH(PolicyLevers!$C602,'Policy Characteristics'!$D:$D,0))</f>
        <v>0</v>
      </c>
      <c r="U602" s="248"/>
      <c r="V602" s="248"/>
      <c r="W602" s="248"/>
      <c r="X602" s="248"/>
      <c r="Y602" s="248"/>
      <c r="Z602" s="248"/>
    </row>
    <row r="603" spans="1:26" ht="20.149999999999999" customHeight="1" x14ac:dyDescent="0.35">
      <c r="A603" s="247" t="str">
        <f>INDEX('Policy Characteristics'!B:B,MATCH(PolicyLevers!$C603,'Policy Characteristics'!$D:$D,0))</f>
        <v>Government Revenue Accounting</v>
      </c>
      <c r="B603" s="247" t="str">
        <f>INDEX('Policy Characteristics'!C:C,MATCH(PolicyLevers!$C603,'Policy Characteristics'!$D:$D,0))</f>
        <v>Fuel Subsidy</v>
      </c>
      <c r="C603" s="247" t="str">
        <f t="shared" ref="C603" si="436">C$599</f>
        <v>GRA for Fuel Subsidies</v>
      </c>
      <c r="D603" s="247" t="s">
        <v>697</v>
      </c>
      <c r="E603" s="247"/>
      <c r="F603" s="247" t="s">
        <v>698</v>
      </c>
      <c r="G603" s="247"/>
      <c r="H603" s="254">
        <v>579</v>
      </c>
      <c r="I603" s="247" t="s">
        <v>76</v>
      </c>
      <c r="J603" s="314"/>
      <c r="K603" s="314"/>
      <c r="L603" s="247">
        <f>INDEX('Policy Characteristics'!G:G,MATCH(PolicyLevers!$C603,'Policy Characteristics'!$D:$D,0))</f>
        <v>0</v>
      </c>
      <c r="M603" s="247">
        <f>INDEX('Policy Characteristics'!H:H,MATCH(PolicyLevers!$C603,'Policy Characteristics'!$D:$D,0))</f>
        <v>10</v>
      </c>
      <c r="N603" s="247">
        <f>INDEX('Policy Characteristics'!I:I,MATCH(PolicyLevers!$C603,'Policy Characteristics'!$D:$D,0))</f>
        <v>1</v>
      </c>
      <c r="O603" s="247" t="str">
        <f>INDEX('Policy Characteristics'!J:J,MATCH(PolicyLevers!$C603,'Policy Characteristics'!$D:$D,0))</f>
        <v>weight</v>
      </c>
      <c r="P603" s="247" t="str">
        <f>INDEX('Policy Characteristics'!K:K,MATCH(PolicyLevers!$C603,'Policy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3" s="247" t="str">
        <f>INDEX('Policy Characteristics'!L:L,MATCH(PolicyLevers!$C603,'Policy Characteristics'!$D:$D,0))</f>
        <v>io-model.html</v>
      </c>
      <c r="R603" s="258">
        <f>INDEX('Policy Characteristics'!M:M,MATCH(PolicyLevers!$C603,'Policy Characteristics'!$D:$D,0))</f>
        <v>0</v>
      </c>
      <c r="S603" s="247">
        <f>INDEX('Policy Characteristics'!N:N,MATCH(PolicyLevers!$C603,'Policy Characteristics'!$D:$D,0))</f>
        <v>0</v>
      </c>
      <c r="T603" s="247">
        <f>INDEX('Policy Characteristics'!O:O,MATCH(PolicyLevers!$C603,'Policy Characteristics'!$D:$D,0))</f>
        <v>0</v>
      </c>
      <c r="U603" s="248"/>
      <c r="V603" s="248"/>
      <c r="W603" s="248"/>
      <c r="X603" s="248"/>
      <c r="Y603" s="248"/>
      <c r="Z603" s="248"/>
    </row>
    <row r="604" spans="1:26" ht="20.149999999999999" customHeight="1" x14ac:dyDescent="0.35">
      <c r="A604" s="247" t="str">
        <f>INDEX('Policy Characteristics'!B:B,MATCH(PolicyLevers!$C604,'Policy Characteristics'!$D:$D,0))</f>
        <v>Government Revenue Accounting</v>
      </c>
      <c r="B604" s="247" t="str">
        <f>INDEX('Policy Characteristics'!C:C,MATCH(PolicyLevers!$C604,'Policy Characteristics'!$D:$D,0))</f>
        <v>National Debt Interest</v>
      </c>
      <c r="C604" s="247" t="s">
        <v>710</v>
      </c>
      <c r="D604" s="247" t="s">
        <v>687</v>
      </c>
      <c r="E604" s="247"/>
      <c r="F604" s="247" t="s">
        <v>688</v>
      </c>
      <c r="G604" s="247"/>
      <c r="H604" s="254">
        <v>580</v>
      </c>
      <c r="I604" s="247" t="s">
        <v>76</v>
      </c>
      <c r="J604" s="314"/>
      <c r="K604" s="314"/>
      <c r="L604" s="247">
        <f>INDEX('Policy Characteristics'!G:G,MATCH(PolicyLevers!$C604,'Policy Characteristics'!$D:$D,0))</f>
        <v>0</v>
      </c>
      <c r="M604" s="247">
        <f>INDEX('Policy Characteristics'!H:H,MATCH(PolicyLevers!$C604,'Policy Characteristics'!$D:$D,0))</f>
        <v>10</v>
      </c>
      <c r="N604" s="247">
        <f>INDEX('Policy Characteristics'!I:I,MATCH(PolicyLevers!$C604,'Policy Characteristics'!$D:$D,0))</f>
        <v>1</v>
      </c>
      <c r="O604" s="247" t="str">
        <f>INDEX('Policy Characteristics'!J:J,MATCH(PolicyLevers!$C604,'Policy Characteristics'!$D:$D,0))</f>
        <v>weight</v>
      </c>
      <c r="P604" s="247" t="str">
        <f>INDEX('Policy Characteristics'!K:K,MATCH(PolicyLevers!$C604,'Policy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4" s="247" t="str">
        <f>INDEX('Policy Characteristics'!L:L,MATCH(PolicyLevers!$C604,'Policy Characteristics'!$D:$D,0))</f>
        <v>io-model.html</v>
      </c>
      <c r="R604" s="258">
        <f>INDEX('Policy Characteristics'!M:M,MATCH(PolicyLevers!$C604,'Policy Characteristics'!$D:$D,0))</f>
        <v>0</v>
      </c>
      <c r="S604" s="247">
        <f>INDEX('Policy Characteristics'!N:N,MATCH(PolicyLevers!$C604,'Policy Characteristics'!$D:$D,0))</f>
        <v>0</v>
      </c>
      <c r="T604" s="247">
        <f>INDEX('Policy Characteristics'!O:O,MATCH(PolicyLevers!$C604,'Policy Characteristics'!$D:$D,0))</f>
        <v>0</v>
      </c>
      <c r="U604" s="248"/>
      <c r="V604" s="248"/>
      <c r="W604" s="248"/>
      <c r="X604" s="248"/>
      <c r="Y604" s="248"/>
      <c r="Z604" s="248"/>
    </row>
    <row r="605" spans="1:26" ht="20.149999999999999" customHeight="1" x14ac:dyDescent="0.35">
      <c r="A605" s="247" t="str">
        <f>INDEX('Policy Characteristics'!B:B,MATCH(PolicyLevers!$C605,'Policy Characteristics'!$D:$D,0))</f>
        <v>Government Revenue Accounting</v>
      </c>
      <c r="B605" s="247" t="str">
        <f>INDEX('Policy Characteristics'!C:C,MATCH(PolicyLevers!$C605,'Policy Characteristics'!$D:$D,0))</f>
        <v>National Debt Interest</v>
      </c>
      <c r="C605" s="247" t="str">
        <f t="shared" ref="C605" si="437">C$604</f>
        <v>GRA for National Debt Interest</v>
      </c>
      <c r="D605" s="247" t="s">
        <v>691</v>
      </c>
      <c r="E605" s="247"/>
      <c r="F605" s="247" t="s">
        <v>692</v>
      </c>
      <c r="G605" s="247"/>
      <c r="H605" s="254">
        <v>581</v>
      </c>
      <c r="I605" s="247" t="s">
        <v>76</v>
      </c>
      <c r="J605" s="314"/>
      <c r="K605" s="314"/>
      <c r="L605" s="247">
        <f>INDEX('Policy Characteristics'!G:G,MATCH(PolicyLevers!$C605,'Policy Characteristics'!$D:$D,0))</f>
        <v>0</v>
      </c>
      <c r="M605" s="247">
        <f>INDEX('Policy Characteristics'!H:H,MATCH(PolicyLevers!$C605,'Policy Characteristics'!$D:$D,0))</f>
        <v>10</v>
      </c>
      <c r="N605" s="247">
        <f>INDEX('Policy Characteristics'!I:I,MATCH(PolicyLevers!$C605,'Policy Characteristics'!$D:$D,0))</f>
        <v>1</v>
      </c>
      <c r="O605" s="247" t="str">
        <f>INDEX('Policy Characteristics'!J:J,MATCH(PolicyLevers!$C605,'Policy Characteristics'!$D:$D,0))</f>
        <v>weight</v>
      </c>
      <c r="P605" s="247" t="str">
        <f>INDEX('Policy Characteristics'!K:K,MATCH(PolicyLevers!$C605,'Policy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5" s="247" t="str">
        <f>INDEX('Policy Characteristics'!L:L,MATCH(PolicyLevers!$C605,'Policy Characteristics'!$D:$D,0))</f>
        <v>io-model.html</v>
      </c>
      <c r="R605" s="258">
        <f>INDEX('Policy Characteristics'!M:M,MATCH(PolicyLevers!$C605,'Policy Characteristics'!$D:$D,0))</f>
        <v>0</v>
      </c>
      <c r="S605" s="247">
        <f>INDEX('Policy Characteristics'!N:N,MATCH(PolicyLevers!$C605,'Policy Characteristics'!$D:$D,0))</f>
        <v>0</v>
      </c>
      <c r="T605" s="247">
        <f>INDEX('Policy Characteristics'!O:O,MATCH(PolicyLevers!$C605,'Policy Characteristics'!$D:$D,0))</f>
        <v>0</v>
      </c>
      <c r="U605" s="248"/>
      <c r="V605" s="248"/>
      <c r="W605" s="248"/>
      <c r="X605" s="248"/>
      <c r="Y605" s="248"/>
      <c r="Z605" s="248"/>
    </row>
    <row r="606" spans="1:26" ht="20.149999999999999" customHeight="1" x14ac:dyDescent="0.35">
      <c r="A606" s="247" t="str">
        <f>INDEX('Policy Characteristics'!B:B,MATCH(PolicyLevers!$C606,'Policy Characteristics'!$D:$D,0))</f>
        <v>Government Revenue Accounting</v>
      </c>
      <c r="B606" s="247" t="str">
        <f>INDEX('Policy Characteristics'!C:C,MATCH(PolicyLevers!$C606,'Policy Characteristics'!$D:$D,0))</f>
        <v>National Debt Interest</v>
      </c>
      <c r="C606" s="247" t="str">
        <f t="shared" ref="C606" si="438">C$604</f>
        <v>GRA for National Debt Interest</v>
      </c>
      <c r="D606" s="247" t="s">
        <v>693</v>
      </c>
      <c r="E606" s="247"/>
      <c r="F606" s="247" t="s">
        <v>694</v>
      </c>
      <c r="G606" s="247"/>
      <c r="H606" s="254">
        <v>582</v>
      </c>
      <c r="I606" s="247" t="s">
        <v>76</v>
      </c>
      <c r="J606" s="314"/>
      <c r="K606" s="314"/>
      <c r="L606" s="247">
        <f>INDEX('Policy Characteristics'!G:G,MATCH(PolicyLevers!$C606,'Policy Characteristics'!$D:$D,0))</f>
        <v>0</v>
      </c>
      <c r="M606" s="247">
        <f>INDEX('Policy Characteristics'!H:H,MATCH(PolicyLevers!$C606,'Policy Characteristics'!$D:$D,0))</f>
        <v>10</v>
      </c>
      <c r="N606" s="247">
        <f>INDEX('Policy Characteristics'!I:I,MATCH(PolicyLevers!$C606,'Policy Characteristics'!$D:$D,0))</f>
        <v>1</v>
      </c>
      <c r="O606" s="247" t="str">
        <f>INDEX('Policy Characteristics'!J:J,MATCH(PolicyLevers!$C606,'Policy Characteristics'!$D:$D,0))</f>
        <v>weight</v>
      </c>
      <c r="P606" s="247" t="str">
        <f>INDEX('Policy Characteristics'!K:K,MATCH(PolicyLevers!$C606,'Policy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6" s="247" t="str">
        <f>INDEX('Policy Characteristics'!L:L,MATCH(PolicyLevers!$C606,'Policy Characteristics'!$D:$D,0))</f>
        <v>io-model.html</v>
      </c>
      <c r="R606" s="258">
        <f>INDEX('Policy Characteristics'!M:M,MATCH(PolicyLevers!$C606,'Policy Characteristics'!$D:$D,0))</f>
        <v>0</v>
      </c>
      <c r="S606" s="247">
        <f>INDEX('Policy Characteristics'!N:N,MATCH(PolicyLevers!$C606,'Policy Characteristics'!$D:$D,0))</f>
        <v>0</v>
      </c>
      <c r="T606" s="247">
        <f>INDEX('Policy Characteristics'!O:O,MATCH(PolicyLevers!$C606,'Policy Characteristics'!$D:$D,0))</f>
        <v>0</v>
      </c>
      <c r="U606" s="248"/>
      <c r="V606" s="248"/>
      <c r="W606" s="248"/>
      <c r="X606" s="248"/>
      <c r="Y606" s="248"/>
      <c r="Z606" s="248"/>
    </row>
    <row r="607" spans="1:26" ht="20.149999999999999" customHeight="1" x14ac:dyDescent="0.35">
      <c r="A607" s="247" t="str">
        <f>INDEX('Policy Characteristics'!B:B,MATCH(PolicyLevers!$C607,'Policy Characteristics'!$D:$D,0))</f>
        <v>Government Revenue Accounting</v>
      </c>
      <c r="B607" s="247" t="str">
        <f>INDEX('Policy Characteristics'!C:C,MATCH(PolicyLevers!$C607,'Policy Characteristics'!$D:$D,0))</f>
        <v>National Debt Interest</v>
      </c>
      <c r="C607" s="247" t="str">
        <f t="shared" ref="C607" si="439">C$604</f>
        <v>GRA for National Debt Interest</v>
      </c>
      <c r="D607" s="247" t="s">
        <v>695</v>
      </c>
      <c r="E607" s="247"/>
      <c r="F607" s="247" t="s">
        <v>696</v>
      </c>
      <c r="G607" s="247"/>
      <c r="H607" s="254">
        <v>583</v>
      </c>
      <c r="I607" s="247" t="s">
        <v>76</v>
      </c>
      <c r="J607" s="314"/>
      <c r="K607" s="314"/>
      <c r="L607" s="247">
        <f>INDEX('Policy Characteristics'!G:G,MATCH(PolicyLevers!$C607,'Policy Characteristics'!$D:$D,0))</f>
        <v>0</v>
      </c>
      <c r="M607" s="247">
        <f>INDEX('Policy Characteristics'!H:H,MATCH(PolicyLevers!$C607,'Policy Characteristics'!$D:$D,0))</f>
        <v>10</v>
      </c>
      <c r="N607" s="247">
        <f>INDEX('Policy Characteristics'!I:I,MATCH(PolicyLevers!$C607,'Policy Characteristics'!$D:$D,0))</f>
        <v>1</v>
      </c>
      <c r="O607" s="247" t="str">
        <f>INDEX('Policy Characteristics'!J:J,MATCH(PolicyLevers!$C607,'Policy Characteristics'!$D:$D,0))</f>
        <v>weight</v>
      </c>
      <c r="P607" s="247" t="str">
        <f>INDEX('Policy Characteristics'!K:K,MATCH(PolicyLevers!$C607,'Policy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7" s="247" t="str">
        <f>INDEX('Policy Characteristics'!L:L,MATCH(PolicyLevers!$C607,'Policy Characteristics'!$D:$D,0))</f>
        <v>io-model.html</v>
      </c>
      <c r="R607" s="258">
        <f>INDEX('Policy Characteristics'!M:M,MATCH(PolicyLevers!$C607,'Policy Characteristics'!$D:$D,0))</f>
        <v>0</v>
      </c>
      <c r="S607" s="247">
        <f>INDEX('Policy Characteristics'!N:N,MATCH(PolicyLevers!$C607,'Policy Characteristics'!$D:$D,0))</f>
        <v>0</v>
      </c>
      <c r="T607" s="247">
        <f>INDEX('Policy Characteristics'!O:O,MATCH(PolicyLevers!$C607,'Policy Characteristics'!$D:$D,0))</f>
        <v>0</v>
      </c>
      <c r="U607" s="248"/>
      <c r="V607" s="248"/>
      <c r="W607" s="248"/>
      <c r="X607" s="248"/>
      <c r="Y607" s="248"/>
      <c r="Z607" s="248"/>
    </row>
    <row r="608" spans="1:26" ht="20.149999999999999" customHeight="1" x14ac:dyDescent="0.35">
      <c r="A608" s="247" t="str">
        <f>INDEX('Policy Characteristics'!B:B,MATCH(PolicyLevers!$C608,'Policy Characteristics'!$D:$D,0))</f>
        <v>Government Revenue Accounting</v>
      </c>
      <c r="B608" s="247" t="str">
        <f>INDEX('Policy Characteristics'!C:C,MATCH(PolicyLevers!$C608,'Policy Characteristics'!$D:$D,0))</f>
        <v>National Debt Interest</v>
      </c>
      <c r="C608" s="247" t="str">
        <f t="shared" ref="C608" si="440">C$604</f>
        <v>GRA for National Debt Interest</v>
      </c>
      <c r="D608" s="247" t="s">
        <v>697</v>
      </c>
      <c r="E608" s="247"/>
      <c r="F608" s="247" t="s">
        <v>698</v>
      </c>
      <c r="G608" s="247"/>
      <c r="H608" s="254">
        <v>584</v>
      </c>
      <c r="I608" s="247" t="s">
        <v>76</v>
      </c>
      <c r="J608" s="314"/>
      <c r="K608" s="314"/>
      <c r="L608" s="247">
        <f>INDEX('Policy Characteristics'!G:G,MATCH(PolicyLevers!$C608,'Policy Characteristics'!$D:$D,0))</f>
        <v>0</v>
      </c>
      <c r="M608" s="247">
        <f>INDEX('Policy Characteristics'!H:H,MATCH(PolicyLevers!$C608,'Policy Characteristics'!$D:$D,0))</f>
        <v>10</v>
      </c>
      <c r="N608" s="247">
        <f>INDEX('Policy Characteristics'!I:I,MATCH(PolicyLevers!$C608,'Policy Characteristics'!$D:$D,0))</f>
        <v>1</v>
      </c>
      <c r="O608" s="247" t="str">
        <f>INDEX('Policy Characteristics'!J:J,MATCH(PolicyLevers!$C608,'Policy Characteristics'!$D:$D,0))</f>
        <v>weight</v>
      </c>
      <c r="P608" s="247" t="str">
        <f>INDEX('Policy Characteristics'!K:K,MATCH(PolicyLevers!$C608,'Policy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8" s="247" t="str">
        <f>INDEX('Policy Characteristics'!L:L,MATCH(PolicyLevers!$C608,'Policy Characteristics'!$D:$D,0))</f>
        <v>io-model.html</v>
      </c>
      <c r="R608" s="258">
        <f>INDEX('Policy Characteristics'!M:M,MATCH(PolicyLevers!$C608,'Policy Characteristics'!$D:$D,0))</f>
        <v>0</v>
      </c>
      <c r="S608" s="247">
        <f>INDEX('Policy Characteristics'!N:N,MATCH(PolicyLevers!$C608,'Policy Characteristics'!$D:$D,0))</f>
        <v>0</v>
      </c>
      <c r="T608" s="247">
        <f>INDEX('Policy Characteristics'!O:O,MATCH(PolicyLevers!$C608,'Policy Characteristics'!$D:$D,0))</f>
        <v>0</v>
      </c>
      <c r="U608" s="248"/>
      <c r="V608" s="248"/>
      <c r="W608" s="248"/>
      <c r="X608" s="248"/>
      <c r="Y608" s="248"/>
      <c r="Z608" s="248"/>
    </row>
    <row r="609" spans="1:26" ht="20.149999999999999" customHeight="1" x14ac:dyDescent="0.35">
      <c r="A609" s="247" t="str">
        <f>INDEX('Policy Characteristics'!B:B,MATCH(PolicyLevers!$C609,'Policy Characteristics'!$D:$D,0))</f>
        <v>Government Revenue Accounting</v>
      </c>
      <c r="B609" s="247" t="str">
        <f>INDEX('Policy Characteristics'!C:C,MATCH(PolicyLevers!$C609,'Policy Characteristics'!$D:$D,0))</f>
        <v>Remaining Government Cash Flows</v>
      </c>
      <c r="C609" s="247" t="s">
        <v>712</v>
      </c>
      <c r="D609" s="247" t="s">
        <v>687</v>
      </c>
      <c r="E609" s="247"/>
      <c r="F609" s="247" t="s">
        <v>688</v>
      </c>
      <c r="G609" s="247"/>
      <c r="H609" s="254">
        <v>585</v>
      </c>
      <c r="I609" s="247" t="s">
        <v>76</v>
      </c>
      <c r="J609" s="314"/>
      <c r="K609" s="314"/>
      <c r="L609" s="247">
        <f>INDEX('Policy Characteristics'!G:G,MATCH(PolicyLevers!$C609,'Policy Characteristics'!$D:$D,0))</f>
        <v>0</v>
      </c>
      <c r="M609" s="247">
        <f>INDEX('Policy Characteristics'!H:H,MATCH(PolicyLevers!$C609,'Policy Characteristics'!$D:$D,0))</f>
        <v>10</v>
      </c>
      <c r="N609" s="247">
        <f>INDEX('Policy Characteristics'!I:I,MATCH(PolicyLevers!$C609,'Policy Characteristics'!$D:$D,0))</f>
        <v>1</v>
      </c>
      <c r="O609" s="247" t="str">
        <f>INDEX('Policy Characteristics'!J:J,MATCH(PolicyLevers!$C609,'Policy Characteristics'!$D:$D,0))</f>
        <v>weight</v>
      </c>
      <c r="P609" s="247" t="str">
        <f>INDEX('Policy Characteristics'!K:K,MATCH(PolicyLevers!$C609,'Policy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09" s="247" t="str">
        <f>INDEX('Policy Characteristics'!L:L,MATCH(PolicyLevers!$C609,'Policy Characteristics'!$D:$D,0))</f>
        <v>io-model.html</v>
      </c>
      <c r="R609" s="258">
        <f>INDEX('Policy Characteristics'!M:M,MATCH(PolicyLevers!$C609,'Policy Characteristics'!$D:$D,0))</f>
        <v>0</v>
      </c>
      <c r="S609" s="247">
        <f>INDEX('Policy Characteristics'!N:N,MATCH(PolicyLevers!$C609,'Policy Characteristics'!$D:$D,0))</f>
        <v>0</v>
      </c>
      <c r="T609" s="247">
        <f>INDEX('Policy Characteristics'!O:O,MATCH(PolicyLevers!$C609,'Policy Characteristics'!$D:$D,0))</f>
        <v>0</v>
      </c>
      <c r="U609" s="248"/>
      <c r="V609" s="248"/>
      <c r="W609" s="248"/>
      <c r="X609" s="248"/>
      <c r="Y609" s="248"/>
      <c r="Z609" s="248"/>
    </row>
    <row r="610" spans="1:26" ht="20.149999999999999" customHeight="1" x14ac:dyDescent="0.35">
      <c r="A610" s="247" t="str">
        <f>INDEX('Policy Characteristics'!B:B,MATCH(PolicyLevers!$C610,'Policy Characteristics'!$D:$D,0))</f>
        <v>Government Revenue Accounting</v>
      </c>
      <c r="B610" s="247" t="str">
        <f>INDEX('Policy Characteristics'!C:C,MATCH(PolicyLevers!$C610,'Policy Characteristics'!$D:$D,0))</f>
        <v>Remaining Government Cash Flows</v>
      </c>
      <c r="C610" s="247" t="str">
        <f t="shared" ref="C610" si="441">C$609</f>
        <v>GRA for Remaining Government Cash Flow Changes</v>
      </c>
      <c r="D610" s="247" t="s">
        <v>691</v>
      </c>
      <c r="E610" s="247"/>
      <c r="F610" s="247" t="s">
        <v>692</v>
      </c>
      <c r="G610" s="247"/>
      <c r="H610" s="254">
        <v>586</v>
      </c>
      <c r="I610" s="247" t="s">
        <v>76</v>
      </c>
      <c r="J610" s="314"/>
      <c r="K610" s="314"/>
      <c r="L610" s="247">
        <f>INDEX('Policy Characteristics'!G:G,MATCH(PolicyLevers!$C610,'Policy Characteristics'!$D:$D,0))</f>
        <v>0</v>
      </c>
      <c r="M610" s="247">
        <f>INDEX('Policy Characteristics'!H:H,MATCH(PolicyLevers!$C610,'Policy Characteristics'!$D:$D,0))</f>
        <v>10</v>
      </c>
      <c r="N610" s="247">
        <f>INDEX('Policy Characteristics'!I:I,MATCH(PolicyLevers!$C610,'Policy Characteristics'!$D:$D,0))</f>
        <v>1</v>
      </c>
      <c r="O610" s="247" t="str">
        <f>INDEX('Policy Characteristics'!J:J,MATCH(PolicyLevers!$C610,'Policy Characteristics'!$D:$D,0))</f>
        <v>weight</v>
      </c>
      <c r="P610" s="247" t="str">
        <f>INDEX('Policy Characteristics'!K:K,MATCH(PolicyLevers!$C610,'Policy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0" s="247" t="str">
        <f>INDEX('Policy Characteristics'!L:L,MATCH(PolicyLevers!$C610,'Policy Characteristics'!$D:$D,0))</f>
        <v>io-model.html</v>
      </c>
      <c r="R610" s="258">
        <f>INDEX('Policy Characteristics'!M:M,MATCH(PolicyLevers!$C610,'Policy Characteristics'!$D:$D,0))</f>
        <v>0</v>
      </c>
      <c r="S610" s="247">
        <f>INDEX('Policy Characteristics'!N:N,MATCH(PolicyLevers!$C610,'Policy Characteristics'!$D:$D,0))</f>
        <v>0</v>
      </c>
      <c r="T610" s="247">
        <f>INDEX('Policy Characteristics'!O:O,MATCH(PolicyLevers!$C610,'Policy Characteristics'!$D:$D,0))</f>
        <v>0</v>
      </c>
      <c r="U610" s="248"/>
      <c r="V610" s="248"/>
      <c r="W610" s="248"/>
      <c r="X610" s="248"/>
      <c r="Y610" s="248"/>
      <c r="Z610" s="248"/>
    </row>
    <row r="611" spans="1:26" ht="20.149999999999999" customHeight="1" x14ac:dyDescent="0.35">
      <c r="A611" s="247" t="str">
        <f>INDEX('Policy Characteristics'!B:B,MATCH(PolicyLevers!$C611,'Policy Characteristics'!$D:$D,0))</f>
        <v>Government Revenue Accounting</v>
      </c>
      <c r="B611" s="247" t="str">
        <f>INDEX('Policy Characteristics'!C:C,MATCH(PolicyLevers!$C611,'Policy Characteristics'!$D:$D,0))</f>
        <v>Remaining Government Cash Flows</v>
      </c>
      <c r="C611" s="247" t="str">
        <f t="shared" ref="C611" si="442">C$609</f>
        <v>GRA for Remaining Government Cash Flow Changes</v>
      </c>
      <c r="D611" s="247" t="s">
        <v>693</v>
      </c>
      <c r="E611" s="247"/>
      <c r="F611" s="247" t="s">
        <v>694</v>
      </c>
      <c r="G611" s="247"/>
      <c r="H611" s="254">
        <v>587</v>
      </c>
      <c r="I611" s="247" t="s">
        <v>76</v>
      </c>
      <c r="J611" s="314"/>
      <c r="K611" s="314"/>
      <c r="L611" s="247">
        <f>INDEX('Policy Characteristics'!G:G,MATCH(PolicyLevers!$C611,'Policy Characteristics'!$D:$D,0))</f>
        <v>0</v>
      </c>
      <c r="M611" s="247">
        <f>INDEX('Policy Characteristics'!H:H,MATCH(PolicyLevers!$C611,'Policy Characteristics'!$D:$D,0))</f>
        <v>10</v>
      </c>
      <c r="N611" s="247">
        <f>INDEX('Policy Characteristics'!I:I,MATCH(PolicyLevers!$C611,'Policy Characteristics'!$D:$D,0))</f>
        <v>1</v>
      </c>
      <c r="O611" s="247" t="str">
        <f>INDEX('Policy Characteristics'!J:J,MATCH(PolicyLevers!$C611,'Policy Characteristics'!$D:$D,0))</f>
        <v>weight</v>
      </c>
      <c r="P611" s="247" t="str">
        <f>INDEX('Policy Characteristics'!K:K,MATCH(PolicyLevers!$C611,'Policy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1" s="247" t="str">
        <f>INDEX('Policy Characteristics'!L:L,MATCH(PolicyLevers!$C611,'Policy Characteristics'!$D:$D,0))</f>
        <v>io-model.html</v>
      </c>
      <c r="R611" s="258">
        <f>INDEX('Policy Characteristics'!M:M,MATCH(PolicyLevers!$C611,'Policy Characteristics'!$D:$D,0))</f>
        <v>0</v>
      </c>
      <c r="S611" s="247">
        <f>INDEX('Policy Characteristics'!N:N,MATCH(PolicyLevers!$C611,'Policy Characteristics'!$D:$D,0))</f>
        <v>0</v>
      </c>
      <c r="T611" s="247">
        <f>INDEX('Policy Characteristics'!O:O,MATCH(PolicyLevers!$C611,'Policy Characteristics'!$D:$D,0))</f>
        <v>0</v>
      </c>
      <c r="U611" s="248"/>
      <c r="V611" s="248"/>
      <c r="W611" s="248"/>
      <c r="X611" s="248"/>
      <c r="Y611" s="248"/>
      <c r="Z611" s="248"/>
    </row>
    <row r="612" spans="1:26" ht="20.149999999999999" customHeight="1" x14ac:dyDescent="0.35">
      <c r="A612" s="247" t="str">
        <f>INDEX('Policy Characteristics'!B:B,MATCH(PolicyLevers!$C612,'Policy Characteristics'!$D:$D,0))</f>
        <v>Government Revenue Accounting</v>
      </c>
      <c r="B612" s="247" t="str">
        <f>INDEX('Policy Characteristics'!C:C,MATCH(PolicyLevers!$C612,'Policy Characteristics'!$D:$D,0))</f>
        <v>Remaining Government Cash Flows</v>
      </c>
      <c r="C612" s="247" t="str">
        <f t="shared" ref="C612" si="443">C$609</f>
        <v>GRA for Remaining Government Cash Flow Changes</v>
      </c>
      <c r="D612" s="247" t="s">
        <v>695</v>
      </c>
      <c r="E612" s="247"/>
      <c r="F612" s="247" t="s">
        <v>696</v>
      </c>
      <c r="G612" s="247"/>
      <c r="H612" s="254">
        <v>588</v>
      </c>
      <c r="I612" s="247" t="s">
        <v>76</v>
      </c>
      <c r="J612" s="314"/>
      <c r="K612" s="314"/>
      <c r="L612" s="247">
        <f>INDEX('Policy Characteristics'!G:G,MATCH(PolicyLevers!$C612,'Policy Characteristics'!$D:$D,0))</f>
        <v>0</v>
      </c>
      <c r="M612" s="247">
        <f>INDEX('Policy Characteristics'!H:H,MATCH(PolicyLevers!$C612,'Policy Characteristics'!$D:$D,0))</f>
        <v>10</v>
      </c>
      <c r="N612" s="247">
        <f>INDEX('Policy Characteristics'!I:I,MATCH(PolicyLevers!$C612,'Policy Characteristics'!$D:$D,0))</f>
        <v>1</v>
      </c>
      <c r="O612" s="247" t="str">
        <f>INDEX('Policy Characteristics'!J:J,MATCH(PolicyLevers!$C612,'Policy Characteristics'!$D:$D,0))</f>
        <v>weight</v>
      </c>
      <c r="P612" s="247" t="str">
        <f>INDEX('Policy Characteristics'!K:K,MATCH(PolicyLevers!$C612,'Policy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2" s="247" t="str">
        <f>INDEX('Policy Characteristics'!L:L,MATCH(PolicyLevers!$C612,'Policy Characteristics'!$D:$D,0))</f>
        <v>io-model.html</v>
      </c>
      <c r="R612" s="258">
        <f>INDEX('Policy Characteristics'!M:M,MATCH(PolicyLevers!$C612,'Policy Characteristics'!$D:$D,0))</f>
        <v>0</v>
      </c>
      <c r="S612" s="247">
        <f>INDEX('Policy Characteristics'!N:N,MATCH(PolicyLevers!$C612,'Policy Characteristics'!$D:$D,0))</f>
        <v>0</v>
      </c>
      <c r="T612" s="247">
        <f>INDEX('Policy Characteristics'!O:O,MATCH(PolicyLevers!$C612,'Policy Characteristics'!$D:$D,0))</f>
        <v>0</v>
      </c>
      <c r="U612" s="248"/>
      <c r="V612" s="248"/>
      <c r="W612" s="248"/>
      <c r="X612" s="248"/>
      <c r="Y612" s="248"/>
      <c r="Z612" s="248"/>
    </row>
    <row r="613" spans="1:26" ht="20.149999999999999" customHeight="1" x14ac:dyDescent="0.35">
      <c r="A613" s="247" t="str">
        <f>INDEX('Policy Characteristics'!B:B,MATCH(PolicyLevers!$C613,'Policy Characteristics'!$D:$D,0))</f>
        <v>Government Revenue Accounting</v>
      </c>
      <c r="B613" s="247" t="str">
        <f>INDEX('Policy Characteristics'!C:C,MATCH(PolicyLevers!$C613,'Policy Characteristics'!$D:$D,0))</f>
        <v>Remaining Government Cash Flows</v>
      </c>
      <c r="C613" s="247" t="str">
        <f t="shared" ref="C613" si="444">C$609</f>
        <v>GRA for Remaining Government Cash Flow Changes</v>
      </c>
      <c r="D613" s="247" t="s">
        <v>697</v>
      </c>
      <c r="E613" s="247"/>
      <c r="F613" s="247" t="s">
        <v>698</v>
      </c>
      <c r="G613" s="247"/>
      <c r="H613" s="254">
        <v>589</v>
      </c>
      <c r="I613" s="247" t="s">
        <v>76</v>
      </c>
      <c r="J613" s="314"/>
      <c r="K613" s="314"/>
      <c r="L613" s="247">
        <f>INDEX('Policy Characteristics'!G:G,MATCH(PolicyLevers!$C613,'Policy Characteristics'!$D:$D,0))</f>
        <v>0</v>
      </c>
      <c r="M613" s="247">
        <f>INDEX('Policy Characteristics'!H:H,MATCH(PolicyLevers!$C613,'Policy Characteristics'!$D:$D,0))</f>
        <v>10</v>
      </c>
      <c r="N613" s="247">
        <f>INDEX('Policy Characteristics'!I:I,MATCH(PolicyLevers!$C613,'Policy Characteristics'!$D:$D,0))</f>
        <v>1</v>
      </c>
      <c r="O613" s="247" t="str">
        <f>INDEX('Policy Characteristics'!J:J,MATCH(PolicyLevers!$C613,'Policy Characteristics'!$D:$D,0))</f>
        <v>weight</v>
      </c>
      <c r="P613" s="247" t="str">
        <f>INDEX('Policy Characteristics'!K:K,MATCH(PolicyLevers!$C613,'Policy Characteristics'!$D:$D,0))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Q613" s="247" t="str">
        <f>INDEX('Policy Characteristics'!L:L,MATCH(PolicyLevers!$C613,'Policy Characteristics'!$D:$D,0))</f>
        <v>io-model.html</v>
      </c>
      <c r="R613" s="258">
        <f>INDEX('Policy Characteristics'!M:M,MATCH(PolicyLevers!$C613,'Policy Characteristics'!$D:$D,0))</f>
        <v>0</v>
      </c>
      <c r="S613" s="247">
        <f>INDEX('Policy Characteristics'!N:N,MATCH(PolicyLevers!$C613,'Policy Characteristics'!$D:$D,0))</f>
        <v>0</v>
      </c>
      <c r="T613" s="247">
        <f>INDEX('Policy Characteristics'!O:O,MATCH(PolicyLevers!$C613,'Policy Characteristics'!$D:$D,0))</f>
        <v>0</v>
      </c>
      <c r="U613" s="248"/>
      <c r="V613" s="248"/>
      <c r="W613" s="248"/>
      <c r="X613" s="248"/>
      <c r="Y613" s="248"/>
      <c r="Z613" s="248"/>
    </row>
    <row r="614" spans="1:26" ht="15.75" customHeight="1" x14ac:dyDescent="0.35">
      <c r="A614" s="248"/>
      <c r="B614" s="248"/>
      <c r="C614" s="248"/>
      <c r="D614" s="248"/>
      <c r="E614" s="248"/>
      <c r="F614" s="248"/>
      <c r="G614" s="248"/>
      <c r="H614" s="248"/>
      <c r="I614" s="248"/>
      <c r="J614" s="248"/>
      <c r="K614" s="248"/>
      <c r="L614" s="248"/>
      <c r="M614" s="248"/>
      <c r="N614" s="248"/>
      <c r="O614" s="248"/>
      <c r="P614" s="248"/>
      <c r="Q614" s="248"/>
      <c r="R614" s="312"/>
      <c r="S614" s="248"/>
      <c r="T614" s="248"/>
      <c r="U614" s="248"/>
      <c r="V614" s="248"/>
      <c r="W614" s="248"/>
      <c r="X614" s="248"/>
      <c r="Y614" s="248"/>
      <c r="Z614" s="248"/>
    </row>
    <row r="615" spans="1:26" ht="15.75" customHeight="1" x14ac:dyDescent="0.35">
      <c r="A615" s="248"/>
      <c r="B615" s="248"/>
      <c r="C615" s="248"/>
      <c r="D615" s="248"/>
      <c r="E615" s="248"/>
      <c r="F615" s="248"/>
      <c r="G615" s="248"/>
      <c r="H615" s="248"/>
      <c r="I615" s="248"/>
      <c r="J615" s="248"/>
      <c r="K615" s="248"/>
      <c r="L615" s="248"/>
      <c r="M615" s="248"/>
      <c r="N615" s="248"/>
      <c r="O615" s="248"/>
      <c r="P615" s="248"/>
      <c r="Q615" s="248"/>
      <c r="R615" s="312"/>
      <c r="S615" s="248"/>
      <c r="T615" s="248"/>
      <c r="U615" s="248"/>
      <c r="V615" s="248"/>
      <c r="W615" s="248"/>
      <c r="X615" s="248"/>
      <c r="Y615" s="248"/>
      <c r="Z615" s="248"/>
    </row>
    <row r="616" spans="1:26" ht="15.75" customHeight="1" x14ac:dyDescent="0.35">
      <c r="A616" s="248"/>
      <c r="B616" s="248"/>
      <c r="C616" s="248"/>
      <c r="D616" s="248"/>
      <c r="E616" s="248"/>
      <c r="F616" s="248"/>
      <c r="G616" s="248"/>
      <c r="H616" s="248"/>
      <c r="I616" s="248"/>
      <c r="J616" s="248"/>
      <c r="K616" s="248"/>
      <c r="L616" s="248"/>
      <c r="M616" s="248"/>
      <c r="N616" s="248"/>
      <c r="O616" s="248"/>
      <c r="P616" s="248"/>
      <c r="Q616" s="248"/>
      <c r="R616" s="312"/>
      <c r="S616" s="248"/>
      <c r="T616" s="248"/>
      <c r="U616" s="248"/>
      <c r="V616" s="248"/>
      <c r="W616" s="248"/>
      <c r="X616" s="248"/>
      <c r="Y616" s="248"/>
      <c r="Z616" s="248"/>
    </row>
    <row r="617" spans="1:26" ht="15.75" customHeight="1" x14ac:dyDescent="0.35">
      <c r="A617" s="248"/>
      <c r="B617" s="248"/>
      <c r="C617" s="248"/>
      <c r="D617" s="248"/>
      <c r="E617" s="248"/>
      <c r="F617" s="248"/>
      <c r="G617" s="248"/>
      <c r="H617" s="248"/>
      <c r="I617" s="248"/>
      <c r="J617" s="248"/>
      <c r="K617" s="248"/>
      <c r="L617" s="248"/>
      <c r="M617" s="248"/>
      <c r="N617" s="248"/>
      <c r="O617" s="248"/>
      <c r="P617" s="248"/>
      <c r="Q617" s="248"/>
      <c r="R617" s="312"/>
      <c r="S617" s="248"/>
      <c r="T617" s="248"/>
      <c r="U617" s="248"/>
      <c r="V617" s="248"/>
      <c r="W617" s="248"/>
      <c r="X617" s="248"/>
      <c r="Y617" s="248"/>
      <c r="Z617" s="248"/>
    </row>
    <row r="618" spans="1:26" ht="15.75" customHeight="1" x14ac:dyDescent="0.35">
      <c r="A618" s="248"/>
      <c r="B618" s="248"/>
      <c r="C618" s="248"/>
      <c r="D618" s="248"/>
      <c r="E618" s="248"/>
      <c r="F618" s="248"/>
      <c r="G618" s="248"/>
      <c r="H618" s="248"/>
      <c r="I618" s="248"/>
      <c r="J618" s="248"/>
      <c r="K618" s="248"/>
      <c r="L618" s="248"/>
      <c r="M618" s="248"/>
      <c r="N618" s="248"/>
      <c r="O618" s="248"/>
      <c r="P618" s="248"/>
      <c r="Q618" s="248"/>
      <c r="R618" s="312"/>
      <c r="S618" s="248"/>
      <c r="T618" s="248"/>
      <c r="U618" s="248"/>
      <c r="V618" s="248"/>
      <c r="W618" s="248"/>
      <c r="X618" s="248"/>
      <c r="Y618" s="248"/>
      <c r="Z618" s="248"/>
    </row>
    <row r="619" spans="1:26" ht="15.75" customHeight="1" x14ac:dyDescent="0.35">
      <c r="A619" s="248"/>
      <c r="B619" s="248"/>
      <c r="C619" s="248"/>
      <c r="D619" s="248"/>
      <c r="E619" s="248"/>
      <c r="F619" s="248"/>
      <c r="G619" s="248"/>
      <c r="H619" s="7"/>
      <c r="I619" s="248"/>
      <c r="J619" s="7"/>
      <c r="K619" s="248"/>
      <c r="L619" s="248"/>
      <c r="M619" s="248"/>
      <c r="N619" s="248"/>
      <c r="O619" s="248"/>
      <c r="P619" s="248"/>
      <c r="Q619" s="248"/>
      <c r="R619" s="312"/>
      <c r="S619" s="248"/>
      <c r="T619" s="248"/>
      <c r="U619" s="248"/>
      <c r="V619" s="248"/>
      <c r="W619" s="248"/>
      <c r="X619" s="248"/>
      <c r="Y619" s="248"/>
      <c r="Z619" s="248"/>
    </row>
    <row r="620" spans="1:26" ht="15.75" customHeight="1" x14ac:dyDescent="0.35">
      <c r="A620" s="248"/>
      <c r="B620" s="248"/>
      <c r="C620" s="248"/>
      <c r="D620" s="248"/>
      <c r="E620" s="248"/>
      <c r="F620" s="248"/>
      <c r="G620" s="248"/>
      <c r="H620" s="7"/>
      <c r="I620" s="248"/>
      <c r="J620" s="7"/>
      <c r="K620" s="248"/>
      <c r="L620" s="248"/>
      <c r="M620" s="248"/>
      <c r="N620" s="248"/>
      <c r="O620" s="248"/>
      <c r="P620" s="248"/>
      <c r="Q620" s="248"/>
      <c r="R620" s="312"/>
      <c r="S620" s="248"/>
      <c r="T620" s="248"/>
      <c r="U620" s="248"/>
      <c r="V620" s="248"/>
      <c r="W620" s="248"/>
      <c r="X620" s="248"/>
      <c r="Y620" s="248"/>
      <c r="Z620" s="248"/>
    </row>
    <row r="621" spans="1:26" ht="15.75" customHeight="1" x14ac:dyDescent="0.35">
      <c r="A621" s="248"/>
      <c r="B621" s="248"/>
      <c r="C621" s="248"/>
      <c r="D621" s="248"/>
      <c r="E621" s="248"/>
      <c r="F621" s="248"/>
      <c r="G621" s="248"/>
      <c r="H621" s="7"/>
      <c r="I621" s="248"/>
      <c r="J621" s="7"/>
      <c r="K621" s="248"/>
      <c r="L621" s="248"/>
      <c r="M621" s="248"/>
      <c r="N621" s="248"/>
      <c r="O621" s="248"/>
      <c r="P621" s="248"/>
      <c r="Q621" s="248"/>
      <c r="R621" s="312"/>
      <c r="S621" s="248"/>
      <c r="T621" s="248"/>
      <c r="U621" s="248"/>
      <c r="V621" s="248"/>
      <c r="W621" s="248"/>
      <c r="X621" s="248"/>
      <c r="Y621" s="248"/>
      <c r="Z621" s="248"/>
    </row>
    <row r="622" spans="1:26" ht="15.75" customHeight="1" x14ac:dyDescent="0.35">
      <c r="A622" s="248"/>
      <c r="B622" s="248"/>
      <c r="C622" s="248"/>
      <c r="D622" s="248"/>
      <c r="E622" s="248"/>
      <c r="F622" s="248"/>
      <c r="G622" s="248"/>
      <c r="H622" s="7"/>
      <c r="I622" s="248"/>
      <c r="J622" s="7"/>
      <c r="K622" s="248"/>
      <c r="L622" s="248"/>
      <c r="M622" s="248"/>
      <c r="N622" s="248"/>
      <c r="O622" s="248"/>
      <c r="P622" s="248"/>
      <c r="Q622" s="248"/>
      <c r="R622" s="312"/>
      <c r="S622" s="248"/>
      <c r="T622" s="248"/>
      <c r="U622" s="248"/>
      <c r="V622" s="248"/>
      <c r="W622" s="248"/>
      <c r="X622" s="248"/>
      <c r="Y622" s="248"/>
      <c r="Z622" s="248"/>
    </row>
    <row r="623" spans="1:26" ht="15.75" customHeight="1" x14ac:dyDescent="0.35">
      <c r="A623" s="248"/>
      <c r="B623" s="248"/>
      <c r="C623" s="248"/>
      <c r="D623" s="248"/>
      <c r="E623" s="248"/>
      <c r="F623" s="248"/>
      <c r="G623" s="248"/>
      <c r="H623" s="7"/>
      <c r="I623" s="248"/>
      <c r="J623" s="7"/>
      <c r="K623" s="248"/>
      <c r="L623" s="248"/>
      <c r="M623" s="248"/>
      <c r="N623" s="248"/>
      <c r="O623" s="248"/>
      <c r="P623" s="248"/>
      <c r="Q623" s="248"/>
      <c r="R623" s="312"/>
      <c r="S623" s="248"/>
      <c r="T623" s="248"/>
      <c r="U623" s="248"/>
      <c r="V623" s="248"/>
      <c r="W623" s="248"/>
      <c r="X623" s="248"/>
      <c r="Y623" s="248"/>
      <c r="Z623" s="248"/>
    </row>
    <row r="624" spans="1:26" ht="15.75" customHeight="1" x14ac:dyDescent="0.35">
      <c r="A624" s="248"/>
      <c r="B624" s="248"/>
      <c r="C624" s="248"/>
      <c r="D624" s="248"/>
      <c r="E624" s="248"/>
      <c r="F624" s="248"/>
      <c r="G624" s="248"/>
      <c r="H624" s="7"/>
      <c r="I624" s="248"/>
      <c r="J624" s="7"/>
      <c r="K624" s="248"/>
      <c r="L624" s="248"/>
      <c r="M624" s="248"/>
      <c r="N624" s="248"/>
      <c r="O624" s="248"/>
      <c r="P624" s="248"/>
      <c r="Q624" s="248"/>
      <c r="R624" s="312"/>
      <c r="S624" s="248"/>
      <c r="T624" s="248"/>
      <c r="U624" s="248"/>
      <c r="V624" s="248"/>
      <c r="W624" s="248"/>
      <c r="X624" s="248"/>
      <c r="Y624" s="248"/>
      <c r="Z624" s="248"/>
    </row>
    <row r="625" spans="1:26" ht="15.75" customHeight="1" x14ac:dyDescent="0.35">
      <c r="A625" s="248"/>
      <c r="B625" s="248"/>
      <c r="C625" s="248"/>
      <c r="D625" s="248"/>
      <c r="E625" s="248"/>
      <c r="F625" s="248"/>
      <c r="G625" s="248"/>
      <c r="H625" s="7"/>
      <c r="I625" s="248"/>
      <c r="J625" s="7"/>
      <c r="K625" s="248"/>
      <c r="L625" s="248"/>
      <c r="M625" s="248"/>
      <c r="N625" s="248"/>
      <c r="O625" s="248"/>
      <c r="P625" s="248"/>
      <c r="Q625" s="248"/>
      <c r="R625" s="312"/>
      <c r="S625" s="248"/>
      <c r="T625" s="248"/>
      <c r="U625" s="248"/>
      <c r="V625" s="248"/>
      <c r="W625" s="248"/>
      <c r="X625" s="248"/>
      <c r="Y625" s="248"/>
      <c r="Z625" s="248"/>
    </row>
    <row r="626" spans="1:26" ht="15.75" customHeight="1" x14ac:dyDescent="0.35">
      <c r="A626" s="248"/>
      <c r="B626" s="248"/>
      <c r="C626" s="248"/>
      <c r="D626" s="248"/>
      <c r="E626" s="248"/>
      <c r="F626" s="248"/>
      <c r="G626" s="248"/>
      <c r="H626" s="7"/>
      <c r="I626" s="248"/>
      <c r="J626" s="7"/>
      <c r="K626" s="248"/>
      <c r="L626" s="248"/>
      <c r="M626" s="248"/>
      <c r="N626" s="248"/>
      <c r="O626" s="248"/>
      <c r="P626" s="248"/>
      <c r="Q626" s="248"/>
      <c r="R626" s="312"/>
      <c r="S626" s="248"/>
      <c r="T626" s="248"/>
      <c r="U626" s="248"/>
      <c r="V626" s="248"/>
      <c r="W626" s="248"/>
      <c r="X626" s="248"/>
      <c r="Y626" s="248"/>
      <c r="Z626" s="248"/>
    </row>
    <row r="627" spans="1:26" ht="15.75" customHeight="1" x14ac:dyDescent="0.35">
      <c r="A627" s="248"/>
      <c r="B627" s="248"/>
      <c r="C627" s="248"/>
      <c r="D627" s="248"/>
      <c r="E627" s="248"/>
      <c r="F627" s="248"/>
      <c r="G627" s="248"/>
      <c r="H627" s="7"/>
      <c r="I627" s="248"/>
      <c r="J627" s="7"/>
      <c r="K627" s="248"/>
      <c r="L627" s="248"/>
      <c r="M627" s="248"/>
      <c r="N627" s="248"/>
      <c r="O627" s="248"/>
      <c r="P627" s="248"/>
      <c r="Q627" s="248"/>
      <c r="R627" s="312"/>
      <c r="S627" s="248"/>
      <c r="T627" s="248"/>
      <c r="U627" s="248"/>
      <c r="V627" s="248"/>
      <c r="W627" s="248"/>
      <c r="X627" s="248"/>
      <c r="Y627" s="248"/>
      <c r="Z627" s="248"/>
    </row>
    <row r="628" spans="1:26" ht="15.75" customHeight="1" x14ac:dyDescent="0.35">
      <c r="A628" s="248"/>
      <c r="B628" s="248"/>
      <c r="C628" s="248"/>
      <c r="D628" s="248"/>
      <c r="E628" s="248"/>
      <c r="F628" s="248"/>
      <c r="G628" s="248"/>
      <c r="H628" s="7"/>
      <c r="I628" s="248"/>
      <c r="J628" s="7"/>
      <c r="K628" s="248"/>
      <c r="L628" s="248"/>
      <c r="M628" s="248"/>
      <c r="N628" s="248"/>
      <c r="O628" s="248"/>
      <c r="P628" s="248"/>
      <c r="Q628" s="248"/>
      <c r="R628" s="312"/>
      <c r="S628" s="248"/>
      <c r="T628" s="248"/>
      <c r="U628" s="248"/>
      <c r="V628" s="248"/>
      <c r="W628" s="248"/>
      <c r="X628" s="248"/>
      <c r="Y628" s="248"/>
      <c r="Z628" s="248"/>
    </row>
    <row r="629" spans="1:26" ht="15.75" customHeight="1" x14ac:dyDescent="0.35">
      <c r="A629" s="248"/>
      <c r="B629" s="248"/>
      <c r="C629" s="248"/>
      <c r="D629" s="248"/>
      <c r="E629" s="248"/>
      <c r="F629" s="248"/>
      <c r="G629" s="248"/>
      <c r="H629" s="7"/>
      <c r="I629" s="248"/>
      <c r="J629" s="7"/>
      <c r="K629" s="248"/>
      <c r="L629" s="248"/>
      <c r="M629" s="248"/>
      <c r="N629" s="248"/>
      <c r="O629" s="248"/>
      <c r="P629" s="248"/>
      <c r="Q629" s="248"/>
      <c r="R629" s="312"/>
      <c r="S629" s="248"/>
      <c r="T629" s="248"/>
      <c r="U629" s="248"/>
      <c r="V629" s="248"/>
      <c r="W629" s="248"/>
      <c r="X629" s="248"/>
      <c r="Y629" s="248"/>
      <c r="Z629" s="248"/>
    </row>
    <row r="630" spans="1:26" ht="15.75" customHeight="1" x14ac:dyDescent="0.35">
      <c r="A630" s="248"/>
      <c r="B630" s="248"/>
      <c r="C630" s="248"/>
      <c r="D630" s="248"/>
      <c r="E630" s="248"/>
      <c r="F630" s="248"/>
      <c r="G630" s="248"/>
      <c r="H630" s="7"/>
      <c r="I630" s="248"/>
      <c r="J630" s="7"/>
      <c r="K630" s="248"/>
      <c r="L630" s="248"/>
      <c r="M630" s="248"/>
      <c r="N630" s="248"/>
      <c r="O630" s="248"/>
      <c r="P630" s="248"/>
      <c r="Q630" s="248"/>
      <c r="R630" s="312"/>
      <c r="S630" s="248"/>
      <c r="T630" s="248"/>
      <c r="U630" s="248"/>
      <c r="V630" s="248"/>
      <c r="W630" s="248"/>
      <c r="X630" s="248"/>
      <c r="Y630" s="248"/>
      <c r="Z630" s="248"/>
    </row>
    <row r="631" spans="1:26" ht="15.75" customHeight="1" x14ac:dyDescent="0.35">
      <c r="A631" s="248"/>
      <c r="B631" s="248"/>
      <c r="C631" s="248"/>
      <c r="D631" s="248"/>
      <c r="E631" s="248"/>
      <c r="F631" s="248"/>
      <c r="G631" s="248"/>
      <c r="H631" s="7"/>
      <c r="I631" s="248"/>
      <c r="J631" s="7"/>
      <c r="K631" s="248"/>
      <c r="L631" s="248"/>
      <c r="M631" s="248"/>
      <c r="N631" s="248"/>
      <c r="O631" s="248"/>
      <c r="P631" s="248"/>
      <c r="Q631" s="248"/>
      <c r="R631" s="312"/>
      <c r="S631" s="248"/>
      <c r="T631" s="248"/>
      <c r="U631" s="248"/>
      <c r="V631" s="248"/>
      <c r="W631" s="248"/>
      <c r="X631" s="248"/>
      <c r="Y631" s="248"/>
      <c r="Z631" s="248"/>
    </row>
    <row r="632" spans="1:26" ht="15.75" customHeight="1" x14ac:dyDescent="0.35">
      <c r="A632" s="248"/>
      <c r="B632" s="248"/>
      <c r="C632" s="248"/>
      <c r="D632" s="248"/>
      <c r="E632" s="248"/>
      <c r="F632" s="248"/>
      <c r="G632" s="248"/>
      <c r="H632" s="7"/>
      <c r="I632" s="248"/>
      <c r="J632" s="7"/>
      <c r="K632" s="248"/>
      <c r="L632" s="248"/>
      <c r="M632" s="248"/>
      <c r="N632" s="248"/>
      <c r="O632" s="248"/>
      <c r="P632" s="248"/>
      <c r="Q632" s="248"/>
      <c r="R632" s="312"/>
      <c r="S632" s="248"/>
      <c r="T632" s="248"/>
      <c r="U632" s="248"/>
      <c r="V632" s="248"/>
      <c r="W632" s="248"/>
      <c r="X632" s="248"/>
      <c r="Y632" s="248"/>
      <c r="Z632" s="248"/>
    </row>
    <row r="633" spans="1:26" ht="15.75" customHeight="1" x14ac:dyDescent="0.35">
      <c r="A633" s="248"/>
      <c r="B633" s="248"/>
      <c r="C633" s="248"/>
      <c r="D633" s="248"/>
      <c r="E633" s="248"/>
      <c r="F633" s="248"/>
      <c r="G633" s="248"/>
      <c r="H633" s="7"/>
      <c r="I633" s="248"/>
      <c r="J633" s="7"/>
      <c r="K633" s="248"/>
      <c r="L633" s="248"/>
      <c r="M633" s="248"/>
      <c r="N633" s="248"/>
      <c r="O633" s="248"/>
      <c r="P633" s="248"/>
      <c r="Q633" s="248"/>
      <c r="R633" s="312"/>
      <c r="S633" s="248"/>
      <c r="T633" s="248"/>
      <c r="U633" s="248"/>
      <c r="V633" s="248"/>
      <c r="W633" s="248"/>
      <c r="X633" s="248"/>
      <c r="Y633" s="248"/>
      <c r="Z633" s="248"/>
    </row>
    <row r="634" spans="1:26" ht="15.75" customHeight="1" x14ac:dyDescent="0.35">
      <c r="A634" s="248"/>
      <c r="B634" s="248"/>
      <c r="C634" s="248"/>
      <c r="D634" s="248"/>
      <c r="E634" s="248"/>
      <c r="F634" s="248"/>
      <c r="G634" s="248"/>
      <c r="H634" s="7"/>
      <c r="I634" s="248"/>
      <c r="J634" s="7"/>
      <c r="K634" s="248"/>
      <c r="L634" s="248"/>
      <c r="M634" s="248"/>
      <c r="N634" s="248"/>
      <c r="O634" s="248"/>
      <c r="P634" s="248"/>
      <c r="Q634" s="248"/>
      <c r="R634" s="312"/>
      <c r="S634" s="248"/>
      <c r="T634" s="248"/>
      <c r="U634" s="248"/>
      <c r="V634" s="248"/>
      <c r="W634" s="248"/>
      <c r="X634" s="248"/>
      <c r="Y634" s="248"/>
      <c r="Z634" s="248"/>
    </row>
    <row r="635" spans="1:26" ht="15.75" customHeight="1" x14ac:dyDescent="0.35">
      <c r="A635" s="248"/>
      <c r="B635" s="248"/>
      <c r="C635" s="248"/>
      <c r="D635" s="248"/>
      <c r="E635" s="248"/>
      <c r="F635" s="248"/>
      <c r="G635" s="248"/>
      <c r="H635" s="7"/>
      <c r="I635" s="248"/>
      <c r="J635" s="7"/>
      <c r="K635" s="248"/>
      <c r="L635" s="248"/>
      <c r="M635" s="248"/>
      <c r="N635" s="248"/>
      <c r="O635" s="248"/>
      <c r="P635" s="248"/>
      <c r="Q635" s="248"/>
      <c r="R635" s="312"/>
      <c r="S635" s="248"/>
      <c r="T635" s="248"/>
      <c r="U635" s="248"/>
      <c r="V635" s="248"/>
      <c r="W635" s="248"/>
      <c r="X635" s="248"/>
      <c r="Y635" s="248"/>
      <c r="Z635" s="248"/>
    </row>
    <row r="636" spans="1:26" ht="15.75" customHeight="1" x14ac:dyDescent="0.35">
      <c r="A636" s="248"/>
      <c r="B636" s="248"/>
      <c r="C636" s="248"/>
      <c r="D636" s="248"/>
      <c r="E636" s="248"/>
      <c r="F636" s="248"/>
      <c r="G636" s="248"/>
      <c r="H636" s="7"/>
      <c r="I636" s="248"/>
      <c r="J636" s="7"/>
      <c r="K636" s="248"/>
      <c r="L636" s="248"/>
      <c r="M636" s="248"/>
      <c r="N636" s="248"/>
      <c r="O636" s="248"/>
      <c r="P636" s="248"/>
      <c r="Q636" s="248"/>
      <c r="R636" s="312"/>
      <c r="S636" s="248"/>
      <c r="T636" s="248"/>
      <c r="U636" s="248"/>
      <c r="V636" s="248"/>
      <c r="W636" s="248"/>
      <c r="X636" s="248"/>
      <c r="Y636" s="248"/>
      <c r="Z636" s="248"/>
    </row>
    <row r="637" spans="1:26" ht="15.75" customHeight="1" x14ac:dyDescent="0.35">
      <c r="A637" s="248"/>
      <c r="B637" s="248"/>
      <c r="C637" s="248"/>
      <c r="D637" s="248"/>
      <c r="E637" s="248"/>
      <c r="F637" s="248"/>
      <c r="G637" s="248"/>
      <c r="H637" s="7"/>
      <c r="I637" s="248"/>
      <c r="J637" s="7"/>
      <c r="K637" s="248"/>
      <c r="L637" s="248"/>
      <c r="M637" s="248"/>
      <c r="N637" s="248"/>
      <c r="O637" s="248"/>
      <c r="P637" s="248"/>
      <c r="Q637" s="248"/>
      <c r="R637" s="312"/>
      <c r="S637" s="248"/>
      <c r="T637" s="248"/>
      <c r="U637" s="248"/>
      <c r="V637" s="248"/>
      <c r="W637" s="248"/>
      <c r="X637" s="248"/>
      <c r="Y637" s="248"/>
      <c r="Z637" s="248"/>
    </row>
    <row r="638" spans="1:26" ht="15.75" customHeight="1" x14ac:dyDescent="0.35">
      <c r="A638" s="248"/>
      <c r="B638" s="248"/>
      <c r="C638" s="248"/>
      <c r="D638" s="248"/>
      <c r="E638" s="248"/>
      <c r="F638" s="248"/>
      <c r="G638" s="248"/>
      <c r="H638" s="7"/>
      <c r="I638" s="248"/>
      <c r="J638" s="7"/>
      <c r="K638" s="248"/>
      <c r="L638" s="248"/>
      <c r="M638" s="248"/>
      <c r="N638" s="248"/>
      <c r="O638" s="248"/>
      <c r="P638" s="248"/>
      <c r="Q638" s="248"/>
      <c r="R638" s="312"/>
      <c r="S638" s="248"/>
      <c r="T638" s="248"/>
      <c r="U638" s="248"/>
      <c r="V638" s="248"/>
      <c r="W638" s="248"/>
      <c r="X638" s="248"/>
      <c r="Y638" s="248"/>
      <c r="Z638" s="248"/>
    </row>
    <row r="639" spans="1:26" ht="15.75" customHeight="1" x14ac:dyDescent="0.35">
      <c r="A639" s="248"/>
      <c r="B639" s="248"/>
      <c r="C639" s="248"/>
      <c r="D639" s="248"/>
      <c r="E639" s="248"/>
      <c r="F639" s="248"/>
      <c r="G639" s="248"/>
      <c r="H639" s="7"/>
      <c r="I639" s="248"/>
      <c r="J639" s="7"/>
      <c r="K639" s="248"/>
      <c r="L639" s="248"/>
      <c r="M639" s="248"/>
      <c r="N639" s="248"/>
      <c r="O639" s="248"/>
      <c r="P639" s="248"/>
      <c r="Q639" s="248"/>
      <c r="R639" s="312"/>
      <c r="S639" s="248"/>
      <c r="T639" s="248"/>
      <c r="U639" s="248"/>
      <c r="V639" s="248"/>
      <c r="W639" s="248"/>
      <c r="X639" s="248"/>
      <c r="Y639" s="248"/>
      <c r="Z639" s="248"/>
    </row>
    <row r="640" spans="1:26" ht="15.75" customHeight="1" x14ac:dyDescent="0.35">
      <c r="A640" s="248"/>
      <c r="B640" s="248"/>
      <c r="C640" s="248"/>
      <c r="D640" s="248"/>
      <c r="E640" s="248"/>
      <c r="F640" s="248"/>
      <c r="G640" s="248"/>
      <c r="H640" s="7"/>
      <c r="I640" s="248"/>
      <c r="J640" s="7"/>
      <c r="K640" s="248"/>
      <c r="L640" s="248"/>
      <c r="M640" s="248"/>
      <c r="N640" s="248"/>
      <c r="O640" s="248"/>
      <c r="P640" s="248"/>
      <c r="Q640" s="248"/>
      <c r="R640" s="312"/>
      <c r="S640" s="248"/>
      <c r="T640" s="248"/>
      <c r="U640" s="248"/>
      <c r="V640" s="248"/>
      <c r="W640" s="248"/>
      <c r="X640" s="248"/>
      <c r="Y640" s="248"/>
      <c r="Z640" s="248"/>
    </row>
    <row r="641" spans="1:26" ht="15.75" customHeight="1" x14ac:dyDescent="0.35">
      <c r="A641" s="248"/>
      <c r="B641" s="248"/>
      <c r="C641" s="248"/>
      <c r="D641" s="248"/>
      <c r="E641" s="248"/>
      <c r="F641" s="248"/>
      <c r="G641" s="248"/>
      <c r="H641" s="7"/>
      <c r="I641" s="248"/>
      <c r="J641" s="7"/>
      <c r="K641" s="248"/>
      <c r="L641" s="248"/>
      <c r="M641" s="248"/>
      <c r="N641" s="248"/>
      <c r="O641" s="248"/>
      <c r="P641" s="248"/>
      <c r="Q641" s="248"/>
      <c r="R641" s="312"/>
      <c r="S641" s="248"/>
      <c r="T641" s="248"/>
      <c r="U641" s="248"/>
      <c r="V641" s="248"/>
      <c r="W641" s="248"/>
      <c r="X641" s="248"/>
      <c r="Y641" s="248"/>
      <c r="Z641" s="248"/>
    </row>
    <row r="642" spans="1:26" ht="15.75" customHeight="1" x14ac:dyDescent="0.35">
      <c r="A642" s="248"/>
      <c r="B642" s="248"/>
      <c r="C642" s="248"/>
      <c r="D642" s="248"/>
      <c r="E642" s="248"/>
      <c r="F642" s="248"/>
      <c r="G642" s="248"/>
      <c r="H642" s="7"/>
      <c r="I642" s="248"/>
      <c r="J642" s="7"/>
      <c r="K642" s="248"/>
      <c r="L642" s="248"/>
      <c r="M642" s="248"/>
      <c r="N642" s="248"/>
      <c r="O642" s="248"/>
      <c r="P642" s="248"/>
      <c r="Q642" s="248"/>
      <c r="R642" s="312"/>
      <c r="S642" s="248"/>
      <c r="T642" s="248"/>
      <c r="U642" s="248"/>
      <c r="V642" s="248"/>
      <c r="W642" s="248"/>
      <c r="X642" s="248"/>
      <c r="Y642" s="248"/>
      <c r="Z642" s="248"/>
    </row>
    <row r="643" spans="1:26" ht="15.75" customHeight="1" x14ac:dyDescent="0.35">
      <c r="A643" s="248"/>
      <c r="B643" s="248"/>
      <c r="C643" s="248"/>
      <c r="D643" s="248"/>
      <c r="E643" s="248"/>
      <c r="F643" s="248"/>
      <c r="G643" s="248"/>
      <c r="H643" s="7"/>
      <c r="I643" s="248"/>
      <c r="J643" s="7"/>
      <c r="K643" s="248"/>
      <c r="L643" s="248"/>
      <c r="M643" s="248"/>
      <c r="N643" s="248"/>
      <c r="O643" s="248"/>
      <c r="P643" s="248"/>
      <c r="Q643" s="248"/>
      <c r="R643" s="312"/>
      <c r="S643" s="248"/>
      <c r="T643" s="248"/>
      <c r="U643" s="248"/>
      <c r="V643" s="248"/>
      <c r="W643" s="248"/>
      <c r="X643" s="248"/>
      <c r="Y643" s="248"/>
      <c r="Z643" s="248"/>
    </row>
    <row r="644" spans="1:26" ht="15.75" customHeight="1" x14ac:dyDescent="0.35">
      <c r="A644" s="248"/>
      <c r="B644" s="248"/>
      <c r="C644" s="248"/>
      <c r="D644" s="248"/>
      <c r="E644" s="248"/>
      <c r="F644" s="248"/>
      <c r="G644" s="248"/>
      <c r="H644" s="7"/>
      <c r="I644" s="248"/>
      <c r="J644" s="7"/>
      <c r="K644" s="248"/>
      <c r="L644" s="248"/>
      <c r="M644" s="248"/>
      <c r="N644" s="248"/>
      <c r="O644" s="248"/>
      <c r="P644" s="248"/>
      <c r="Q644" s="248"/>
      <c r="R644" s="312"/>
      <c r="S644" s="248"/>
      <c r="T644" s="248"/>
      <c r="U644" s="248"/>
      <c r="V644" s="248"/>
      <c r="W644" s="248"/>
      <c r="X644" s="248"/>
      <c r="Y644" s="248"/>
      <c r="Z644" s="248"/>
    </row>
    <row r="645" spans="1:26" ht="15.75" customHeight="1" x14ac:dyDescent="0.35">
      <c r="A645" s="248"/>
      <c r="B645" s="248"/>
      <c r="C645" s="248"/>
      <c r="D645" s="248"/>
      <c r="E645" s="248"/>
      <c r="F645" s="248"/>
      <c r="G645" s="248"/>
      <c r="H645" s="7"/>
      <c r="I645" s="248"/>
      <c r="J645" s="7"/>
      <c r="K645" s="248"/>
      <c r="L645" s="248"/>
      <c r="M645" s="248"/>
      <c r="N645" s="248"/>
      <c r="O645" s="248"/>
      <c r="P645" s="248"/>
      <c r="Q645" s="248"/>
      <c r="R645" s="312"/>
      <c r="S645" s="248"/>
      <c r="T645" s="248"/>
      <c r="U645" s="248"/>
      <c r="V645" s="248"/>
      <c r="W645" s="248"/>
      <c r="X645" s="248"/>
      <c r="Y645" s="248"/>
      <c r="Z645" s="248"/>
    </row>
    <row r="646" spans="1:26" ht="15.75" customHeight="1" x14ac:dyDescent="0.35">
      <c r="A646" s="248"/>
      <c r="B646" s="248"/>
      <c r="C646" s="248"/>
      <c r="D646" s="248"/>
      <c r="E646" s="248"/>
      <c r="F646" s="248"/>
      <c r="G646" s="248"/>
      <c r="H646" s="7"/>
      <c r="I646" s="248"/>
      <c r="J646" s="7"/>
      <c r="K646" s="248"/>
      <c r="L646" s="248"/>
      <c r="M646" s="248"/>
      <c r="N646" s="248"/>
      <c r="O646" s="248"/>
      <c r="P646" s="248"/>
      <c r="Q646" s="248"/>
      <c r="R646" s="312"/>
      <c r="S646" s="248"/>
      <c r="T646" s="248"/>
      <c r="U646" s="248"/>
      <c r="V646" s="248"/>
      <c r="W646" s="248"/>
      <c r="X646" s="248"/>
      <c r="Y646" s="248"/>
      <c r="Z646" s="248"/>
    </row>
    <row r="647" spans="1:26" ht="15.75" customHeight="1" x14ac:dyDescent="0.35">
      <c r="A647" s="248"/>
      <c r="B647" s="248"/>
      <c r="C647" s="248"/>
      <c r="D647" s="248"/>
      <c r="E647" s="248"/>
      <c r="F647" s="248"/>
      <c r="G647" s="248"/>
      <c r="H647" s="7"/>
      <c r="I647" s="248"/>
      <c r="J647" s="7"/>
      <c r="K647" s="248"/>
      <c r="L647" s="248"/>
      <c r="M647" s="248"/>
      <c r="N647" s="248"/>
      <c r="O647" s="248"/>
      <c r="P647" s="248"/>
      <c r="Q647" s="248"/>
      <c r="R647" s="312"/>
      <c r="S647" s="248"/>
      <c r="T647" s="248"/>
      <c r="U647" s="248"/>
      <c r="V647" s="248"/>
      <c r="W647" s="248"/>
      <c r="X647" s="248"/>
      <c r="Y647" s="248"/>
      <c r="Z647" s="248"/>
    </row>
    <row r="648" spans="1:26" ht="15.75" customHeight="1" x14ac:dyDescent="0.35">
      <c r="A648" s="248"/>
      <c r="B648" s="248"/>
      <c r="C648" s="248"/>
      <c r="D648" s="248"/>
      <c r="E648" s="248"/>
      <c r="F648" s="248"/>
      <c r="G648" s="248"/>
      <c r="H648" s="7"/>
      <c r="I648" s="248"/>
      <c r="J648" s="7"/>
      <c r="K648" s="248"/>
      <c r="L648" s="248"/>
      <c r="M648" s="248"/>
      <c r="N648" s="248"/>
      <c r="O648" s="248"/>
      <c r="P648" s="248"/>
      <c r="Q648" s="248"/>
      <c r="R648" s="312"/>
      <c r="S648" s="248"/>
      <c r="T648" s="248"/>
      <c r="U648" s="248"/>
      <c r="V648" s="248"/>
      <c r="W648" s="248"/>
      <c r="X648" s="248"/>
      <c r="Y648" s="248"/>
      <c r="Z648" s="248"/>
    </row>
    <row r="649" spans="1:26" ht="15.75" customHeight="1" x14ac:dyDescent="0.35">
      <c r="A649" s="248"/>
      <c r="B649" s="248"/>
      <c r="C649" s="248"/>
      <c r="D649" s="248"/>
      <c r="E649" s="248"/>
      <c r="F649" s="248"/>
      <c r="G649" s="248"/>
      <c r="H649" s="7"/>
      <c r="I649" s="248"/>
      <c r="J649" s="7"/>
      <c r="K649" s="248"/>
      <c r="L649" s="248"/>
      <c r="M649" s="248"/>
      <c r="N649" s="248"/>
      <c r="O649" s="248"/>
      <c r="P649" s="248"/>
      <c r="Q649" s="248"/>
      <c r="R649" s="312"/>
      <c r="S649" s="248"/>
      <c r="T649" s="248"/>
      <c r="U649" s="248"/>
      <c r="V649" s="248"/>
      <c r="W649" s="248"/>
      <c r="X649" s="248"/>
      <c r="Y649" s="248"/>
      <c r="Z649" s="248"/>
    </row>
    <row r="650" spans="1:26" ht="15.75" customHeight="1" x14ac:dyDescent="0.35">
      <c r="A650" s="248"/>
      <c r="B650" s="248"/>
      <c r="C650" s="248"/>
      <c r="D650" s="248"/>
      <c r="E650" s="248"/>
      <c r="F650" s="248"/>
      <c r="G650" s="248"/>
      <c r="H650" s="7"/>
      <c r="I650" s="248"/>
      <c r="J650" s="7"/>
      <c r="K650" s="248"/>
      <c r="L650" s="248"/>
      <c r="M650" s="248"/>
      <c r="N650" s="248"/>
      <c r="O650" s="248"/>
      <c r="P650" s="248"/>
      <c r="Q650" s="248"/>
      <c r="R650" s="312"/>
      <c r="S650" s="248"/>
      <c r="T650" s="248"/>
      <c r="U650" s="248"/>
      <c r="V650" s="248"/>
      <c r="W650" s="248"/>
      <c r="X650" s="248"/>
      <c r="Y650" s="248"/>
      <c r="Z650" s="248"/>
    </row>
    <row r="651" spans="1:26" ht="15.75" customHeight="1" x14ac:dyDescent="0.35">
      <c r="A651" s="248"/>
      <c r="B651" s="248"/>
      <c r="C651" s="248"/>
      <c r="D651" s="248"/>
      <c r="E651" s="248"/>
      <c r="F651" s="248"/>
      <c r="G651" s="248"/>
      <c r="H651" s="7"/>
      <c r="I651" s="248"/>
      <c r="J651" s="7"/>
      <c r="K651" s="248"/>
      <c r="L651" s="248"/>
      <c r="M651" s="248"/>
      <c r="N651" s="248"/>
      <c r="O651" s="248"/>
      <c r="P651" s="248"/>
      <c r="Q651" s="248"/>
      <c r="R651" s="312"/>
      <c r="S651" s="248"/>
      <c r="T651" s="248"/>
      <c r="U651" s="248"/>
      <c r="V651" s="248"/>
      <c r="W651" s="248"/>
      <c r="X651" s="248"/>
      <c r="Y651" s="248"/>
      <c r="Z651" s="248"/>
    </row>
    <row r="652" spans="1:26" ht="15.75" customHeight="1" x14ac:dyDescent="0.35">
      <c r="A652" s="248"/>
      <c r="B652" s="248"/>
      <c r="C652" s="248"/>
      <c r="D652" s="248"/>
      <c r="E652" s="248"/>
      <c r="F652" s="248"/>
      <c r="G652" s="248"/>
      <c r="H652" s="7"/>
      <c r="I652" s="248"/>
      <c r="J652" s="7"/>
      <c r="K652" s="248"/>
      <c r="L652" s="248"/>
      <c r="M652" s="248"/>
      <c r="N652" s="248"/>
      <c r="O652" s="248"/>
      <c r="P652" s="248"/>
      <c r="Q652" s="248"/>
      <c r="R652" s="312"/>
      <c r="S652" s="248"/>
      <c r="T652" s="248"/>
      <c r="U652" s="248"/>
      <c r="V652" s="248"/>
      <c r="W652" s="248"/>
      <c r="X652" s="248"/>
      <c r="Y652" s="248"/>
      <c r="Z652" s="248"/>
    </row>
    <row r="653" spans="1:26" ht="15.75" customHeight="1" x14ac:dyDescent="0.35">
      <c r="A653" s="248"/>
      <c r="B653" s="248"/>
      <c r="C653" s="248"/>
      <c r="D653" s="248"/>
      <c r="E653" s="248"/>
      <c r="F653" s="248"/>
      <c r="G653" s="248"/>
      <c r="H653" s="7"/>
      <c r="I653" s="248"/>
      <c r="J653" s="7"/>
      <c r="K653" s="248"/>
      <c r="L653" s="248"/>
      <c r="M653" s="248"/>
      <c r="N653" s="248"/>
      <c r="O653" s="248"/>
      <c r="P653" s="248"/>
      <c r="Q653" s="248"/>
      <c r="R653" s="312"/>
      <c r="S653" s="248"/>
      <c r="T653" s="248"/>
      <c r="U653" s="248"/>
      <c r="V653" s="248"/>
      <c r="W653" s="248"/>
      <c r="X653" s="248"/>
      <c r="Y653" s="248"/>
      <c r="Z653" s="248"/>
    </row>
    <row r="654" spans="1:26" ht="15.75" customHeight="1" x14ac:dyDescent="0.35">
      <c r="A654" s="248"/>
      <c r="B654" s="248"/>
      <c r="C654" s="248"/>
      <c r="D654" s="248"/>
      <c r="E654" s="248"/>
      <c r="F654" s="248"/>
      <c r="G654" s="248"/>
      <c r="H654" s="7"/>
      <c r="I654" s="248"/>
      <c r="J654" s="7"/>
      <c r="K654" s="248"/>
      <c r="L654" s="248"/>
      <c r="M654" s="248"/>
      <c r="N654" s="248"/>
      <c r="O654" s="248"/>
      <c r="P654" s="248"/>
      <c r="Q654" s="248"/>
      <c r="R654" s="312"/>
      <c r="S654" s="248"/>
      <c r="T654" s="248"/>
      <c r="U654" s="248"/>
      <c r="V654" s="248"/>
      <c r="W654" s="248"/>
      <c r="X654" s="248"/>
      <c r="Y654" s="248"/>
      <c r="Z654" s="248"/>
    </row>
    <row r="655" spans="1:26" ht="15.75" customHeight="1" x14ac:dyDescent="0.35">
      <c r="A655" s="248"/>
      <c r="B655" s="248"/>
      <c r="C655" s="248"/>
      <c r="D655" s="248"/>
      <c r="E655" s="248"/>
      <c r="F655" s="248"/>
      <c r="G655" s="248"/>
      <c r="H655" s="7"/>
      <c r="I655" s="248"/>
      <c r="J655" s="7"/>
      <c r="K655" s="248"/>
      <c r="L655" s="248"/>
      <c r="M655" s="248"/>
      <c r="N655" s="248"/>
      <c r="O655" s="248"/>
      <c r="P655" s="248"/>
      <c r="Q655" s="248"/>
      <c r="R655" s="312"/>
      <c r="S655" s="248"/>
      <c r="T655" s="248"/>
      <c r="U655" s="248"/>
      <c r="V655" s="248"/>
      <c r="W655" s="248"/>
      <c r="X655" s="248"/>
      <c r="Y655" s="248"/>
      <c r="Z655" s="248"/>
    </row>
    <row r="656" spans="1:26" ht="15.75" customHeight="1" x14ac:dyDescent="0.35">
      <c r="A656" s="248"/>
      <c r="B656" s="248"/>
      <c r="C656" s="248"/>
      <c r="D656" s="248"/>
      <c r="E656" s="248"/>
      <c r="F656" s="248"/>
      <c r="G656" s="248"/>
      <c r="H656" s="7"/>
      <c r="I656" s="248"/>
      <c r="J656" s="7"/>
      <c r="K656" s="248"/>
      <c r="L656" s="248"/>
      <c r="M656" s="248"/>
      <c r="N656" s="248"/>
      <c r="O656" s="248"/>
      <c r="P656" s="248"/>
      <c r="Q656" s="248"/>
      <c r="R656" s="312"/>
      <c r="S656" s="248"/>
      <c r="T656" s="248"/>
      <c r="U656" s="248"/>
      <c r="V656" s="248"/>
      <c r="W656" s="248"/>
      <c r="X656" s="248"/>
      <c r="Y656" s="248"/>
      <c r="Z656" s="248"/>
    </row>
    <row r="657" spans="1:26" ht="15.75" customHeight="1" x14ac:dyDescent="0.35">
      <c r="A657" s="248"/>
      <c r="B657" s="248"/>
      <c r="C657" s="248"/>
      <c r="D657" s="248"/>
      <c r="E657" s="248"/>
      <c r="F657" s="248"/>
      <c r="G657" s="248"/>
      <c r="H657" s="7"/>
      <c r="I657" s="248"/>
      <c r="J657" s="7"/>
      <c r="K657" s="248"/>
      <c r="L657" s="248"/>
      <c r="M657" s="248"/>
      <c r="N657" s="248"/>
      <c r="O657" s="248"/>
      <c r="P657" s="248"/>
      <c r="Q657" s="248"/>
      <c r="R657" s="312"/>
      <c r="S657" s="248"/>
      <c r="T657" s="248"/>
      <c r="U657" s="248"/>
      <c r="V657" s="248"/>
      <c r="W657" s="248"/>
      <c r="X657" s="248"/>
      <c r="Y657" s="248"/>
      <c r="Z657" s="248"/>
    </row>
    <row r="658" spans="1:26" ht="15.75" customHeight="1" x14ac:dyDescent="0.35">
      <c r="A658" s="248"/>
      <c r="B658" s="248"/>
      <c r="C658" s="248"/>
      <c r="D658" s="248"/>
      <c r="E658" s="248"/>
      <c r="F658" s="248"/>
      <c r="G658" s="248"/>
      <c r="H658" s="7"/>
      <c r="I658" s="248"/>
      <c r="J658" s="7"/>
      <c r="K658" s="248"/>
      <c r="L658" s="248"/>
      <c r="M658" s="248"/>
      <c r="N658" s="248"/>
      <c r="O658" s="248"/>
      <c r="P658" s="248"/>
      <c r="Q658" s="248"/>
      <c r="R658" s="312"/>
      <c r="S658" s="248"/>
      <c r="T658" s="248"/>
      <c r="U658" s="248"/>
      <c r="V658" s="248"/>
      <c r="W658" s="248"/>
      <c r="X658" s="248"/>
      <c r="Y658" s="248"/>
      <c r="Z658" s="248"/>
    </row>
    <row r="659" spans="1:26" ht="15.75" customHeight="1" x14ac:dyDescent="0.35">
      <c r="A659" s="248"/>
      <c r="B659" s="248"/>
      <c r="C659" s="248"/>
      <c r="D659" s="248"/>
      <c r="E659" s="248"/>
      <c r="F659" s="248"/>
      <c r="G659" s="248"/>
      <c r="H659" s="7"/>
      <c r="I659" s="248"/>
      <c r="J659" s="7"/>
      <c r="K659" s="248"/>
      <c r="L659" s="248"/>
      <c r="M659" s="248"/>
      <c r="N659" s="248"/>
      <c r="O659" s="248"/>
      <c r="P659" s="248"/>
      <c r="Q659" s="248"/>
      <c r="R659" s="312"/>
      <c r="S659" s="248"/>
      <c r="T659" s="248"/>
      <c r="U659" s="248"/>
      <c r="V659" s="248"/>
      <c r="W659" s="248"/>
      <c r="X659" s="248"/>
      <c r="Y659" s="248"/>
      <c r="Z659" s="248"/>
    </row>
    <row r="660" spans="1:26" ht="15.75" customHeight="1" x14ac:dyDescent="0.35">
      <c r="A660" s="248"/>
      <c r="B660" s="248"/>
      <c r="C660" s="248"/>
      <c r="D660" s="248"/>
      <c r="E660" s="248"/>
      <c r="F660" s="248"/>
      <c r="G660" s="248"/>
      <c r="H660" s="7"/>
      <c r="I660" s="248"/>
      <c r="J660" s="7"/>
      <c r="K660" s="248"/>
      <c r="L660" s="248"/>
      <c r="M660" s="248"/>
      <c r="N660" s="248"/>
      <c r="O660" s="248"/>
      <c r="P660" s="248"/>
      <c r="Q660" s="248"/>
      <c r="R660" s="312"/>
      <c r="S660" s="248"/>
      <c r="T660" s="248"/>
      <c r="U660" s="248"/>
      <c r="V660" s="248"/>
      <c r="W660" s="248"/>
      <c r="X660" s="248"/>
      <c r="Y660" s="248"/>
      <c r="Z660" s="248"/>
    </row>
    <row r="661" spans="1:26" ht="15.75" customHeight="1" x14ac:dyDescent="0.35">
      <c r="A661" s="248"/>
      <c r="B661" s="248"/>
      <c r="C661" s="248"/>
      <c r="D661" s="248"/>
      <c r="E661" s="248"/>
      <c r="F661" s="248"/>
      <c r="G661" s="248"/>
      <c r="H661" s="7"/>
      <c r="I661" s="248"/>
      <c r="J661" s="7"/>
      <c r="K661" s="248"/>
      <c r="L661" s="248"/>
      <c r="M661" s="248"/>
      <c r="N661" s="248"/>
      <c r="O661" s="248"/>
      <c r="P661" s="248"/>
      <c r="Q661" s="248"/>
      <c r="R661" s="312"/>
      <c r="S661" s="248"/>
      <c r="T661" s="248"/>
      <c r="U661" s="248"/>
      <c r="V661" s="248"/>
      <c r="W661" s="248"/>
      <c r="X661" s="248"/>
      <c r="Y661" s="248"/>
      <c r="Z661" s="248"/>
    </row>
    <row r="662" spans="1:26" ht="15.75" customHeight="1" x14ac:dyDescent="0.35">
      <c r="A662" s="248"/>
      <c r="B662" s="248"/>
      <c r="C662" s="248"/>
      <c r="D662" s="248"/>
      <c r="E662" s="248"/>
      <c r="F662" s="248"/>
      <c r="G662" s="248"/>
      <c r="H662" s="7"/>
      <c r="I662" s="248"/>
      <c r="J662" s="7"/>
      <c r="K662" s="248"/>
      <c r="L662" s="248"/>
      <c r="M662" s="248"/>
      <c r="N662" s="248"/>
      <c r="O662" s="248"/>
      <c r="P662" s="248"/>
      <c r="Q662" s="248"/>
      <c r="R662" s="312"/>
      <c r="S662" s="248"/>
      <c r="T662" s="248"/>
      <c r="U662" s="248"/>
      <c r="V662" s="248"/>
      <c r="W662" s="248"/>
      <c r="X662" s="248"/>
      <c r="Y662" s="248"/>
      <c r="Z662" s="248"/>
    </row>
    <row r="663" spans="1:26" ht="15.75" customHeight="1" x14ac:dyDescent="0.35">
      <c r="A663" s="248"/>
      <c r="B663" s="248"/>
      <c r="C663" s="248"/>
      <c r="D663" s="248"/>
      <c r="E663" s="248"/>
      <c r="F663" s="248"/>
      <c r="G663" s="248"/>
      <c r="H663" s="7"/>
      <c r="I663" s="248"/>
      <c r="J663" s="7"/>
      <c r="K663" s="248"/>
      <c r="L663" s="248"/>
      <c r="M663" s="248"/>
      <c r="N663" s="248"/>
      <c r="O663" s="248"/>
      <c r="P663" s="248"/>
      <c r="Q663" s="248"/>
      <c r="R663" s="312"/>
      <c r="S663" s="248"/>
      <c r="T663" s="248"/>
      <c r="U663" s="248"/>
      <c r="V663" s="248"/>
      <c r="W663" s="248"/>
      <c r="X663" s="248"/>
      <c r="Y663" s="248"/>
      <c r="Z663" s="248"/>
    </row>
    <row r="664" spans="1:26" ht="15.75" customHeight="1" x14ac:dyDescent="0.35">
      <c r="A664" s="248"/>
      <c r="B664" s="248"/>
      <c r="C664" s="248"/>
      <c r="D664" s="248"/>
      <c r="E664" s="248"/>
      <c r="F664" s="248"/>
      <c r="G664" s="248"/>
      <c r="H664" s="7"/>
      <c r="I664" s="248"/>
      <c r="J664" s="7"/>
      <c r="K664" s="248"/>
      <c r="L664" s="248"/>
      <c r="M664" s="248"/>
      <c r="N664" s="248"/>
      <c r="O664" s="248"/>
      <c r="P664" s="248"/>
      <c r="Q664" s="248"/>
      <c r="R664" s="312"/>
      <c r="S664" s="248"/>
      <c r="T664" s="248"/>
      <c r="U664" s="248"/>
      <c r="V664" s="248"/>
      <c r="W664" s="248"/>
      <c r="X664" s="248"/>
      <c r="Y664" s="248"/>
      <c r="Z664" s="248"/>
    </row>
    <row r="665" spans="1:26" ht="15.75" customHeight="1" x14ac:dyDescent="0.35">
      <c r="A665" s="248"/>
      <c r="B665" s="248"/>
      <c r="C665" s="248"/>
      <c r="D665" s="248"/>
      <c r="E665" s="248"/>
      <c r="F665" s="248"/>
      <c r="G665" s="248"/>
      <c r="H665" s="7"/>
      <c r="I665" s="248"/>
      <c r="J665" s="7"/>
      <c r="K665" s="248"/>
      <c r="L665" s="248"/>
      <c r="M665" s="248"/>
      <c r="N665" s="248"/>
      <c r="O665" s="248"/>
      <c r="P665" s="248"/>
      <c r="Q665" s="248"/>
      <c r="R665" s="312"/>
      <c r="S665" s="248"/>
      <c r="T665" s="248"/>
      <c r="U665" s="248"/>
      <c r="V665" s="248"/>
      <c r="W665" s="248"/>
      <c r="X665" s="248"/>
      <c r="Y665" s="248"/>
      <c r="Z665" s="248"/>
    </row>
    <row r="666" spans="1:26" ht="15.75" customHeight="1" x14ac:dyDescent="0.35">
      <c r="A666" s="248"/>
      <c r="B666" s="248"/>
      <c r="C666" s="248"/>
      <c r="D666" s="248"/>
      <c r="E666" s="248"/>
      <c r="F666" s="248"/>
      <c r="G666" s="248"/>
      <c r="H666" s="7"/>
      <c r="I666" s="248"/>
      <c r="J666" s="7"/>
      <c r="K666" s="248"/>
      <c r="L666" s="248"/>
      <c r="M666" s="248"/>
      <c r="N666" s="248"/>
      <c r="O666" s="248"/>
      <c r="P666" s="248"/>
      <c r="Q666" s="248"/>
      <c r="R666" s="312"/>
      <c r="S666" s="248"/>
      <c r="T666" s="248"/>
      <c r="U666" s="248"/>
      <c r="V666" s="248"/>
      <c r="W666" s="248"/>
      <c r="X666" s="248"/>
      <c r="Y666" s="248"/>
      <c r="Z666" s="248"/>
    </row>
    <row r="667" spans="1:26" ht="15.75" customHeight="1" x14ac:dyDescent="0.35">
      <c r="A667" s="248"/>
      <c r="B667" s="248"/>
      <c r="C667" s="248"/>
      <c r="D667" s="248"/>
      <c r="E667" s="248"/>
      <c r="F667" s="248"/>
      <c r="G667" s="248"/>
      <c r="H667" s="7"/>
      <c r="I667" s="248"/>
      <c r="J667" s="7"/>
      <c r="K667" s="248"/>
      <c r="L667" s="248"/>
      <c r="M667" s="248"/>
      <c r="N667" s="248"/>
      <c r="O667" s="248"/>
      <c r="P667" s="248"/>
      <c r="Q667" s="248"/>
      <c r="R667" s="312"/>
      <c r="S667" s="248"/>
      <c r="T667" s="248"/>
      <c r="U667" s="248"/>
      <c r="V667" s="248"/>
      <c r="W667" s="248"/>
      <c r="X667" s="248"/>
      <c r="Y667" s="248"/>
      <c r="Z667" s="248"/>
    </row>
    <row r="668" spans="1:26" ht="15.75" customHeight="1" x14ac:dyDescent="0.35">
      <c r="A668" s="248"/>
      <c r="B668" s="248"/>
      <c r="C668" s="248"/>
      <c r="D668" s="248"/>
      <c r="E668" s="248"/>
      <c r="F668" s="248"/>
      <c r="G668" s="248"/>
      <c r="H668" s="7"/>
      <c r="I668" s="248"/>
      <c r="J668" s="7"/>
      <c r="K668" s="248"/>
      <c r="L668" s="248"/>
      <c r="M668" s="248"/>
      <c r="N668" s="248"/>
      <c r="O668" s="248"/>
      <c r="P668" s="248"/>
      <c r="Q668" s="248"/>
      <c r="R668" s="312"/>
      <c r="S668" s="248"/>
      <c r="T668" s="248"/>
      <c r="U668" s="248"/>
      <c r="V668" s="248"/>
      <c r="W668" s="248"/>
      <c r="X668" s="248"/>
      <c r="Y668" s="248"/>
      <c r="Z668" s="248"/>
    </row>
    <row r="669" spans="1:26" ht="15.75" customHeight="1" x14ac:dyDescent="0.35">
      <c r="A669" s="248"/>
      <c r="B669" s="248"/>
      <c r="C669" s="248"/>
      <c r="D669" s="248"/>
      <c r="E669" s="248"/>
      <c r="F669" s="248"/>
      <c r="G669" s="248"/>
      <c r="H669" s="7"/>
      <c r="I669" s="248"/>
      <c r="J669" s="7"/>
      <c r="K669" s="248"/>
      <c r="L669" s="248"/>
      <c r="M669" s="248"/>
      <c r="N669" s="248"/>
      <c r="O669" s="248"/>
      <c r="P669" s="248"/>
      <c r="Q669" s="248"/>
      <c r="R669" s="312"/>
      <c r="S669" s="248"/>
      <c r="T669" s="248"/>
      <c r="U669" s="248"/>
      <c r="V669" s="248"/>
      <c r="W669" s="248"/>
      <c r="X669" s="248"/>
      <c r="Y669" s="248"/>
      <c r="Z669" s="248"/>
    </row>
    <row r="670" spans="1:26" ht="15.75" customHeight="1" x14ac:dyDescent="0.35">
      <c r="A670" s="248"/>
      <c r="B670" s="248"/>
      <c r="C670" s="248"/>
      <c r="D670" s="248"/>
      <c r="E670" s="248"/>
      <c r="F670" s="248"/>
      <c r="G670" s="248"/>
      <c r="H670" s="7"/>
      <c r="I670" s="248"/>
      <c r="J670" s="7"/>
      <c r="K670" s="248"/>
      <c r="L670" s="248"/>
      <c r="M670" s="248"/>
      <c r="N670" s="248"/>
      <c r="O670" s="248"/>
      <c r="P670" s="248"/>
      <c r="Q670" s="248"/>
      <c r="R670" s="312"/>
      <c r="S670" s="248"/>
      <c r="T670" s="248"/>
      <c r="U670" s="248"/>
      <c r="V670" s="248"/>
      <c r="W670" s="248"/>
      <c r="X670" s="248"/>
      <c r="Y670" s="248"/>
      <c r="Z670" s="248"/>
    </row>
    <row r="671" spans="1:26" ht="15.75" customHeight="1" x14ac:dyDescent="0.35">
      <c r="A671" s="248"/>
      <c r="B671" s="248"/>
      <c r="C671" s="248"/>
      <c r="D671" s="248"/>
      <c r="E671" s="248"/>
      <c r="F671" s="248"/>
      <c r="G671" s="248"/>
      <c r="H671" s="7"/>
      <c r="I671" s="248"/>
      <c r="J671" s="7"/>
      <c r="K671" s="248"/>
      <c r="L671" s="248"/>
      <c r="M671" s="248"/>
      <c r="N671" s="248"/>
      <c r="O671" s="248"/>
      <c r="P671" s="248"/>
      <c r="Q671" s="248"/>
      <c r="R671" s="312"/>
      <c r="S671" s="248"/>
      <c r="T671" s="248"/>
      <c r="U671" s="248"/>
      <c r="V671" s="248"/>
      <c r="W671" s="248"/>
      <c r="X671" s="248"/>
      <c r="Y671" s="248"/>
      <c r="Z671" s="248"/>
    </row>
    <row r="672" spans="1:26" ht="15.75" customHeight="1" x14ac:dyDescent="0.35">
      <c r="A672" s="248"/>
      <c r="B672" s="248"/>
      <c r="C672" s="248"/>
      <c r="D672" s="248"/>
      <c r="E672" s="248"/>
      <c r="F672" s="248"/>
      <c r="G672" s="248"/>
      <c r="H672" s="7"/>
      <c r="I672" s="248"/>
      <c r="J672" s="7"/>
      <c r="K672" s="248"/>
      <c r="L672" s="248"/>
      <c r="M672" s="248"/>
      <c r="N672" s="248"/>
      <c r="O672" s="248"/>
      <c r="P672" s="248"/>
      <c r="Q672" s="248"/>
      <c r="R672" s="312"/>
      <c r="S672" s="248"/>
      <c r="T672" s="248"/>
      <c r="U672" s="248"/>
      <c r="V672" s="248"/>
      <c r="W672" s="248"/>
      <c r="X672" s="248"/>
      <c r="Y672" s="248"/>
      <c r="Z672" s="248"/>
    </row>
    <row r="673" spans="1:26" ht="15.75" customHeight="1" x14ac:dyDescent="0.35">
      <c r="A673" s="248"/>
      <c r="B673" s="248"/>
      <c r="C673" s="248"/>
      <c r="D673" s="248"/>
      <c r="E673" s="248"/>
      <c r="F673" s="248"/>
      <c r="G673" s="248"/>
      <c r="H673" s="7"/>
      <c r="I673" s="248"/>
      <c r="J673" s="7"/>
      <c r="K673" s="248"/>
      <c r="L673" s="248"/>
      <c r="M673" s="248"/>
      <c r="N673" s="248"/>
      <c r="O673" s="248"/>
      <c r="P673" s="248"/>
      <c r="Q673" s="248"/>
      <c r="R673" s="312"/>
      <c r="S673" s="248"/>
      <c r="T673" s="248"/>
      <c r="U673" s="248"/>
      <c r="V673" s="248"/>
      <c r="W673" s="248"/>
      <c r="X673" s="248"/>
      <c r="Y673" s="248"/>
      <c r="Z673" s="248"/>
    </row>
    <row r="674" spans="1:26" ht="15.75" customHeight="1" x14ac:dyDescent="0.35">
      <c r="A674" s="248"/>
      <c r="B674" s="248"/>
      <c r="C674" s="248"/>
      <c r="D674" s="248"/>
      <c r="E674" s="248"/>
      <c r="F674" s="248"/>
      <c r="G674" s="248"/>
      <c r="H674" s="7"/>
      <c r="I674" s="248"/>
      <c r="J674" s="7"/>
      <c r="K674" s="248"/>
      <c r="L674" s="248"/>
      <c r="M674" s="248"/>
      <c r="N674" s="248"/>
      <c r="O674" s="248"/>
      <c r="P674" s="248"/>
      <c r="Q674" s="248"/>
      <c r="R674" s="312"/>
      <c r="S674" s="248"/>
      <c r="T674" s="248"/>
      <c r="U674" s="248"/>
      <c r="V674" s="248"/>
      <c r="W674" s="248"/>
      <c r="X674" s="248"/>
      <c r="Y674" s="248"/>
      <c r="Z674" s="248"/>
    </row>
    <row r="675" spans="1:26" ht="15.75" customHeight="1" x14ac:dyDescent="0.35">
      <c r="A675" s="248"/>
      <c r="B675" s="248"/>
      <c r="C675" s="248"/>
      <c r="D675" s="248"/>
      <c r="E675" s="248"/>
      <c r="F675" s="248"/>
      <c r="G675" s="248"/>
      <c r="H675" s="7"/>
      <c r="I675" s="248"/>
      <c r="J675" s="7"/>
      <c r="K675" s="248"/>
      <c r="L675" s="248"/>
      <c r="M675" s="248"/>
      <c r="N675" s="248"/>
      <c r="O675" s="248"/>
      <c r="P675" s="248"/>
      <c r="Q675" s="248"/>
      <c r="R675" s="312"/>
      <c r="S675" s="248"/>
      <c r="T675" s="248"/>
      <c r="U675" s="248"/>
      <c r="V675" s="248"/>
      <c r="W675" s="248"/>
      <c r="X675" s="248"/>
      <c r="Y675" s="248"/>
      <c r="Z675" s="248"/>
    </row>
    <row r="676" spans="1:26" ht="15.75" customHeight="1" x14ac:dyDescent="0.35">
      <c r="A676" s="248"/>
      <c r="B676" s="248"/>
      <c r="C676" s="248"/>
      <c r="D676" s="248"/>
      <c r="E676" s="248"/>
      <c r="F676" s="248"/>
      <c r="G676" s="248"/>
      <c r="H676" s="7"/>
      <c r="I676" s="248"/>
      <c r="J676" s="7"/>
      <c r="K676" s="248"/>
      <c r="L676" s="248"/>
      <c r="M676" s="248"/>
      <c r="N676" s="248"/>
      <c r="O676" s="248"/>
      <c r="P676" s="248"/>
      <c r="Q676" s="248"/>
      <c r="R676" s="312"/>
      <c r="S676" s="248"/>
      <c r="T676" s="248"/>
      <c r="U676" s="248"/>
      <c r="V676" s="248"/>
      <c r="W676" s="248"/>
      <c r="X676" s="248"/>
      <c r="Y676" s="248"/>
      <c r="Z676" s="248"/>
    </row>
    <row r="677" spans="1:26" ht="15.75" customHeight="1" x14ac:dyDescent="0.35">
      <c r="A677" s="248"/>
      <c r="B677" s="248"/>
      <c r="C677" s="248"/>
      <c r="D677" s="248"/>
      <c r="E677" s="248"/>
      <c r="F677" s="248"/>
      <c r="G677" s="248"/>
      <c r="H677" s="7"/>
      <c r="I677" s="248"/>
      <c r="J677" s="7"/>
      <c r="K677" s="248"/>
      <c r="L677" s="248"/>
      <c r="M677" s="248"/>
      <c r="N677" s="248"/>
      <c r="O677" s="248"/>
      <c r="P677" s="248"/>
      <c r="Q677" s="248"/>
      <c r="R677" s="312"/>
      <c r="S677" s="248"/>
      <c r="T677" s="248"/>
      <c r="U677" s="248"/>
      <c r="V677" s="248"/>
      <c r="W677" s="248"/>
      <c r="X677" s="248"/>
      <c r="Y677" s="248"/>
      <c r="Z677" s="248"/>
    </row>
    <row r="678" spans="1:26" ht="15.75" customHeight="1" x14ac:dyDescent="0.35">
      <c r="A678" s="248"/>
      <c r="B678" s="248"/>
      <c r="C678" s="248"/>
      <c r="D678" s="248"/>
      <c r="E678" s="248"/>
      <c r="F678" s="248"/>
      <c r="G678" s="248"/>
      <c r="H678" s="7"/>
      <c r="I678" s="248"/>
      <c r="J678" s="7"/>
      <c r="K678" s="248"/>
      <c r="L678" s="248"/>
      <c r="M678" s="248"/>
      <c r="N678" s="248"/>
      <c r="O678" s="248"/>
      <c r="P678" s="248"/>
      <c r="Q678" s="248"/>
      <c r="R678" s="312"/>
      <c r="S678" s="248"/>
      <c r="T678" s="248"/>
      <c r="U678" s="248"/>
      <c r="V678" s="248"/>
      <c r="W678" s="248"/>
      <c r="X678" s="248"/>
      <c r="Y678" s="248"/>
      <c r="Z678" s="248"/>
    </row>
    <row r="679" spans="1:26" ht="15.75" customHeight="1" x14ac:dyDescent="0.35">
      <c r="A679" s="248"/>
      <c r="B679" s="248"/>
      <c r="C679" s="248"/>
      <c r="D679" s="248"/>
      <c r="E679" s="248"/>
      <c r="F679" s="248"/>
      <c r="G679" s="248"/>
      <c r="H679" s="7"/>
      <c r="I679" s="248"/>
      <c r="J679" s="7"/>
      <c r="K679" s="248"/>
      <c r="L679" s="248"/>
      <c r="M679" s="248"/>
      <c r="N679" s="248"/>
      <c r="O679" s="248"/>
      <c r="P679" s="248"/>
      <c r="Q679" s="248"/>
      <c r="R679" s="312"/>
      <c r="S679" s="248"/>
      <c r="T679" s="248"/>
      <c r="U679" s="248"/>
      <c r="V679" s="248"/>
      <c r="W679" s="248"/>
      <c r="X679" s="248"/>
      <c r="Y679" s="248"/>
      <c r="Z679" s="248"/>
    </row>
    <row r="680" spans="1:26" ht="15.75" customHeight="1" x14ac:dyDescent="0.35">
      <c r="A680" s="248"/>
      <c r="B680" s="248"/>
      <c r="C680" s="248"/>
      <c r="D680" s="248"/>
      <c r="E680" s="248"/>
      <c r="F680" s="248"/>
      <c r="G680" s="248"/>
      <c r="H680" s="7"/>
      <c r="I680" s="248"/>
      <c r="J680" s="7"/>
      <c r="K680" s="248"/>
      <c r="L680" s="248"/>
      <c r="M680" s="248"/>
      <c r="N680" s="248"/>
      <c r="O680" s="248"/>
      <c r="P680" s="248"/>
      <c r="Q680" s="248"/>
      <c r="R680" s="312"/>
      <c r="S680" s="248"/>
      <c r="T680" s="248"/>
      <c r="U680" s="248"/>
      <c r="V680" s="248"/>
      <c r="W680" s="248"/>
      <c r="X680" s="248"/>
      <c r="Y680" s="248"/>
      <c r="Z680" s="248"/>
    </row>
    <row r="681" spans="1:26" ht="15.75" customHeight="1" x14ac:dyDescent="0.35">
      <c r="A681" s="248"/>
      <c r="B681" s="248"/>
      <c r="C681" s="248"/>
      <c r="D681" s="248"/>
      <c r="E681" s="248"/>
      <c r="F681" s="248"/>
      <c r="G681" s="248"/>
      <c r="H681" s="7"/>
      <c r="I681" s="248"/>
      <c r="J681" s="7"/>
      <c r="K681" s="248"/>
      <c r="L681" s="248"/>
      <c r="M681" s="248"/>
      <c r="N681" s="248"/>
      <c r="O681" s="248"/>
      <c r="P681" s="248"/>
      <c r="Q681" s="248"/>
      <c r="R681" s="312"/>
      <c r="S681" s="248"/>
      <c r="T681" s="248"/>
      <c r="U681" s="248"/>
      <c r="V681" s="248"/>
      <c r="W681" s="248"/>
      <c r="X681" s="248"/>
      <c r="Y681" s="248"/>
      <c r="Z681" s="248"/>
    </row>
    <row r="682" spans="1:26" ht="15.75" customHeight="1" x14ac:dyDescent="0.35">
      <c r="A682" s="248"/>
      <c r="B682" s="248"/>
      <c r="C682" s="248"/>
      <c r="D682" s="248"/>
      <c r="E682" s="248"/>
      <c r="F682" s="248"/>
      <c r="G682" s="248"/>
      <c r="H682" s="7"/>
      <c r="I682" s="248"/>
      <c r="J682" s="7"/>
      <c r="K682" s="248"/>
      <c r="L682" s="248"/>
      <c r="M682" s="248"/>
      <c r="N682" s="248"/>
      <c r="O682" s="248"/>
      <c r="P682" s="248"/>
      <c r="Q682" s="248"/>
      <c r="R682" s="312"/>
      <c r="S682" s="248"/>
      <c r="T682" s="248"/>
      <c r="U682" s="248"/>
      <c r="V682" s="248"/>
      <c r="W682" s="248"/>
      <c r="X682" s="248"/>
      <c r="Y682" s="248"/>
      <c r="Z682" s="248"/>
    </row>
    <row r="683" spans="1:26" ht="15.75" customHeight="1" x14ac:dyDescent="0.35">
      <c r="A683" s="248"/>
      <c r="B683" s="248"/>
      <c r="C683" s="248"/>
      <c r="D683" s="248"/>
      <c r="E683" s="248"/>
      <c r="F683" s="248"/>
      <c r="G683" s="248"/>
      <c r="H683" s="7"/>
      <c r="I683" s="248"/>
      <c r="J683" s="7"/>
      <c r="K683" s="248"/>
      <c r="L683" s="248"/>
      <c r="M683" s="248"/>
      <c r="N683" s="248"/>
      <c r="O683" s="248"/>
      <c r="P683" s="248"/>
      <c r="Q683" s="248"/>
      <c r="R683" s="312"/>
      <c r="S683" s="248"/>
      <c r="T683" s="248"/>
      <c r="U683" s="248"/>
      <c r="V683" s="248"/>
      <c r="W683" s="248"/>
      <c r="X683" s="248"/>
      <c r="Y683" s="248"/>
      <c r="Z683" s="248"/>
    </row>
    <row r="684" spans="1:26" ht="15.75" customHeight="1" x14ac:dyDescent="0.35">
      <c r="A684" s="248"/>
      <c r="B684" s="248"/>
      <c r="C684" s="248"/>
      <c r="D684" s="248"/>
      <c r="E684" s="248"/>
      <c r="F684" s="248"/>
      <c r="G684" s="248"/>
      <c r="H684" s="7"/>
      <c r="I684" s="248"/>
      <c r="J684" s="7"/>
      <c r="K684" s="248"/>
      <c r="L684" s="248"/>
      <c r="M684" s="248"/>
      <c r="N684" s="248"/>
      <c r="O684" s="248"/>
      <c r="P684" s="248"/>
      <c r="Q684" s="248"/>
      <c r="R684" s="312"/>
      <c r="S684" s="248"/>
      <c r="T684" s="248"/>
      <c r="U684" s="248"/>
      <c r="V684" s="248"/>
      <c r="W684" s="248"/>
      <c r="X684" s="248"/>
      <c r="Y684" s="248"/>
      <c r="Z684" s="248"/>
    </row>
    <row r="685" spans="1:26" ht="15.75" customHeight="1" x14ac:dyDescent="0.35">
      <c r="A685" s="248"/>
      <c r="B685" s="248"/>
      <c r="C685" s="248"/>
      <c r="D685" s="248"/>
      <c r="E685" s="248"/>
      <c r="F685" s="248"/>
      <c r="G685" s="248"/>
      <c r="H685" s="7"/>
      <c r="I685" s="248"/>
      <c r="J685" s="7"/>
      <c r="K685" s="248"/>
      <c r="L685" s="248"/>
      <c r="M685" s="248"/>
      <c r="N685" s="248"/>
      <c r="O685" s="248"/>
      <c r="P685" s="248"/>
      <c r="Q685" s="248"/>
      <c r="R685" s="312"/>
      <c r="S685" s="248"/>
      <c r="T685" s="248"/>
      <c r="U685" s="248"/>
      <c r="V685" s="248"/>
      <c r="W685" s="248"/>
      <c r="X685" s="248"/>
      <c r="Y685" s="248"/>
      <c r="Z685" s="248"/>
    </row>
    <row r="686" spans="1:26" ht="15.75" customHeight="1" x14ac:dyDescent="0.35">
      <c r="A686" s="248"/>
      <c r="B686" s="248"/>
      <c r="C686" s="248"/>
      <c r="D686" s="248"/>
      <c r="E686" s="248"/>
      <c r="F686" s="248"/>
      <c r="G686" s="248"/>
      <c r="H686" s="7"/>
      <c r="I686" s="248"/>
      <c r="J686" s="7"/>
      <c r="K686" s="248"/>
      <c r="L686" s="248"/>
      <c r="M686" s="248"/>
      <c r="N686" s="248"/>
      <c r="O686" s="248"/>
      <c r="P686" s="248"/>
      <c r="Q686" s="248"/>
      <c r="R686" s="312"/>
      <c r="S686" s="248"/>
      <c r="T686" s="248"/>
      <c r="U686" s="248"/>
      <c r="V686" s="248"/>
      <c r="W686" s="248"/>
      <c r="X686" s="248"/>
      <c r="Y686" s="248"/>
      <c r="Z686" s="248"/>
    </row>
    <row r="687" spans="1:26" ht="15.75" customHeight="1" x14ac:dyDescent="0.35">
      <c r="A687" s="248"/>
      <c r="B687" s="248"/>
      <c r="C687" s="248"/>
      <c r="D687" s="248"/>
      <c r="E687" s="248"/>
      <c r="F687" s="248"/>
      <c r="G687" s="248"/>
      <c r="H687" s="7"/>
      <c r="I687" s="248"/>
      <c r="J687" s="7"/>
      <c r="K687" s="248"/>
      <c r="L687" s="248"/>
      <c r="M687" s="248"/>
      <c r="N687" s="248"/>
      <c r="O687" s="248"/>
      <c r="P687" s="248"/>
      <c r="Q687" s="248"/>
      <c r="R687" s="312"/>
      <c r="S687" s="248"/>
      <c r="T687" s="248"/>
      <c r="U687" s="248"/>
      <c r="V687" s="248"/>
      <c r="W687" s="248"/>
      <c r="X687" s="248"/>
      <c r="Y687" s="248"/>
      <c r="Z687" s="248"/>
    </row>
    <row r="688" spans="1:26" ht="15.75" customHeight="1" x14ac:dyDescent="0.35">
      <c r="A688" s="248"/>
      <c r="B688" s="248"/>
      <c r="C688" s="248"/>
      <c r="D688" s="248"/>
      <c r="E688" s="248"/>
      <c r="F688" s="248"/>
      <c r="G688" s="248"/>
      <c r="H688" s="7"/>
      <c r="I688" s="248"/>
      <c r="J688" s="7"/>
      <c r="K688" s="248"/>
      <c r="L688" s="248"/>
      <c r="M688" s="248"/>
      <c r="N688" s="248"/>
      <c r="O688" s="248"/>
      <c r="P688" s="248"/>
      <c r="Q688" s="248"/>
      <c r="R688" s="312"/>
      <c r="S688" s="248"/>
      <c r="T688" s="248"/>
      <c r="U688" s="248"/>
      <c r="V688" s="248"/>
      <c r="W688" s="248"/>
      <c r="X688" s="248"/>
      <c r="Y688" s="248"/>
      <c r="Z688" s="248"/>
    </row>
    <row r="689" spans="1:26" ht="15.75" customHeight="1" x14ac:dyDescent="0.35">
      <c r="A689" s="248"/>
      <c r="B689" s="248"/>
      <c r="C689" s="248"/>
      <c r="D689" s="248"/>
      <c r="E689" s="248"/>
      <c r="F689" s="248"/>
      <c r="G689" s="248"/>
      <c r="H689" s="7"/>
      <c r="I689" s="248"/>
      <c r="J689" s="7"/>
      <c r="K689" s="248"/>
      <c r="L689" s="248"/>
      <c r="M689" s="248"/>
      <c r="N689" s="248"/>
      <c r="O689" s="248"/>
      <c r="P689" s="248"/>
      <c r="Q689" s="248"/>
      <c r="R689" s="312"/>
      <c r="S689" s="248"/>
      <c r="T689" s="248"/>
      <c r="U689" s="248"/>
      <c r="V689" s="248"/>
      <c r="W689" s="248"/>
      <c r="X689" s="248"/>
      <c r="Y689" s="248"/>
      <c r="Z689" s="248"/>
    </row>
    <row r="690" spans="1:26" ht="15.75" customHeight="1" x14ac:dyDescent="0.35">
      <c r="A690" s="248"/>
      <c r="B690" s="248"/>
      <c r="C690" s="248"/>
      <c r="D690" s="248"/>
      <c r="E690" s="248"/>
      <c r="F690" s="248"/>
      <c r="G690" s="248"/>
      <c r="H690" s="7"/>
      <c r="I690" s="248"/>
      <c r="J690" s="7"/>
      <c r="K690" s="248"/>
      <c r="L690" s="248"/>
      <c r="M690" s="248"/>
      <c r="N690" s="248"/>
      <c r="O690" s="248"/>
      <c r="P690" s="248"/>
      <c r="Q690" s="248"/>
      <c r="R690" s="312"/>
      <c r="S690" s="248"/>
      <c r="T690" s="248"/>
      <c r="U690" s="248"/>
      <c r="V690" s="248"/>
      <c r="W690" s="248"/>
      <c r="X690" s="248"/>
      <c r="Y690" s="248"/>
      <c r="Z690" s="248"/>
    </row>
    <row r="691" spans="1:26" ht="15.75" customHeight="1" x14ac:dyDescent="0.35">
      <c r="A691" s="248"/>
      <c r="B691" s="248"/>
      <c r="C691" s="248"/>
      <c r="D691" s="248"/>
      <c r="E691" s="248"/>
      <c r="F691" s="248"/>
      <c r="G691" s="248"/>
      <c r="H691" s="7"/>
      <c r="I691" s="248"/>
      <c r="J691" s="7"/>
      <c r="K691" s="248"/>
      <c r="L691" s="248"/>
      <c r="M691" s="248"/>
      <c r="N691" s="248"/>
      <c r="O691" s="248"/>
      <c r="P691" s="248"/>
      <c r="Q691" s="248"/>
      <c r="R691" s="312"/>
      <c r="S691" s="248"/>
      <c r="T691" s="248"/>
      <c r="U691" s="248"/>
      <c r="V691" s="248"/>
      <c r="W691" s="248"/>
      <c r="X691" s="248"/>
      <c r="Y691" s="248"/>
      <c r="Z691" s="248"/>
    </row>
    <row r="692" spans="1:26" ht="15.75" customHeight="1" x14ac:dyDescent="0.35">
      <c r="A692" s="248"/>
      <c r="B692" s="248"/>
      <c r="C692" s="248"/>
      <c r="D692" s="248"/>
      <c r="E692" s="248"/>
      <c r="F692" s="248"/>
      <c r="G692" s="248"/>
      <c r="H692" s="7"/>
      <c r="I692" s="248"/>
      <c r="J692" s="7"/>
      <c r="K692" s="248"/>
      <c r="L692" s="248"/>
      <c r="M692" s="248"/>
      <c r="N692" s="248"/>
      <c r="O692" s="248"/>
      <c r="P692" s="248"/>
      <c r="Q692" s="248"/>
      <c r="R692" s="312"/>
      <c r="S692" s="248"/>
      <c r="T692" s="248"/>
      <c r="U692" s="248"/>
      <c r="V692" s="248"/>
      <c r="W692" s="248"/>
      <c r="X692" s="248"/>
      <c r="Y692" s="248"/>
      <c r="Z692" s="248"/>
    </row>
    <row r="693" spans="1:26" ht="15.75" customHeight="1" x14ac:dyDescent="0.35">
      <c r="A693" s="248"/>
      <c r="B693" s="248"/>
      <c r="C693" s="248"/>
      <c r="D693" s="248"/>
      <c r="E693" s="248"/>
      <c r="F693" s="248"/>
      <c r="G693" s="248"/>
      <c r="H693" s="7"/>
      <c r="I693" s="248"/>
      <c r="J693" s="7"/>
      <c r="K693" s="248"/>
      <c r="L693" s="248"/>
      <c r="M693" s="248"/>
      <c r="N693" s="248"/>
      <c r="O693" s="248"/>
      <c r="P693" s="248"/>
      <c r="Q693" s="248"/>
      <c r="R693" s="312"/>
      <c r="S693" s="248"/>
      <c r="T693" s="248"/>
      <c r="U693" s="248"/>
      <c r="V693" s="248"/>
      <c r="W693" s="248"/>
      <c r="X693" s="248"/>
      <c r="Y693" s="248"/>
      <c r="Z693" s="248"/>
    </row>
    <row r="694" spans="1:26" ht="15.75" customHeight="1" x14ac:dyDescent="0.35">
      <c r="A694" s="248"/>
      <c r="B694" s="248"/>
      <c r="C694" s="248"/>
      <c r="D694" s="248"/>
      <c r="E694" s="248"/>
      <c r="F694" s="248"/>
      <c r="G694" s="248"/>
      <c r="H694" s="7"/>
      <c r="I694" s="248"/>
      <c r="J694" s="7"/>
      <c r="K694" s="248"/>
      <c r="L694" s="248"/>
      <c r="M694" s="248"/>
      <c r="N694" s="248"/>
      <c r="O694" s="248"/>
      <c r="P694" s="248"/>
      <c r="Q694" s="248"/>
      <c r="R694" s="312"/>
      <c r="S694" s="248"/>
      <c r="T694" s="248"/>
      <c r="U694" s="248"/>
      <c r="V694" s="248"/>
      <c r="W694" s="248"/>
      <c r="X694" s="248"/>
      <c r="Y694" s="248"/>
      <c r="Z694" s="248"/>
    </row>
    <row r="695" spans="1:26" ht="15.75" customHeight="1" x14ac:dyDescent="0.35">
      <c r="A695" s="248"/>
      <c r="B695" s="248"/>
      <c r="C695" s="248"/>
      <c r="D695" s="248"/>
      <c r="E695" s="248"/>
      <c r="F695" s="248"/>
      <c r="G695" s="248"/>
      <c r="H695" s="7"/>
      <c r="I695" s="248"/>
      <c r="J695" s="7"/>
      <c r="K695" s="248"/>
      <c r="L695" s="248"/>
      <c r="M695" s="248"/>
      <c r="N695" s="248"/>
      <c r="O695" s="248"/>
      <c r="P695" s="248"/>
      <c r="Q695" s="248"/>
      <c r="R695" s="312"/>
      <c r="S695" s="248"/>
      <c r="T695" s="248"/>
      <c r="U695" s="248"/>
      <c r="V695" s="248"/>
      <c r="W695" s="248"/>
      <c r="X695" s="248"/>
      <c r="Y695" s="248"/>
      <c r="Z695" s="248"/>
    </row>
    <row r="696" spans="1:26" ht="15.75" customHeight="1" x14ac:dyDescent="0.35">
      <c r="A696" s="248"/>
      <c r="B696" s="248"/>
      <c r="C696" s="248"/>
      <c r="D696" s="248"/>
      <c r="E696" s="248"/>
      <c r="F696" s="248"/>
      <c r="G696" s="248"/>
      <c r="H696" s="7"/>
      <c r="I696" s="248"/>
      <c r="J696" s="7"/>
      <c r="K696" s="248"/>
      <c r="L696" s="248"/>
      <c r="M696" s="248"/>
      <c r="N696" s="248"/>
      <c r="O696" s="248"/>
      <c r="P696" s="248"/>
      <c r="Q696" s="248"/>
      <c r="R696" s="312"/>
      <c r="S696" s="248"/>
      <c r="T696" s="248"/>
      <c r="U696" s="248"/>
      <c r="V696" s="248"/>
      <c r="W696" s="248"/>
      <c r="X696" s="248"/>
      <c r="Y696" s="248"/>
      <c r="Z696" s="248"/>
    </row>
    <row r="697" spans="1:26" ht="15.75" customHeight="1" x14ac:dyDescent="0.35">
      <c r="A697" s="248"/>
      <c r="B697" s="248"/>
      <c r="C697" s="248"/>
      <c r="D697" s="248"/>
      <c r="E697" s="248"/>
      <c r="F697" s="248"/>
      <c r="G697" s="248"/>
      <c r="H697" s="7"/>
      <c r="I697" s="248"/>
      <c r="J697" s="7"/>
      <c r="K697" s="248"/>
      <c r="L697" s="248"/>
      <c r="M697" s="248"/>
      <c r="N697" s="248"/>
      <c r="O697" s="248"/>
      <c r="P697" s="248"/>
      <c r="Q697" s="248"/>
      <c r="R697" s="312"/>
      <c r="S697" s="248"/>
      <c r="T697" s="248"/>
      <c r="U697" s="248"/>
      <c r="V697" s="248"/>
      <c r="W697" s="248"/>
      <c r="X697" s="248"/>
      <c r="Y697" s="248"/>
      <c r="Z697" s="248"/>
    </row>
    <row r="698" spans="1:26" ht="15.75" customHeight="1" x14ac:dyDescent="0.35">
      <c r="A698" s="248"/>
      <c r="B698" s="248"/>
      <c r="C698" s="248"/>
      <c r="D698" s="248"/>
      <c r="E698" s="248"/>
      <c r="F698" s="248"/>
      <c r="G698" s="248"/>
      <c r="H698" s="7"/>
      <c r="I698" s="248"/>
      <c r="J698" s="7"/>
      <c r="K698" s="248"/>
      <c r="L698" s="248"/>
      <c r="M698" s="248"/>
      <c r="N698" s="248"/>
      <c r="O698" s="248"/>
      <c r="P698" s="248"/>
      <c r="Q698" s="248"/>
      <c r="R698" s="312"/>
      <c r="S698" s="248"/>
      <c r="T698" s="248"/>
      <c r="U698" s="248"/>
      <c r="V698" s="248"/>
      <c r="W698" s="248"/>
      <c r="X698" s="248"/>
      <c r="Y698" s="248"/>
      <c r="Z698" s="248"/>
    </row>
    <row r="699" spans="1:26" ht="15.75" customHeight="1" x14ac:dyDescent="0.35">
      <c r="A699" s="248"/>
      <c r="B699" s="248"/>
      <c r="C699" s="248"/>
      <c r="D699" s="248"/>
      <c r="E699" s="248"/>
      <c r="F699" s="248"/>
      <c r="G699" s="248"/>
      <c r="H699" s="7"/>
      <c r="I699" s="248"/>
      <c r="J699" s="7"/>
      <c r="K699" s="248"/>
      <c r="L699" s="248"/>
      <c r="M699" s="248"/>
      <c r="N699" s="248"/>
      <c r="O699" s="248"/>
      <c r="P699" s="248"/>
      <c r="Q699" s="248"/>
      <c r="R699" s="312"/>
      <c r="S699" s="248"/>
      <c r="T699" s="248"/>
      <c r="U699" s="248"/>
      <c r="V699" s="248"/>
      <c r="W699" s="248"/>
      <c r="X699" s="248"/>
      <c r="Y699" s="248"/>
      <c r="Z699" s="248"/>
    </row>
    <row r="700" spans="1:26" ht="15.75" customHeight="1" x14ac:dyDescent="0.35">
      <c r="A700" s="248"/>
      <c r="B700" s="248"/>
      <c r="C700" s="248"/>
      <c r="D700" s="248"/>
      <c r="E700" s="248"/>
      <c r="F700" s="248"/>
      <c r="G700" s="248"/>
      <c r="H700" s="7"/>
      <c r="I700" s="248"/>
      <c r="J700" s="7"/>
      <c r="K700" s="248"/>
      <c r="L700" s="248"/>
      <c r="M700" s="248"/>
      <c r="N700" s="248"/>
      <c r="O700" s="248"/>
      <c r="P700" s="248"/>
      <c r="Q700" s="248"/>
      <c r="R700" s="312"/>
      <c r="S700" s="248"/>
      <c r="T700" s="248"/>
      <c r="U700" s="248"/>
      <c r="V700" s="248"/>
      <c r="W700" s="248"/>
      <c r="X700" s="248"/>
      <c r="Y700" s="248"/>
      <c r="Z700" s="248"/>
    </row>
    <row r="701" spans="1:26" ht="15.75" customHeight="1" x14ac:dyDescent="0.35">
      <c r="A701" s="248"/>
      <c r="B701" s="248"/>
      <c r="C701" s="248"/>
      <c r="D701" s="248"/>
      <c r="E701" s="248"/>
      <c r="F701" s="248"/>
      <c r="G701" s="248"/>
      <c r="H701" s="7"/>
      <c r="I701" s="248"/>
      <c r="J701" s="7"/>
      <c r="K701" s="248"/>
      <c r="L701" s="248"/>
      <c r="M701" s="248"/>
      <c r="N701" s="248"/>
      <c r="O701" s="248"/>
      <c r="P701" s="248"/>
      <c r="Q701" s="248"/>
      <c r="R701" s="312"/>
      <c r="S701" s="248"/>
      <c r="T701" s="248"/>
      <c r="U701" s="248"/>
      <c r="V701" s="248"/>
      <c r="W701" s="248"/>
      <c r="X701" s="248"/>
      <c r="Y701" s="248"/>
      <c r="Z701" s="248"/>
    </row>
    <row r="702" spans="1:26" ht="15.75" customHeight="1" x14ac:dyDescent="0.35">
      <c r="A702" s="248"/>
      <c r="B702" s="248"/>
      <c r="C702" s="248"/>
      <c r="D702" s="248"/>
      <c r="E702" s="248"/>
      <c r="F702" s="248"/>
      <c r="G702" s="248"/>
      <c r="H702" s="7"/>
      <c r="I702" s="248"/>
      <c r="J702" s="7"/>
      <c r="K702" s="248"/>
      <c r="L702" s="248"/>
      <c r="M702" s="248"/>
      <c r="N702" s="248"/>
      <c r="O702" s="248"/>
      <c r="P702" s="248"/>
      <c r="Q702" s="248"/>
      <c r="R702" s="312"/>
      <c r="S702" s="248"/>
      <c r="T702" s="248"/>
      <c r="U702" s="248"/>
      <c r="V702" s="248"/>
      <c r="W702" s="248"/>
      <c r="X702" s="248"/>
      <c r="Y702" s="248"/>
      <c r="Z702" s="248"/>
    </row>
    <row r="703" spans="1:26" ht="15.75" customHeight="1" x14ac:dyDescent="0.35">
      <c r="A703" s="248"/>
      <c r="B703" s="248"/>
      <c r="C703" s="248"/>
      <c r="D703" s="248"/>
      <c r="E703" s="248"/>
      <c r="F703" s="248"/>
      <c r="G703" s="248"/>
      <c r="H703" s="7"/>
      <c r="I703" s="248"/>
      <c r="J703" s="7"/>
      <c r="K703" s="248"/>
      <c r="L703" s="248"/>
      <c r="M703" s="248"/>
      <c r="N703" s="248"/>
      <c r="O703" s="248"/>
      <c r="P703" s="248"/>
      <c r="Q703" s="248"/>
      <c r="R703" s="312"/>
      <c r="S703" s="248"/>
      <c r="T703" s="248"/>
      <c r="U703" s="248"/>
      <c r="V703" s="248"/>
      <c r="W703" s="248"/>
      <c r="X703" s="248"/>
      <c r="Y703" s="248"/>
      <c r="Z703" s="248"/>
    </row>
    <row r="704" spans="1:26" ht="15.75" customHeight="1" x14ac:dyDescent="0.35">
      <c r="A704" s="248"/>
      <c r="B704" s="248"/>
      <c r="C704" s="248"/>
      <c r="D704" s="248"/>
      <c r="E704" s="248"/>
      <c r="F704" s="248"/>
      <c r="G704" s="248"/>
      <c r="H704" s="7"/>
      <c r="I704" s="248"/>
      <c r="J704" s="7"/>
      <c r="K704" s="248"/>
      <c r="L704" s="248"/>
      <c r="M704" s="248"/>
      <c r="N704" s="248"/>
      <c r="O704" s="248"/>
      <c r="P704" s="248"/>
      <c r="Q704" s="248"/>
      <c r="R704" s="312"/>
      <c r="S704" s="248"/>
      <c r="T704" s="248"/>
      <c r="U704" s="248"/>
      <c r="V704" s="248"/>
      <c r="W704" s="248"/>
      <c r="X704" s="248"/>
      <c r="Y704" s="248"/>
      <c r="Z704" s="248"/>
    </row>
    <row r="705" spans="1:26" ht="15.75" customHeight="1" x14ac:dyDescent="0.35">
      <c r="A705" s="248"/>
      <c r="B705" s="248"/>
      <c r="C705" s="248"/>
      <c r="D705" s="248"/>
      <c r="E705" s="248"/>
      <c r="F705" s="248"/>
      <c r="G705" s="248"/>
      <c r="H705" s="7"/>
      <c r="I705" s="248"/>
      <c r="J705" s="7"/>
      <c r="K705" s="248"/>
      <c r="L705" s="248"/>
      <c r="M705" s="248"/>
      <c r="N705" s="248"/>
      <c r="O705" s="248"/>
      <c r="P705" s="248"/>
      <c r="Q705" s="248"/>
      <c r="R705" s="312"/>
      <c r="S705" s="248"/>
      <c r="T705" s="248"/>
      <c r="U705" s="248"/>
      <c r="V705" s="248"/>
      <c r="W705" s="248"/>
      <c r="X705" s="248"/>
      <c r="Y705" s="248"/>
      <c r="Z705" s="248"/>
    </row>
    <row r="706" spans="1:26" ht="15.75" customHeight="1" x14ac:dyDescent="0.35">
      <c r="A706" s="248"/>
      <c r="B706" s="248"/>
      <c r="C706" s="248"/>
      <c r="D706" s="248"/>
      <c r="E706" s="248"/>
      <c r="F706" s="248"/>
      <c r="G706" s="248"/>
      <c r="H706" s="7"/>
      <c r="I706" s="248"/>
      <c r="J706" s="7"/>
      <c r="K706" s="248"/>
      <c r="L706" s="248"/>
      <c r="M706" s="248"/>
      <c r="N706" s="248"/>
      <c r="O706" s="248"/>
      <c r="P706" s="248"/>
      <c r="Q706" s="248"/>
      <c r="R706" s="312"/>
      <c r="S706" s="248"/>
      <c r="T706" s="248"/>
      <c r="U706" s="248"/>
      <c r="V706" s="248"/>
      <c r="W706" s="248"/>
      <c r="X706" s="248"/>
      <c r="Y706" s="248"/>
      <c r="Z706" s="248"/>
    </row>
    <row r="707" spans="1:26" ht="15.75" customHeight="1" x14ac:dyDescent="0.35">
      <c r="A707" s="248"/>
      <c r="B707" s="248"/>
      <c r="C707" s="248"/>
      <c r="D707" s="248"/>
      <c r="E707" s="248"/>
      <c r="F707" s="248"/>
      <c r="G707" s="248"/>
      <c r="H707" s="7"/>
      <c r="I707" s="248"/>
      <c r="J707" s="7"/>
      <c r="K707" s="248"/>
      <c r="L707" s="248"/>
      <c r="M707" s="248"/>
      <c r="N707" s="248"/>
      <c r="O707" s="248"/>
      <c r="P707" s="248"/>
      <c r="Q707" s="248"/>
      <c r="R707" s="312"/>
      <c r="S707" s="248"/>
      <c r="T707" s="248"/>
      <c r="U707" s="248"/>
      <c r="V707" s="248"/>
      <c r="W707" s="248"/>
      <c r="X707" s="248"/>
      <c r="Y707" s="248"/>
      <c r="Z707" s="248"/>
    </row>
    <row r="708" spans="1:26" ht="15.75" customHeight="1" x14ac:dyDescent="0.35">
      <c r="A708" s="248"/>
      <c r="B708" s="248"/>
      <c r="C708" s="248"/>
      <c r="D708" s="248"/>
      <c r="E708" s="248"/>
      <c r="F708" s="248"/>
      <c r="G708" s="248"/>
      <c r="H708" s="7"/>
      <c r="I708" s="248"/>
      <c r="J708" s="7"/>
      <c r="K708" s="248"/>
      <c r="L708" s="248"/>
      <c r="M708" s="248"/>
      <c r="N708" s="248"/>
      <c r="O708" s="248"/>
      <c r="P708" s="248"/>
      <c r="Q708" s="248"/>
      <c r="R708" s="312"/>
      <c r="S708" s="248"/>
      <c r="T708" s="248"/>
      <c r="U708" s="248"/>
      <c r="V708" s="248"/>
      <c r="W708" s="248"/>
      <c r="X708" s="248"/>
      <c r="Y708" s="248"/>
      <c r="Z708" s="248"/>
    </row>
    <row r="709" spans="1:26" ht="15.75" customHeight="1" x14ac:dyDescent="0.35">
      <c r="A709" s="248"/>
      <c r="B709" s="248"/>
      <c r="C709" s="248"/>
      <c r="D709" s="248"/>
      <c r="E709" s="248"/>
      <c r="F709" s="248"/>
      <c r="G709" s="248"/>
      <c r="H709" s="7"/>
      <c r="I709" s="248"/>
      <c r="J709" s="7"/>
      <c r="K709" s="248"/>
      <c r="L709" s="248"/>
      <c r="M709" s="248"/>
      <c r="N709" s="248"/>
      <c r="O709" s="248"/>
      <c r="P709" s="248"/>
      <c r="Q709" s="248"/>
      <c r="R709" s="312"/>
      <c r="S709" s="248"/>
      <c r="T709" s="248"/>
      <c r="U709" s="248"/>
      <c r="V709" s="248"/>
      <c r="W709" s="248"/>
      <c r="X709" s="248"/>
      <c r="Y709" s="248"/>
      <c r="Z709" s="248"/>
    </row>
    <row r="710" spans="1:26" ht="15.75" customHeight="1" x14ac:dyDescent="0.35">
      <c r="A710" s="248"/>
      <c r="B710" s="248"/>
      <c r="C710" s="248"/>
      <c r="D710" s="248"/>
      <c r="E710" s="248"/>
      <c r="F710" s="248"/>
      <c r="G710" s="248"/>
      <c r="H710" s="7"/>
      <c r="I710" s="248"/>
      <c r="J710" s="7"/>
      <c r="K710" s="248"/>
      <c r="L710" s="248"/>
      <c r="M710" s="248"/>
      <c r="N710" s="248"/>
      <c r="O710" s="248"/>
      <c r="P710" s="248"/>
      <c r="Q710" s="248"/>
      <c r="R710" s="312"/>
      <c r="S710" s="248"/>
      <c r="T710" s="248"/>
      <c r="U710" s="248"/>
      <c r="V710" s="248"/>
      <c r="W710" s="248"/>
      <c r="X710" s="248"/>
      <c r="Y710" s="248"/>
      <c r="Z710" s="248"/>
    </row>
    <row r="711" spans="1:26" ht="15.75" customHeight="1" x14ac:dyDescent="0.35">
      <c r="A711" s="248"/>
      <c r="B711" s="248"/>
      <c r="C711" s="248"/>
      <c r="D711" s="248"/>
      <c r="E711" s="248"/>
      <c r="F711" s="248"/>
      <c r="G711" s="248"/>
      <c r="H711" s="7"/>
      <c r="I711" s="248"/>
      <c r="J711" s="7"/>
      <c r="K711" s="248"/>
      <c r="L711" s="248"/>
      <c r="M711" s="248"/>
      <c r="N711" s="248"/>
      <c r="O711" s="248"/>
      <c r="P711" s="248"/>
      <c r="Q711" s="248"/>
      <c r="R711" s="312"/>
      <c r="S711" s="248"/>
      <c r="T711" s="248"/>
      <c r="U711" s="248"/>
      <c r="V711" s="248"/>
      <c r="W711" s="248"/>
      <c r="X711" s="248"/>
      <c r="Y711" s="248"/>
      <c r="Z711" s="248"/>
    </row>
    <row r="712" spans="1:26" ht="15.75" customHeight="1" x14ac:dyDescent="0.35">
      <c r="A712" s="248"/>
      <c r="B712" s="248"/>
      <c r="C712" s="248"/>
      <c r="D712" s="248"/>
      <c r="E712" s="248"/>
      <c r="F712" s="248"/>
      <c r="G712" s="248"/>
      <c r="H712" s="7"/>
      <c r="I712" s="248"/>
      <c r="J712" s="7"/>
      <c r="K712" s="248"/>
      <c r="L712" s="248"/>
      <c r="M712" s="248"/>
      <c r="N712" s="248"/>
      <c r="O712" s="248"/>
      <c r="P712" s="248"/>
      <c r="Q712" s="248"/>
      <c r="R712" s="312"/>
      <c r="S712" s="248"/>
      <c r="T712" s="248"/>
      <c r="U712" s="248"/>
      <c r="V712" s="248"/>
      <c r="W712" s="248"/>
      <c r="X712" s="248"/>
      <c r="Y712" s="248"/>
      <c r="Z712" s="248"/>
    </row>
    <row r="713" spans="1:26" ht="15.75" customHeight="1" x14ac:dyDescent="0.35">
      <c r="A713" s="248"/>
      <c r="B713" s="248"/>
      <c r="C713" s="248"/>
      <c r="D713" s="248"/>
      <c r="E713" s="248"/>
      <c r="F713" s="248"/>
      <c r="G713" s="248"/>
      <c r="H713" s="7"/>
      <c r="I713" s="248"/>
      <c r="J713" s="7"/>
      <c r="K713" s="248"/>
      <c r="L713" s="248"/>
      <c r="M713" s="248"/>
      <c r="N713" s="248"/>
      <c r="O713" s="248"/>
      <c r="P713" s="248"/>
      <c r="Q713" s="248"/>
      <c r="R713" s="312"/>
      <c r="S713" s="248"/>
      <c r="T713" s="248"/>
      <c r="U713" s="248"/>
      <c r="V713" s="248"/>
      <c r="W713" s="248"/>
      <c r="X713" s="248"/>
      <c r="Y713" s="248"/>
      <c r="Z713" s="248"/>
    </row>
    <row r="714" spans="1:26" ht="15.75" customHeight="1" x14ac:dyDescent="0.35">
      <c r="A714" s="248"/>
      <c r="B714" s="248"/>
      <c r="C714" s="248"/>
      <c r="D714" s="248"/>
      <c r="E714" s="248"/>
      <c r="F714" s="248"/>
      <c r="G714" s="248"/>
      <c r="H714" s="7"/>
      <c r="I714" s="248"/>
      <c r="J714" s="7"/>
      <c r="K714" s="248"/>
      <c r="L714" s="248"/>
      <c r="M714" s="248"/>
      <c r="N714" s="248"/>
      <c r="O714" s="248"/>
      <c r="P714" s="248"/>
      <c r="Q714" s="248"/>
      <c r="R714" s="312"/>
      <c r="S714" s="248"/>
      <c r="T714" s="248"/>
      <c r="U714" s="248"/>
      <c r="V714" s="248"/>
      <c r="W714" s="248"/>
      <c r="X714" s="248"/>
      <c r="Y714" s="248"/>
      <c r="Z714" s="248"/>
    </row>
    <row r="715" spans="1:26" ht="15.75" customHeight="1" x14ac:dyDescent="0.35">
      <c r="A715" s="248"/>
      <c r="B715" s="248"/>
      <c r="C715" s="248"/>
      <c r="D715" s="248"/>
      <c r="E715" s="248"/>
      <c r="F715" s="248"/>
      <c r="G715" s="248"/>
      <c r="H715" s="7"/>
      <c r="I715" s="248"/>
      <c r="J715" s="7"/>
      <c r="K715" s="248"/>
      <c r="L715" s="248"/>
      <c r="M715" s="248"/>
      <c r="N715" s="248"/>
      <c r="O715" s="248"/>
      <c r="P715" s="248"/>
      <c r="Q715" s="248"/>
      <c r="R715" s="312"/>
      <c r="S715" s="248"/>
      <c r="T715" s="248"/>
      <c r="U715" s="248"/>
      <c r="V715" s="248"/>
      <c r="W715" s="248"/>
      <c r="X715" s="248"/>
      <c r="Y715" s="248"/>
      <c r="Z715" s="248"/>
    </row>
    <row r="716" spans="1:26" ht="15.75" customHeight="1" x14ac:dyDescent="0.35">
      <c r="A716" s="248"/>
      <c r="B716" s="248"/>
      <c r="C716" s="248"/>
      <c r="D716" s="248"/>
      <c r="E716" s="248"/>
      <c r="F716" s="248"/>
      <c r="G716" s="248"/>
      <c r="H716" s="7"/>
      <c r="I716" s="248"/>
      <c r="J716" s="7"/>
      <c r="K716" s="248"/>
      <c r="L716" s="248"/>
      <c r="M716" s="248"/>
      <c r="N716" s="248"/>
      <c r="O716" s="248"/>
      <c r="P716" s="248"/>
      <c r="Q716" s="248"/>
      <c r="R716" s="312"/>
      <c r="S716" s="248"/>
      <c r="T716" s="248"/>
      <c r="U716" s="248"/>
      <c r="V716" s="248"/>
      <c r="W716" s="248"/>
      <c r="X716" s="248"/>
      <c r="Y716" s="248"/>
      <c r="Z716" s="248"/>
    </row>
    <row r="717" spans="1:26" ht="15.75" customHeight="1" x14ac:dyDescent="0.35">
      <c r="A717" s="248"/>
      <c r="B717" s="248"/>
      <c r="C717" s="248"/>
      <c r="D717" s="248"/>
      <c r="E717" s="248"/>
      <c r="F717" s="248"/>
      <c r="G717" s="248"/>
      <c r="H717" s="7"/>
      <c r="I717" s="248"/>
      <c r="J717" s="7"/>
      <c r="K717" s="248"/>
      <c r="L717" s="248"/>
      <c r="M717" s="248"/>
      <c r="N717" s="248"/>
      <c r="O717" s="248"/>
      <c r="P717" s="248"/>
      <c r="Q717" s="248"/>
      <c r="R717" s="312"/>
      <c r="S717" s="248"/>
      <c r="T717" s="248"/>
      <c r="U717" s="248"/>
      <c r="V717" s="248"/>
      <c r="W717" s="248"/>
      <c r="X717" s="248"/>
      <c r="Y717" s="248"/>
      <c r="Z717" s="248"/>
    </row>
    <row r="718" spans="1:26" ht="15.75" customHeight="1" x14ac:dyDescent="0.35">
      <c r="A718" s="248"/>
      <c r="B718" s="248"/>
      <c r="C718" s="248"/>
      <c r="D718" s="248"/>
      <c r="E718" s="248"/>
      <c r="F718" s="248"/>
      <c r="G718" s="248"/>
      <c r="H718" s="7"/>
      <c r="I718" s="248"/>
      <c r="J718" s="7"/>
      <c r="K718" s="248"/>
      <c r="L718" s="248"/>
      <c r="M718" s="248"/>
      <c r="N718" s="248"/>
      <c r="O718" s="248"/>
      <c r="P718" s="248"/>
      <c r="Q718" s="248"/>
      <c r="R718" s="312"/>
      <c r="S718" s="248"/>
      <c r="T718" s="248"/>
      <c r="U718" s="248"/>
      <c r="V718" s="248"/>
      <c r="W718" s="248"/>
      <c r="X718" s="248"/>
      <c r="Y718" s="248"/>
      <c r="Z718" s="248"/>
    </row>
    <row r="719" spans="1:26" ht="15.75" customHeight="1" x14ac:dyDescent="0.35">
      <c r="A719" s="248"/>
      <c r="B719" s="248"/>
      <c r="C719" s="248"/>
      <c r="D719" s="248"/>
      <c r="E719" s="248"/>
      <c r="F719" s="248"/>
      <c r="G719" s="248"/>
      <c r="H719" s="7"/>
      <c r="I719" s="248"/>
      <c r="J719" s="7"/>
      <c r="K719" s="248"/>
      <c r="L719" s="248"/>
      <c r="M719" s="248"/>
      <c r="N719" s="248"/>
      <c r="O719" s="248"/>
      <c r="P719" s="248"/>
      <c r="Q719" s="248"/>
      <c r="R719" s="312"/>
      <c r="S719" s="248"/>
      <c r="T719" s="248"/>
      <c r="U719" s="248"/>
      <c r="V719" s="248"/>
      <c r="W719" s="248"/>
      <c r="X719" s="248"/>
      <c r="Y719" s="248"/>
      <c r="Z719" s="248"/>
    </row>
    <row r="720" spans="1:26" ht="15.75" customHeight="1" x14ac:dyDescent="0.35">
      <c r="A720" s="248"/>
      <c r="B720" s="248"/>
      <c r="C720" s="248"/>
      <c r="D720" s="248"/>
      <c r="E720" s="248"/>
      <c r="F720" s="248"/>
      <c r="G720" s="248"/>
      <c r="H720" s="7"/>
      <c r="I720" s="248"/>
      <c r="J720" s="7"/>
      <c r="K720" s="248"/>
      <c r="L720" s="248"/>
      <c r="M720" s="248"/>
      <c r="N720" s="248"/>
      <c r="O720" s="248"/>
      <c r="P720" s="248"/>
      <c r="Q720" s="248"/>
      <c r="R720" s="312"/>
      <c r="S720" s="248"/>
      <c r="T720" s="248"/>
      <c r="U720" s="248"/>
      <c r="V720" s="248"/>
      <c r="W720" s="248"/>
      <c r="X720" s="248"/>
      <c r="Y720" s="248"/>
      <c r="Z720" s="248"/>
    </row>
    <row r="721" spans="1:26" ht="15.75" customHeight="1" x14ac:dyDescent="0.35">
      <c r="A721" s="248"/>
      <c r="B721" s="248"/>
      <c r="C721" s="248"/>
      <c r="D721" s="248"/>
      <c r="E721" s="248"/>
      <c r="F721" s="248"/>
      <c r="G721" s="248"/>
      <c r="H721" s="7"/>
      <c r="I721" s="248"/>
      <c r="J721" s="7"/>
      <c r="K721" s="248"/>
      <c r="L721" s="248"/>
      <c r="M721" s="248"/>
      <c r="N721" s="248"/>
      <c r="O721" s="248"/>
      <c r="P721" s="248"/>
      <c r="Q721" s="248"/>
      <c r="R721" s="312"/>
      <c r="S721" s="248"/>
      <c r="T721" s="248"/>
      <c r="U721" s="248"/>
      <c r="V721" s="248"/>
      <c r="W721" s="248"/>
      <c r="X721" s="248"/>
      <c r="Y721" s="248"/>
      <c r="Z721" s="248"/>
    </row>
    <row r="722" spans="1:26" ht="15.75" customHeight="1" x14ac:dyDescent="0.35">
      <c r="A722" s="248"/>
      <c r="B722" s="248"/>
      <c r="C722" s="248"/>
      <c r="D722" s="248"/>
      <c r="E722" s="248"/>
      <c r="F722" s="248"/>
      <c r="G722" s="248"/>
      <c r="H722" s="7"/>
      <c r="I722" s="248"/>
      <c r="J722" s="7"/>
      <c r="K722" s="248"/>
      <c r="L722" s="248"/>
      <c r="M722" s="248"/>
      <c r="N722" s="248"/>
      <c r="O722" s="248"/>
      <c r="P722" s="248"/>
      <c r="Q722" s="248"/>
      <c r="R722" s="312"/>
      <c r="S722" s="248"/>
      <c r="T722" s="248"/>
      <c r="U722" s="248"/>
      <c r="V722" s="248"/>
      <c r="W722" s="248"/>
      <c r="X722" s="248"/>
      <c r="Y722" s="248"/>
      <c r="Z722" s="248"/>
    </row>
    <row r="723" spans="1:26" ht="15.75" customHeight="1" x14ac:dyDescent="0.35">
      <c r="A723" s="248"/>
      <c r="B723" s="248"/>
      <c r="C723" s="248"/>
      <c r="D723" s="248"/>
      <c r="E723" s="248"/>
      <c r="F723" s="248"/>
      <c r="G723" s="248"/>
      <c r="H723" s="7"/>
      <c r="I723" s="248"/>
      <c r="J723" s="7"/>
      <c r="K723" s="248"/>
      <c r="L723" s="248"/>
      <c r="M723" s="248"/>
      <c r="N723" s="248"/>
      <c r="O723" s="248"/>
      <c r="P723" s="248"/>
      <c r="Q723" s="248"/>
      <c r="R723" s="312"/>
      <c r="S723" s="248"/>
      <c r="T723" s="248"/>
      <c r="U723" s="248"/>
      <c r="V723" s="248"/>
      <c r="W723" s="248"/>
      <c r="X723" s="248"/>
      <c r="Y723" s="248"/>
      <c r="Z723" s="248"/>
    </row>
    <row r="724" spans="1:26" ht="15.75" customHeight="1" x14ac:dyDescent="0.35">
      <c r="A724" s="248"/>
      <c r="B724" s="248"/>
      <c r="C724" s="248"/>
      <c r="D724" s="248"/>
      <c r="E724" s="248"/>
      <c r="F724" s="248"/>
      <c r="G724" s="248"/>
      <c r="H724" s="7"/>
      <c r="I724" s="248"/>
      <c r="J724" s="7"/>
      <c r="K724" s="248"/>
      <c r="L724" s="248"/>
      <c r="M724" s="248"/>
      <c r="N724" s="248"/>
      <c r="O724" s="248"/>
      <c r="P724" s="248"/>
      <c r="Q724" s="248"/>
      <c r="R724" s="312"/>
      <c r="S724" s="248"/>
      <c r="T724" s="248"/>
      <c r="U724" s="248"/>
      <c r="V724" s="248"/>
      <c r="W724" s="248"/>
      <c r="X724" s="248"/>
      <c r="Y724" s="248"/>
      <c r="Z724" s="248"/>
    </row>
    <row r="725" spans="1:26" ht="15.75" customHeight="1" x14ac:dyDescent="0.35">
      <c r="A725" s="248"/>
      <c r="B725" s="248"/>
      <c r="C725" s="248"/>
      <c r="D725" s="248"/>
      <c r="E725" s="248"/>
      <c r="F725" s="248"/>
      <c r="G725" s="248"/>
      <c r="H725" s="7"/>
      <c r="I725" s="248"/>
      <c r="J725" s="7"/>
      <c r="K725" s="248"/>
      <c r="L725" s="248"/>
      <c r="M725" s="248"/>
      <c r="N725" s="248"/>
      <c r="O725" s="248"/>
      <c r="P725" s="248"/>
      <c r="Q725" s="248"/>
      <c r="R725" s="312"/>
      <c r="S725" s="248"/>
      <c r="T725" s="248"/>
      <c r="U725" s="248"/>
      <c r="V725" s="248"/>
      <c r="W725" s="248"/>
      <c r="X725" s="248"/>
      <c r="Y725" s="248"/>
      <c r="Z725" s="248"/>
    </row>
    <row r="726" spans="1:26" ht="15.75" customHeight="1" x14ac:dyDescent="0.35">
      <c r="A726" s="248"/>
      <c r="B726" s="248"/>
      <c r="C726" s="248"/>
      <c r="D726" s="248"/>
      <c r="E726" s="248"/>
      <c r="F726" s="248"/>
      <c r="G726" s="248"/>
      <c r="H726" s="7"/>
      <c r="I726" s="248"/>
      <c r="J726" s="7"/>
      <c r="K726" s="248"/>
      <c r="L726" s="248"/>
      <c r="M726" s="248"/>
      <c r="N726" s="248"/>
      <c r="O726" s="248"/>
      <c r="P726" s="248"/>
      <c r="Q726" s="248"/>
      <c r="R726" s="312"/>
      <c r="S726" s="248"/>
      <c r="T726" s="248"/>
      <c r="U726" s="248"/>
      <c r="V726" s="248"/>
      <c r="W726" s="248"/>
      <c r="X726" s="248"/>
      <c r="Y726" s="248"/>
      <c r="Z726" s="248"/>
    </row>
    <row r="727" spans="1:26" ht="15.75" customHeight="1" x14ac:dyDescent="0.35">
      <c r="A727" s="248"/>
      <c r="B727" s="248"/>
      <c r="C727" s="248"/>
      <c r="D727" s="248"/>
      <c r="E727" s="248"/>
      <c r="F727" s="248"/>
      <c r="G727" s="248"/>
      <c r="H727" s="7"/>
      <c r="I727" s="248"/>
      <c r="J727" s="7"/>
      <c r="K727" s="248"/>
      <c r="L727" s="248"/>
      <c r="M727" s="248"/>
      <c r="N727" s="248"/>
      <c r="O727" s="248"/>
      <c r="P727" s="248"/>
      <c r="Q727" s="248"/>
      <c r="R727" s="312"/>
      <c r="S727" s="248"/>
      <c r="T727" s="248"/>
      <c r="U727" s="248"/>
      <c r="V727" s="248"/>
      <c r="W727" s="248"/>
      <c r="X727" s="248"/>
      <c r="Y727" s="248"/>
      <c r="Z727" s="248"/>
    </row>
    <row r="728" spans="1:26" ht="15.75" customHeight="1" x14ac:dyDescent="0.35">
      <c r="A728" s="248"/>
      <c r="B728" s="248"/>
      <c r="C728" s="248"/>
      <c r="D728" s="248"/>
      <c r="E728" s="248"/>
      <c r="F728" s="248"/>
      <c r="G728" s="248"/>
      <c r="H728" s="7"/>
      <c r="I728" s="248"/>
      <c r="J728" s="7"/>
      <c r="K728" s="248"/>
      <c r="L728" s="248"/>
      <c r="M728" s="248"/>
      <c r="N728" s="248"/>
      <c r="O728" s="248"/>
      <c r="P728" s="248"/>
      <c r="Q728" s="248"/>
      <c r="R728" s="312"/>
      <c r="S728" s="248"/>
      <c r="T728" s="248"/>
      <c r="U728" s="248"/>
      <c r="V728" s="248"/>
      <c r="W728" s="248"/>
      <c r="X728" s="248"/>
      <c r="Y728" s="248"/>
      <c r="Z728" s="248"/>
    </row>
    <row r="729" spans="1:26" ht="15.75" customHeight="1" x14ac:dyDescent="0.35">
      <c r="A729" s="248"/>
      <c r="B729" s="248"/>
      <c r="C729" s="248"/>
      <c r="D729" s="248"/>
      <c r="E729" s="248"/>
      <c r="F729" s="248"/>
      <c r="G729" s="248"/>
      <c r="H729" s="7"/>
      <c r="I729" s="248"/>
      <c r="J729" s="7"/>
      <c r="K729" s="248"/>
      <c r="L729" s="248"/>
      <c r="M729" s="248"/>
      <c r="N729" s="248"/>
      <c r="O729" s="248"/>
      <c r="P729" s="248"/>
      <c r="Q729" s="248"/>
      <c r="R729" s="312"/>
      <c r="S729" s="248"/>
      <c r="T729" s="248"/>
      <c r="U729" s="248"/>
      <c r="V729" s="248"/>
      <c r="W729" s="248"/>
      <c r="X729" s="248"/>
      <c r="Y729" s="248"/>
      <c r="Z729" s="248"/>
    </row>
    <row r="730" spans="1:26" ht="15.75" customHeight="1" x14ac:dyDescent="0.35">
      <c r="A730" s="248"/>
      <c r="B730" s="248"/>
      <c r="C730" s="248"/>
      <c r="D730" s="248"/>
      <c r="E730" s="248"/>
      <c r="F730" s="248"/>
      <c r="G730" s="248"/>
      <c r="H730" s="7"/>
      <c r="I730" s="248"/>
      <c r="J730" s="7"/>
      <c r="K730" s="248"/>
      <c r="L730" s="248"/>
      <c r="M730" s="248"/>
      <c r="N730" s="248"/>
      <c r="O730" s="248"/>
      <c r="P730" s="248"/>
      <c r="Q730" s="248"/>
      <c r="R730" s="312"/>
      <c r="S730" s="248"/>
      <c r="T730" s="248"/>
      <c r="U730" s="248"/>
      <c r="V730" s="248"/>
      <c r="W730" s="248"/>
      <c r="X730" s="248"/>
      <c r="Y730" s="248"/>
      <c r="Z730" s="248"/>
    </row>
    <row r="731" spans="1:26" ht="15.75" customHeight="1" x14ac:dyDescent="0.35">
      <c r="A731" s="248"/>
      <c r="B731" s="248"/>
      <c r="C731" s="248"/>
      <c r="D731" s="248"/>
      <c r="E731" s="248"/>
      <c r="F731" s="248"/>
      <c r="G731" s="248"/>
      <c r="H731" s="7"/>
      <c r="I731" s="248"/>
      <c r="J731" s="7"/>
      <c r="K731" s="248"/>
      <c r="L731" s="248"/>
      <c r="M731" s="248"/>
      <c r="N731" s="248"/>
      <c r="O731" s="248"/>
      <c r="P731" s="248"/>
      <c r="Q731" s="248"/>
      <c r="R731" s="312"/>
      <c r="S731" s="248"/>
      <c r="T731" s="248"/>
      <c r="U731" s="248"/>
      <c r="V731" s="248"/>
      <c r="W731" s="248"/>
      <c r="X731" s="248"/>
      <c r="Y731" s="248"/>
      <c r="Z731" s="248"/>
    </row>
    <row r="732" spans="1:26" ht="15.75" customHeight="1" x14ac:dyDescent="0.35">
      <c r="A732" s="248"/>
      <c r="B732" s="248"/>
      <c r="C732" s="248"/>
      <c r="D732" s="248"/>
      <c r="E732" s="248"/>
      <c r="F732" s="248"/>
      <c r="G732" s="248"/>
      <c r="H732" s="7"/>
      <c r="I732" s="248"/>
      <c r="J732" s="7"/>
      <c r="K732" s="248"/>
      <c r="L732" s="248"/>
      <c r="M732" s="248"/>
      <c r="N732" s="248"/>
      <c r="O732" s="248"/>
      <c r="P732" s="248"/>
      <c r="Q732" s="248"/>
      <c r="R732" s="312"/>
      <c r="S732" s="248"/>
      <c r="T732" s="248"/>
      <c r="U732" s="248"/>
      <c r="V732" s="248"/>
      <c r="W732" s="248"/>
      <c r="X732" s="248"/>
      <c r="Y732" s="248"/>
      <c r="Z732" s="248"/>
    </row>
    <row r="733" spans="1:26" ht="15.75" customHeight="1" x14ac:dyDescent="0.35">
      <c r="A733" s="248"/>
      <c r="B733" s="248"/>
      <c r="C733" s="248"/>
      <c r="D733" s="248"/>
      <c r="E733" s="248"/>
      <c r="F733" s="248"/>
      <c r="G733" s="248"/>
      <c r="H733" s="7"/>
      <c r="I733" s="248"/>
      <c r="J733" s="7"/>
      <c r="K733" s="248"/>
      <c r="L733" s="248"/>
      <c r="M733" s="248"/>
      <c r="N733" s="248"/>
      <c r="O733" s="248"/>
      <c r="P733" s="248"/>
      <c r="Q733" s="248"/>
      <c r="R733" s="312"/>
      <c r="S733" s="248"/>
      <c r="T733" s="248"/>
      <c r="U733" s="248"/>
      <c r="V733" s="248"/>
      <c r="W733" s="248"/>
      <c r="X733" s="248"/>
      <c r="Y733" s="248"/>
      <c r="Z733" s="248"/>
    </row>
    <row r="734" spans="1:26" ht="15.75" customHeight="1" x14ac:dyDescent="0.35">
      <c r="A734" s="248"/>
      <c r="B734" s="248"/>
      <c r="C734" s="248"/>
      <c r="D734" s="248"/>
      <c r="E734" s="248"/>
      <c r="F734" s="248"/>
      <c r="G734" s="248"/>
      <c r="H734" s="7"/>
      <c r="I734" s="248"/>
      <c r="J734" s="7"/>
      <c r="K734" s="248"/>
      <c r="L734" s="248"/>
      <c r="M734" s="248"/>
      <c r="N734" s="248"/>
      <c r="O734" s="248"/>
      <c r="P734" s="248"/>
      <c r="Q734" s="248"/>
      <c r="R734" s="312"/>
      <c r="S734" s="248"/>
      <c r="T734" s="248"/>
      <c r="U734" s="248"/>
      <c r="V734" s="248"/>
      <c r="W734" s="248"/>
      <c r="X734" s="248"/>
      <c r="Y734" s="248"/>
      <c r="Z734" s="248"/>
    </row>
    <row r="735" spans="1:26" ht="15.75" customHeight="1" x14ac:dyDescent="0.35">
      <c r="A735" s="248"/>
      <c r="B735" s="248"/>
      <c r="C735" s="248"/>
      <c r="D735" s="248"/>
      <c r="E735" s="248"/>
      <c r="F735" s="248"/>
      <c r="G735" s="248"/>
      <c r="H735" s="7"/>
      <c r="I735" s="248"/>
      <c r="J735" s="7"/>
      <c r="K735" s="248"/>
      <c r="L735" s="248"/>
      <c r="M735" s="248"/>
      <c r="N735" s="248"/>
      <c r="O735" s="248"/>
      <c r="P735" s="248"/>
      <c r="Q735" s="248"/>
      <c r="R735" s="312"/>
      <c r="S735" s="248"/>
      <c r="T735" s="248"/>
      <c r="U735" s="248"/>
      <c r="V735" s="248"/>
      <c r="W735" s="248"/>
      <c r="X735" s="248"/>
      <c r="Y735" s="248"/>
      <c r="Z735" s="248"/>
    </row>
    <row r="736" spans="1:26" ht="15.75" customHeight="1" x14ac:dyDescent="0.35">
      <c r="A736" s="248"/>
      <c r="B736" s="248"/>
      <c r="C736" s="248"/>
      <c r="D736" s="248"/>
      <c r="E736" s="248"/>
      <c r="F736" s="248"/>
      <c r="G736" s="248"/>
      <c r="H736" s="7"/>
      <c r="I736" s="248"/>
      <c r="J736" s="7"/>
      <c r="K736" s="248"/>
      <c r="L736" s="248"/>
      <c r="M736" s="248"/>
      <c r="N736" s="248"/>
      <c r="O736" s="248"/>
      <c r="P736" s="248"/>
      <c r="Q736" s="248"/>
      <c r="R736" s="312"/>
      <c r="S736" s="248"/>
      <c r="T736" s="248"/>
      <c r="U736" s="248"/>
      <c r="V736" s="248"/>
      <c r="W736" s="248"/>
      <c r="X736" s="248"/>
      <c r="Y736" s="248"/>
      <c r="Z736" s="248"/>
    </row>
    <row r="737" spans="1:26" ht="15.75" customHeight="1" x14ac:dyDescent="0.35">
      <c r="A737" s="248"/>
      <c r="B737" s="248"/>
      <c r="C737" s="248"/>
      <c r="D737" s="248"/>
      <c r="E737" s="248"/>
      <c r="F737" s="248"/>
      <c r="G737" s="248"/>
      <c r="H737" s="7"/>
      <c r="I737" s="248"/>
      <c r="J737" s="7"/>
      <c r="K737" s="248"/>
      <c r="L737" s="248"/>
      <c r="M737" s="248"/>
      <c r="N737" s="248"/>
      <c r="O737" s="248"/>
      <c r="P737" s="248"/>
      <c r="Q737" s="248"/>
      <c r="R737" s="312"/>
      <c r="S737" s="248"/>
      <c r="T737" s="248"/>
      <c r="U737" s="248"/>
      <c r="V737" s="248"/>
      <c r="W737" s="248"/>
      <c r="X737" s="248"/>
      <c r="Y737" s="248"/>
      <c r="Z737" s="248"/>
    </row>
    <row r="738" spans="1:26" ht="15.75" customHeight="1" x14ac:dyDescent="0.35">
      <c r="A738" s="248"/>
      <c r="B738" s="248"/>
      <c r="C738" s="248"/>
      <c r="D738" s="248"/>
      <c r="E738" s="248"/>
      <c r="F738" s="248"/>
      <c r="G738" s="248"/>
      <c r="H738" s="7"/>
      <c r="I738" s="248"/>
      <c r="J738" s="7"/>
      <c r="K738" s="248"/>
      <c r="L738" s="248"/>
      <c r="M738" s="248"/>
      <c r="N738" s="248"/>
      <c r="O738" s="248"/>
      <c r="P738" s="248"/>
      <c r="Q738" s="248"/>
      <c r="R738" s="312"/>
      <c r="S738" s="248"/>
      <c r="T738" s="248"/>
      <c r="U738" s="248"/>
      <c r="V738" s="248"/>
      <c r="W738" s="248"/>
      <c r="X738" s="248"/>
      <c r="Y738" s="248"/>
      <c r="Z738" s="248"/>
    </row>
    <row r="739" spans="1:26" ht="15.75" customHeight="1" x14ac:dyDescent="0.35">
      <c r="A739" s="248"/>
      <c r="B739" s="248"/>
      <c r="C739" s="248"/>
      <c r="D739" s="248"/>
      <c r="E739" s="248"/>
      <c r="F739" s="248"/>
      <c r="G739" s="248"/>
      <c r="H739" s="7"/>
      <c r="I739" s="248"/>
      <c r="J739" s="7"/>
      <c r="K739" s="248"/>
      <c r="L739" s="248"/>
      <c r="M739" s="248"/>
      <c r="N739" s="248"/>
      <c r="O739" s="248"/>
      <c r="P739" s="248"/>
      <c r="Q739" s="248"/>
      <c r="R739" s="312"/>
      <c r="S739" s="248"/>
      <c r="T739" s="248"/>
      <c r="U739" s="248"/>
      <c r="V739" s="248"/>
      <c r="W739" s="248"/>
      <c r="X739" s="248"/>
      <c r="Y739" s="248"/>
      <c r="Z739" s="248"/>
    </row>
    <row r="740" spans="1:26" ht="15.75" customHeight="1" x14ac:dyDescent="0.35">
      <c r="A740" s="248"/>
      <c r="B740" s="248"/>
      <c r="C740" s="248"/>
      <c r="D740" s="248"/>
      <c r="E740" s="248"/>
      <c r="F740" s="248"/>
      <c r="G740" s="248"/>
      <c r="H740" s="7"/>
      <c r="I740" s="248"/>
      <c r="J740" s="7"/>
      <c r="K740" s="248"/>
      <c r="L740" s="248"/>
      <c r="M740" s="248"/>
      <c r="N740" s="248"/>
      <c r="O740" s="248"/>
      <c r="P740" s="248"/>
      <c r="Q740" s="248"/>
      <c r="R740" s="312"/>
      <c r="S740" s="248"/>
      <c r="T740" s="248"/>
      <c r="U740" s="248"/>
      <c r="V740" s="248"/>
      <c r="W740" s="248"/>
      <c r="X740" s="248"/>
      <c r="Y740" s="248"/>
      <c r="Z740" s="248"/>
    </row>
    <row r="741" spans="1:26" ht="15.75" customHeight="1" x14ac:dyDescent="0.35">
      <c r="A741" s="248"/>
      <c r="B741" s="248"/>
      <c r="C741" s="248"/>
      <c r="D741" s="248"/>
      <c r="E741" s="248"/>
      <c r="F741" s="248"/>
      <c r="G741" s="248"/>
      <c r="H741" s="7"/>
      <c r="I741" s="248"/>
      <c r="J741" s="7"/>
      <c r="K741" s="248"/>
      <c r="L741" s="248"/>
      <c r="M741" s="248"/>
      <c r="N741" s="248"/>
      <c r="O741" s="248"/>
      <c r="P741" s="248"/>
      <c r="Q741" s="248"/>
      <c r="R741" s="312"/>
      <c r="S741" s="248"/>
      <c r="T741" s="248"/>
      <c r="U741" s="248"/>
      <c r="V741" s="248"/>
      <c r="W741" s="248"/>
      <c r="X741" s="248"/>
      <c r="Y741" s="248"/>
      <c r="Z741" s="248"/>
    </row>
    <row r="742" spans="1:26" ht="15.75" customHeight="1" x14ac:dyDescent="0.35">
      <c r="A742" s="248"/>
      <c r="B742" s="248"/>
      <c r="C742" s="248"/>
      <c r="D742" s="248"/>
      <c r="E742" s="248"/>
      <c r="F742" s="248"/>
      <c r="G742" s="248"/>
      <c r="H742" s="7"/>
      <c r="I742" s="248"/>
      <c r="J742" s="7"/>
      <c r="K742" s="248"/>
      <c r="L742" s="248"/>
      <c r="M742" s="248"/>
      <c r="N742" s="248"/>
      <c r="O742" s="248"/>
      <c r="P742" s="248"/>
      <c r="Q742" s="248"/>
      <c r="R742" s="312"/>
      <c r="S742" s="248"/>
      <c r="T742" s="248"/>
      <c r="U742" s="248"/>
      <c r="V742" s="248"/>
      <c r="W742" s="248"/>
      <c r="X742" s="248"/>
      <c r="Y742" s="248"/>
      <c r="Z742" s="248"/>
    </row>
    <row r="743" spans="1:26" ht="15.75" customHeight="1" x14ac:dyDescent="0.35">
      <c r="A743" s="248"/>
      <c r="B743" s="248"/>
      <c r="C743" s="248"/>
      <c r="D743" s="248"/>
      <c r="E743" s="248"/>
      <c r="F743" s="248"/>
      <c r="G743" s="248"/>
      <c r="H743" s="7"/>
      <c r="I743" s="248"/>
      <c r="J743" s="7"/>
      <c r="K743" s="248"/>
      <c r="L743" s="248"/>
      <c r="M743" s="248"/>
      <c r="N743" s="248"/>
      <c r="O743" s="248"/>
      <c r="P743" s="248"/>
      <c r="Q743" s="248"/>
      <c r="R743" s="312"/>
      <c r="S743" s="248"/>
      <c r="T743" s="248"/>
      <c r="U743" s="248"/>
      <c r="V743" s="248"/>
      <c r="W743" s="248"/>
      <c r="X743" s="248"/>
      <c r="Y743" s="248"/>
      <c r="Z743" s="248"/>
    </row>
    <row r="744" spans="1:26" ht="15.75" customHeight="1" x14ac:dyDescent="0.35">
      <c r="A744" s="248"/>
      <c r="B744" s="248"/>
      <c r="C744" s="248"/>
      <c r="D744" s="248"/>
      <c r="E744" s="248"/>
      <c r="F744" s="248"/>
      <c r="G744" s="248"/>
      <c r="H744" s="7"/>
      <c r="I744" s="248"/>
      <c r="J744" s="7"/>
      <c r="K744" s="248"/>
      <c r="L744" s="248"/>
      <c r="M744" s="248"/>
      <c r="N744" s="248"/>
      <c r="O744" s="248"/>
      <c r="P744" s="248"/>
      <c r="Q744" s="248"/>
      <c r="R744" s="312"/>
      <c r="S744" s="248"/>
      <c r="T744" s="248"/>
      <c r="U744" s="248"/>
      <c r="V744" s="248"/>
      <c r="W744" s="248"/>
      <c r="X744" s="248"/>
      <c r="Y744" s="248"/>
      <c r="Z744" s="248"/>
    </row>
    <row r="745" spans="1:26" ht="15.75" customHeight="1" x14ac:dyDescent="0.35">
      <c r="A745" s="248"/>
      <c r="B745" s="248"/>
      <c r="C745" s="248"/>
      <c r="D745" s="248"/>
      <c r="E745" s="248"/>
      <c r="F745" s="248"/>
      <c r="G745" s="248"/>
      <c r="H745" s="7"/>
      <c r="I745" s="248"/>
      <c r="J745" s="7"/>
      <c r="K745" s="248"/>
      <c r="L745" s="248"/>
      <c r="M745" s="248"/>
      <c r="N745" s="248"/>
      <c r="O745" s="248"/>
      <c r="P745" s="248"/>
      <c r="Q745" s="248"/>
      <c r="R745" s="312"/>
      <c r="S745" s="248"/>
      <c r="T745" s="248"/>
      <c r="U745" s="248"/>
      <c r="V745" s="248"/>
      <c r="W745" s="248"/>
      <c r="X745" s="248"/>
      <c r="Y745" s="248"/>
      <c r="Z745" s="248"/>
    </row>
    <row r="746" spans="1:26" ht="15.75" customHeight="1" x14ac:dyDescent="0.35">
      <c r="A746" s="248"/>
      <c r="B746" s="248"/>
      <c r="C746" s="248"/>
      <c r="D746" s="248"/>
      <c r="E746" s="248"/>
      <c r="F746" s="248"/>
      <c r="G746" s="248"/>
      <c r="H746" s="7"/>
      <c r="I746" s="248"/>
      <c r="J746" s="7"/>
      <c r="K746" s="248"/>
      <c r="L746" s="248"/>
      <c r="M746" s="248"/>
      <c r="N746" s="248"/>
      <c r="O746" s="248"/>
      <c r="P746" s="248"/>
      <c r="Q746" s="248"/>
      <c r="R746" s="312"/>
      <c r="S746" s="248"/>
      <c r="T746" s="248"/>
      <c r="U746" s="248"/>
      <c r="V746" s="248"/>
      <c r="W746" s="248"/>
      <c r="X746" s="248"/>
      <c r="Y746" s="248"/>
      <c r="Z746" s="248"/>
    </row>
    <row r="747" spans="1:26" ht="15.75" customHeight="1" x14ac:dyDescent="0.35">
      <c r="A747" s="248"/>
      <c r="B747" s="248"/>
      <c r="C747" s="248"/>
      <c r="D747" s="248"/>
      <c r="E747" s="248"/>
      <c r="F747" s="248"/>
      <c r="G747" s="248"/>
      <c r="H747" s="7"/>
      <c r="I747" s="248"/>
      <c r="J747" s="7"/>
      <c r="K747" s="248"/>
      <c r="L747" s="248"/>
      <c r="M747" s="248"/>
      <c r="N747" s="248"/>
      <c r="O747" s="248"/>
      <c r="P747" s="248"/>
      <c r="Q747" s="248"/>
      <c r="R747" s="312"/>
      <c r="S747" s="248"/>
      <c r="T747" s="248"/>
      <c r="U747" s="248"/>
      <c r="V747" s="248"/>
      <c r="W747" s="248"/>
      <c r="X747" s="248"/>
      <c r="Y747" s="248"/>
      <c r="Z747" s="248"/>
    </row>
    <row r="748" spans="1:26" ht="15.75" customHeight="1" x14ac:dyDescent="0.35">
      <c r="A748" s="248"/>
      <c r="B748" s="248"/>
      <c r="C748" s="248"/>
      <c r="D748" s="248"/>
      <c r="E748" s="248"/>
      <c r="F748" s="248"/>
      <c r="G748" s="248"/>
      <c r="H748" s="7"/>
      <c r="I748" s="248"/>
      <c r="J748" s="7"/>
      <c r="K748" s="248"/>
      <c r="L748" s="248"/>
      <c r="M748" s="248"/>
      <c r="N748" s="248"/>
      <c r="O748" s="248"/>
      <c r="P748" s="248"/>
      <c r="Q748" s="248"/>
      <c r="R748" s="312"/>
      <c r="S748" s="248"/>
      <c r="T748" s="248"/>
      <c r="U748" s="248"/>
      <c r="V748" s="248"/>
      <c r="W748" s="248"/>
      <c r="X748" s="248"/>
      <c r="Y748" s="248"/>
      <c r="Z748" s="248"/>
    </row>
    <row r="749" spans="1:26" ht="15.75" customHeight="1" x14ac:dyDescent="0.35">
      <c r="A749" s="248"/>
      <c r="B749" s="248"/>
      <c r="C749" s="248"/>
      <c r="D749" s="248"/>
      <c r="E749" s="248"/>
      <c r="F749" s="248"/>
      <c r="G749" s="248"/>
      <c r="H749" s="7"/>
      <c r="I749" s="248"/>
      <c r="J749" s="7"/>
      <c r="K749" s="248"/>
      <c r="L749" s="248"/>
      <c r="M749" s="248"/>
      <c r="N749" s="248"/>
      <c r="O749" s="248"/>
      <c r="P749" s="248"/>
      <c r="Q749" s="248"/>
      <c r="R749" s="312"/>
      <c r="S749" s="248"/>
      <c r="T749" s="248"/>
      <c r="U749" s="248"/>
      <c r="V749" s="248"/>
      <c r="W749" s="248"/>
      <c r="X749" s="248"/>
      <c r="Y749" s="248"/>
      <c r="Z749" s="248"/>
    </row>
    <row r="750" spans="1:26" ht="15.75" customHeight="1" x14ac:dyDescent="0.35">
      <c r="A750" s="248"/>
      <c r="B750" s="248"/>
      <c r="C750" s="248"/>
      <c r="D750" s="248"/>
      <c r="E750" s="248"/>
      <c r="F750" s="248"/>
      <c r="G750" s="248"/>
      <c r="H750" s="7"/>
      <c r="I750" s="248"/>
      <c r="J750" s="7"/>
      <c r="K750" s="248"/>
      <c r="L750" s="248"/>
      <c r="M750" s="248"/>
      <c r="N750" s="248"/>
      <c r="O750" s="248"/>
      <c r="P750" s="248"/>
      <c r="Q750" s="248"/>
      <c r="R750" s="312"/>
      <c r="S750" s="248"/>
      <c r="T750" s="248"/>
      <c r="U750" s="248"/>
      <c r="V750" s="248"/>
      <c r="W750" s="248"/>
      <c r="X750" s="248"/>
      <c r="Y750" s="248"/>
      <c r="Z750" s="248"/>
    </row>
    <row r="751" spans="1:26" ht="15.75" customHeight="1" x14ac:dyDescent="0.35">
      <c r="A751" s="248"/>
      <c r="B751" s="248"/>
      <c r="C751" s="248"/>
      <c r="D751" s="248"/>
      <c r="E751" s="248"/>
      <c r="F751" s="248"/>
      <c r="G751" s="248"/>
      <c r="H751" s="7"/>
      <c r="I751" s="248"/>
      <c r="J751" s="7"/>
      <c r="K751" s="248"/>
      <c r="L751" s="248"/>
      <c r="M751" s="248"/>
      <c r="N751" s="248"/>
      <c r="O751" s="248"/>
      <c r="P751" s="248"/>
      <c r="Q751" s="248"/>
      <c r="R751" s="312"/>
      <c r="S751" s="248"/>
      <c r="T751" s="248"/>
      <c r="U751" s="248"/>
      <c r="V751" s="248"/>
      <c r="W751" s="248"/>
      <c r="X751" s="248"/>
      <c r="Y751" s="248"/>
      <c r="Z751" s="248"/>
    </row>
    <row r="752" spans="1:26" ht="15.75" customHeight="1" x14ac:dyDescent="0.35">
      <c r="A752" s="248"/>
      <c r="B752" s="248"/>
      <c r="C752" s="248"/>
      <c r="D752" s="248"/>
      <c r="E752" s="248"/>
      <c r="F752" s="248"/>
      <c r="G752" s="248"/>
      <c r="H752" s="7"/>
      <c r="I752" s="248"/>
      <c r="J752" s="7"/>
      <c r="K752" s="248"/>
      <c r="L752" s="248"/>
      <c r="M752" s="248"/>
      <c r="N752" s="248"/>
      <c r="O752" s="248"/>
      <c r="P752" s="248"/>
      <c r="Q752" s="248"/>
      <c r="R752" s="312"/>
      <c r="S752" s="248"/>
      <c r="T752" s="248"/>
      <c r="U752" s="248"/>
      <c r="V752" s="248"/>
      <c r="W752" s="248"/>
      <c r="X752" s="248"/>
      <c r="Y752" s="248"/>
      <c r="Z752" s="248"/>
    </row>
    <row r="753" spans="1:26" ht="15.75" customHeight="1" x14ac:dyDescent="0.35">
      <c r="A753" s="248"/>
      <c r="B753" s="248"/>
      <c r="C753" s="248"/>
      <c r="D753" s="248"/>
      <c r="E753" s="248"/>
      <c r="F753" s="248"/>
      <c r="G753" s="248"/>
      <c r="H753" s="7"/>
      <c r="I753" s="248"/>
      <c r="J753" s="7"/>
      <c r="K753" s="248"/>
      <c r="L753" s="248"/>
      <c r="M753" s="248"/>
      <c r="N753" s="248"/>
      <c r="O753" s="248"/>
      <c r="P753" s="248"/>
      <c r="Q753" s="248"/>
      <c r="R753" s="312"/>
      <c r="S753" s="248"/>
      <c r="T753" s="248"/>
      <c r="U753" s="248"/>
      <c r="V753" s="248"/>
      <c r="W753" s="248"/>
      <c r="X753" s="248"/>
      <c r="Y753" s="248"/>
      <c r="Z753" s="248"/>
    </row>
    <row r="754" spans="1:26" ht="15.75" customHeight="1" x14ac:dyDescent="0.35">
      <c r="A754" s="248"/>
      <c r="B754" s="248"/>
      <c r="C754" s="248"/>
      <c r="D754" s="248"/>
      <c r="E754" s="248"/>
      <c r="F754" s="248"/>
      <c r="G754" s="248"/>
      <c r="H754" s="7"/>
      <c r="I754" s="248"/>
      <c r="J754" s="7"/>
      <c r="K754" s="248"/>
      <c r="L754" s="248"/>
      <c r="M754" s="248"/>
      <c r="N754" s="248"/>
      <c r="O754" s="248"/>
      <c r="P754" s="248"/>
      <c r="Q754" s="248"/>
      <c r="R754" s="312"/>
      <c r="S754" s="248"/>
      <c r="T754" s="248"/>
      <c r="U754" s="248"/>
      <c r="V754" s="248"/>
      <c r="W754" s="248"/>
      <c r="X754" s="248"/>
      <c r="Y754" s="248"/>
      <c r="Z754" s="248"/>
    </row>
    <row r="755" spans="1:26" ht="15.75" customHeight="1" x14ac:dyDescent="0.35">
      <c r="A755" s="248"/>
      <c r="B755" s="248"/>
      <c r="C755" s="248"/>
      <c r="D755" s="248"/>
      <c r="E755" s="248"/>
      <c r="F755" s="248"/>
      <c r="G755" s="248"/>
      <c r="H755" s="7"/>
      <c r="I755" s="248"/>
      <c r="J755" s="7"/>
      <c r="K755" s="248"/>
      <c r="L755" s="248"/>
      <c r="M755" s="248"/>
      <c r="N755" s="248"/>
      <c r="O755" s="248"/>
      <c r="P755" s="248"/>
      <c r="Q755" s="248"/>
      <c r="R755" s="312"/>
      <c r="S755" s="248"/>
      <c r="T755" s="248"/>
      <c r="U755" s="248"/>
      <c r="V755" s="248"/>
      <c r="W755" s="248"/>
      <c r="X755" s="248"/>
      <c r="Y755" s="248"/>
      <c r="Z755" s="248"/>
    </row>
    <row r="756" spans="1:26" ht="15.75" customHeight="1" x14ac:dyDescent="0.35">
      <c r="A756" s="248"/>
      <c r="B756" s="248"/>
      <c r="C756" s="248"/>
      <c r="D756" s="248"/>
      <c r="E756" s="248"/>
      <c r="F756" s="248"/>
      <c r="G756" s="248"/>
      <c r="H756" s="7"/>
      <c r="I756" s="248"/>
      <c r="J756" s="7"/>
      <c r="K756" s="248"/>
      <c r="L756" s="248"/>
      <c r="M756" s="248"/>
      <c r="N756" s="248"/>
      <c r="O756" s="248"/>
      <c r="P756" s="248"/>
      <c r="Q756" s="248"/>
      <c r="R756" s="312"/>
      <c r="S756" s="248"/>
      <c r="T756" s="248"/>
      <c r="U756" s="248"/>
      <c r="V756" s="248"/>
      <c r="W756" s="248"/>
      <c r="X756" s="248"/>
      <c r="Y756" s="248"/>
      <c r="Z756" s="248"/>
    </row>
    <row r="757" spans="1:26" ht="15.75" customHeight="1" x14ac:dyDescent="0.35">
      <c r="A757" s="248"/>
      <c r="B757" s="248"/>
      <c r="C757" s="248"/>
      <c r="D757" s="248"/>
      <c r="E757" s="248"/>
      <c r="F757" s="248"/>
      <c r="G757" s="248"/>
      <c r="H757" s="7"/>
      <c r="I757" s="248"/>
      <c r="J757" s="7"/>
      <c r="K757" s="248"/>
      <c r="L757" s="248"/>
      <c r="M757" s="248"/>
      <c r="N757" s="248"/>
      <c r="O757" s="248"/>
      <c r="P757" s="248"/>
      <c r="Q757" s="248"/>
      <c r="R757" s="312"/>
      <c r="S757" s="248"/>
      <c r="T757" s="248"/>
      <c r="U757" s="248"/>
      <c r="V757" s="248"/>
      <c r="W757" s="248"/>
      <c r="X757" s="248"/>
      <c r="Y757" s="248"/>
      <c r="Z757" s="248"/>
    </row>
    <row r="758" spans="1:26" ht="15.75" customHeight="1" x14ac:dyDescent="0.35">
      <c r="A758" s="248"/>
      <c r="B758" s="248"/>
      <c r="C758" s="248"/>
      <c r="D758" s="248"/>
      <c r="E758" s="248"/>
      <c r="F758" s="248"/>
      <c r="G758" s="248"/>
      <c r="H758" s="7"/>
      <c r="I758" s="248"/>
      <c r="J758" s="7"/>
      <c r="K758" s="248"/>
      <c r="L758" s="248"/>
      <c r="M758" s="248"/>
      <c r="N758" s="248"/>
      <c r="O758" s="248"/>
      <c r="P758" s="248"/>
      <c r="Q758" s="248"/>
      <c r="R758" s="312"/>
      <c r="S758" s="248"/>
      <c r="T758" s="248"/>
      <c r="U758" s="248"/>
      <c r="V758" s="248"/>
      <c r="W758" s="248"/>
      <c r="X758" s="248"/>
      <c r="Y758" s="248"/>
      <c r="Z758" s="248"/>
    </row>
    <row r="759" spans="1:26" ht="15.75" customHeight="1" x14ac:dyDescent="0.35">
      <c r="A759" s="248"/>
      <c r="B759" s="248"/>
      <c r="C759" s="248"/>
      <c r="D759" s="248"/>
      <c r="E759" s="248"/>
      <c r="F759" s="248"/>
      <c r="G759" s="248"/>
      <c r="H759" s="7"/>
      <c r="I759" s="248"/>
      <c r="J759" s="7"/>
      <c r="K759" s="248"/>
      <c r="L759" s="248"/>
      <c r="M759" s="248"/>
      <c r="N759" s="248"/>
      <c r="O759" s="248"/>
      <c r="P759" s="248"/>
      <c r="Q759" s="248"/>
      <c r="R759" s="312"/>
      <c r="S759" s="248"/>
      <c r="T759" s="248"/>
      <c r="U759" s="248"/>
      <c r="V759" s="248"/>
      <c r="W759" s="248"/>
      <c r="X759" s="248"/>
      <c r="Y759" s="248"/>
      <c r="Z759" s="248"/>
    </row>
    <row r="760" spans="1:26" ht="15.75" customHeight="1" x14ac:dyDescent="0.35">
      <c r="A760" s="248"/>
      <c r="B760" s="248"/>
      <c r="C760" s="248"/>
      <c r="D760" s="248"/>
      <c r="E760" s="248"/>
      <c r="F760" s="248"/>
      <c r="G760" s="248"/>
      <c r="H760" s="7"/>
      <c r="I760" s="248"/>
      <c r="J760" s="7"/>
      <c r="K760" s="248"/>
      <c r="L760" s="248"/>
      <c r="M760" s="248"/>
      <c r="N760" s="248"/>
      <c r="O760" s="248"/>
      <c r="P760" s="248"/>
      <c r="Q760" s="248"/>
      <c r="R760" s="312"/>
      <c r="S760" s="248"/>
      <c r="T760" s="248"/>
      <c r="U760" s="248"/>
      <c r="V760" s="248"/>
      <c r="W760" s="248"/>
      <c r="X760" s="248"/>
      <c r="Y760" s="248"/>
      <c r="Z760" s="248"/>
    </row>
    <row r="761" spans="1:26" ht="15.75" customHeight="1" x14ac:dyDescent="0.35">
      <c r="A761" s="248"/>
      <c r="B761" s="248"/>
      <c r="C761" s="248"/>
      <c r="D761" s="248"/>
      <c r="E761" s="248"/>
      <c r="F761" s="248"/>
      <c r="G761" s="248"/>
      <c r="H761" s="7"/>
      <c r="I761" s="248"/>
      <c r="J761" s="7"/>
      <c r="K761" s="248"/>
      <c r="L761" s="248"/>
      <c r="M761" s="248"/>
      <c r="N761" s="248"/>
      <c r="O761" s="248"/>
      <c r="P761" s="248"/>
      <c r="Q761" s="248"/>
      <c r="R761" s="312"/>
      <c r="S761" s="248"/>
      <c r="T761" s="248"/>
      <c r="U761" s="248"/>
      <c r="V761" s="248"/>
      <c r="W761" s="248"/>
      <c r="X761" s="248"/>
      <c r="Y761" s="248"/>
      <c r="Z761" s="248"/>
    </row>
    <row r="762" spans="1:26" ht="15.75" customHeight="1" x14ac:dyDescent="0.35">
      <c r="A762" s="248"/>
      <c r="B762" s="248"/>
      <c r="C762" s="248"/>
      <c r="D762" s="248"/>
      <c r="E762" s="248"/>
      <c r="F762" s="248"/>
      <c r="G762" s="248"/>
      <c r="H762" s="7"/>
      <c r="I762" s="248"/>
      <c r="J762" s="7"/>
      <c r="K762" s="248"/>
      <c r="L762" s="248"/>
      <c r="M762" s="248"/>
      <c r="N762" s="248"/>
      <c r="O762" s="248"/>
      <c r="P762" s="248"/>
      <c r="Q762" s="248"/>
      <c r="R762" s="312"/>
      <c r="S762" s="248"/>
      <c r="T762" s="248"/>
      <c r="U762" s="248"/>
      <c r="V762" s="248"/>
      <c r="W762" s="248"/>
      <c r="X762" s="248"/>
      <c r="Y762" s="248"/>
      <c r="Z762" s="248"/>
    </row>
    <row r="763" spans="1:26" ht="15.75" customHeight="1" x14ac:dyDescent="0.35">
      <c r="A763" s="248"/>
      <c r="B763" s="248"/>
      <c r="C763" s="248"/>
      <c r="D763" s="248"/>
      <c r="E763" s="248"/>
      <c r="F763" s="248"/>
      <c r="G763" s="248"/>
      <c r="H763" s="7"/>
      <c r="I763" s="248"/>
      <c r="J763" s="7"/>
      <c r="K763" s="248"/>
      <c r="L763" s="248"/>
      <c r="M763" s="248"/>
      <c r="N763" s="248"/>
      <c r="O763" s="248"/>
      <c r="P763" s="248"/>
      <c r="Q763" s="248"/>
      <c r="R763" s="312"/>
      <c r="S763" s="248"/>
      <c r="T763" s="248"/>
      <c r="U763" s="248"/>
      <c r="V763" s="248"/>
      <c r="W763" s="248"/>
      <c r="X763" s="248"/>
      <c r="Y763" s="248"/>
      <c r="Z763" s="248"/>
    </row>
    <row r="764" spans="1:26" ht="15.75" customHeight="1" x14ac:dyDescent="0.35">
      <c r="A764" s="248"/>
      <c r="B764" s="248"/>
      <c r="C764" s="248"/>
      <c r="D764" s="248"/>
      <c r="E764" s="248"/>
      <c r="F764" s="248"/>
      <c r="G764" s="248"/>
      <c r="H764" s="7"/>
      <c r="I764" s="248"/>
      <c r="J764" s="7"/>
      <c r="K764" s="248"/>
      <c r="L764" s="248"/>
      <c r="M764" s="248"/>
      <c r="N764" s="248"/>
      <c r="O764" s="248"/>
      <c r="P764" s="248"/>
      <c r="Q764" s="248"/>
      <c r="R764" s="312"/>
      <c r="S764" s="248"/>
      <c r="T764" s="248"/>
      <c r="U764" s="248"/>
      <c r="V764" s="248"/>
      <c r="W764" s="248"/>
      <c r="X764" s="248"/>
      <c r="Y764" s="248"/>
      <c r="Z764" s="248"/>
    </row>
    <row r="765" spans="1:26" ht="15.75" customHeight="1" x14ac:dyDescent="0.35">
      <c r="A765" s="248"/>
      <c r="B765" s="248"/>
      <c r="C765" s="248"/>
      <c r="D765" s="248"/>
      <c r="E765" s="248"/>
      <c r="F765" s="248"/>
      <c r="G765" s="248"/>
      <c r="H765" s="7"/>
      <c r="I765" s="248"/>
      <c r="J765" s="7"/>
      <c r="K765" s="248"/>
      <c r="L765" s="248"/>
      <c r="M765" s="248"/>
      <c r="N765" s="248"/>
      <c r="O765" s="248"/>
      <c r="P765" s="248"/>
      <c r="Q765" s="248"/>
      <c r="R765" s="312"/>
      <c r="S765" s="248"/>
      <c r="T765" s="248"/>
      <c r="U765" s="248"/>
      <c r="V765" s="248"/>
      <c r="W765" s="248"/>
      <c r="X765" s="248"/>
      <c r="Y765" s="248"/>
      <c r="Z765" s="248"/>
    </row>
    <row r="766" spans="1:26" ht="15.75" customHeight="1" x14ac:dyDescent="0.35">
      <c r="A766" s="248"/>
      <c r="B766" s="248"/>
      <c r="C766" s="248"/>
      <c r="D766" s="248"/>
      <c r="E766" s="248"/>
      <c r="F766" s="248"/>
      <c r="G766" s="248"/>
      <c r="H766" s="7"/>
      <c r="I766" s="248"/>
      <c r="J766" s="7"/>
      <c r="K766" s="248"/>
      <c r="L766" s="248"/>
      <c r="M766" s="248"/>
      <c r="N766" s="248"/>
      <c r="O766" s="248"/>
      <c r="P766" s="248"/>
      <c r="Q766" s="248"/>
      <c r="R766" s="312"/>
      <c r="S766" s="248"/>
      <c r="T766" s="248"/>
      <c r="U766" s="248"/>
      <c r="V766" s="248"/>
      <c r="W766" s="248"/>
      <c r="X766" s="248"/>
      <c r="Y766" s="248"/>
      <c r="Z766" s="248"/>
    </row>
    <row r="767" spans="1:26" ht="15.75" customHeight="1" x14ac:dyDescent="0.35">
      <c r="A767" s="248"/>
      <c r="B767" s="248"/>
      <c r="C767" s="248"/>
      <c r="D767" s="248"/>
      <c r="E767" s="248"/>
      <c r="F767" s="248"/>
      <c r="G767" s="248"/>
      <c r="H767" s="7"/>
      <c r="I767" s="248"/>
      <c r="J767" s="7"/>
      <c r="K767" s="248"/>
      <c r="L767" s="248"/>
      <c r="M767" s="248"/>
      <c r="N767" s="248"/>
      <c r="O767" s="248"/>
      <c r="P767" s="248"/>
      <c r="Q767" s="248"/>
      <c r="R767" s="312"/>
      <c r="S767" s="248"/>
      <c r="T767" s="248"/>
      <c r="U767" s="248"/>
      <c r="V767" s="248"/>
      <c r="W767" s="248"/>
      <c r="X767" s="248"/>
      <c r="Y767" s="248"/>
      <c r="Z767" s="248"/>
    </row>
    <row r="768" spans="1:26" ht="15.75" customHeight="1" x14ac:dyDescent="0.35">
      <c r="A768" s="248"/>
      <c r="B768" s="248"/>
      <c r="C768" s="248"/>
      <c r="D768" s="248"/>
      <c r="E768" s="248"/>
      <c r="F768" s="248"/>
      <c r="G768" s="248"/>
      <c r="H768" s="7"/>
      <c r="I768" s="248"/>
      <c r="J768" s="7"/>
      <c r="K768" s="248"/>
      <c r="L768" s="248"/>
      <c r="M768" s="248"/>
      <c r="N768" s="248"/>
      <c r="O768" s="248"/>
      <c r="P768" s="248"/>
      <c r="Q768" s="248"/>
      <c r="R768" s="312"/>
      <c r="S768" s="248"/>
      <c r="T768" s="248"/>
      <c r="U768" s="248"/>
      <c r="V768" s="248"/>
      <c r="W768" s="248"/>
      <c r="X768" s="248"/>
      <c r="Y768" s="248"/>
      <c r="Z768" s="248"/>
    </row>
    <row r="769" spans="1:26" ht="15.75" customHeight="1" x14ac:dyDescent="0.35">
      <c r="A769" s="248"/>
      <c r="B769" s="248"/>
      <c r="C769" s="248"/>
      <c r="D769" s="248"/>
      <c r="E769" s="248"/>
      <c r="F769" s="248"/>
      <c r="G769" s="248"/>
      <c r="H769" s="7"/>
      <c r="I769" s="248"/>
      <c r="J769" s="7"/>
      <c r="K769" s="248"/>
      <c r="L769" s="248"/>
      <c r="M769" s="248"/>
      <c r="N769" s="248"/>
      <c r="O769" s="248"/>
      <c r="P769" s="248"/>
      <c r="Q769" s="248"/>
      <c r="R769" s="312"/>
      <c r="S769" s="248"/>
      <c r="T769" s="248"/>
      <c r="U769" s="248"/>
      <c r="V769" s="248"/>
      <c r="W769" s="248"/>
      <c r="X769" s="248"/>
      <c r="Y769" s="248"/>
      <c r="Z769" s="248"/>
    </row>
    <row r="770" spans="1:26" ht="15.75" customHeight="1" x14ac:dyDescent="0.35">
      <c r="A770" s="248"/>
      <c r="B770" s="248"/>
      <c r="C770" s="248"/>
      <c r="D770" s="248"/>
      <c r="E770" s="248"/>
      <c r="F770" s="248"/>
      <c r="G770" s="248"/>
      <c r="H770" s="7"/>
      <c r="I770" s="248"/>
      <c r="J770" s="7"/>
      <c r="K770" s="248"/>
      <c r="L770" s="248"/>
      <c r="M770" s="248"/>
      <c r="N770" s="248"/>
      <c r="O770" s="248"/>
      <c r="P770" s="248"/>
      <c r="Q770" s="248"/>
      <c r="R770" s="312"/>
      <c r="S770" s="248"/>
      <c r="T770" s="248"/>
      <c r="U770" s="248"/>
      <c r="V770" s="248"/>
      <c r="W770" s="248"/>
      <c r="X770" s="248"/>
      <c r="Y770" s="248"/>
      <c r="Z770" s="248"/>
    </row>
    <row r="771" spans="1:26" ht="15.75" customHeight="1" x14ac:dyDescent="0.35">
      <c r="A771" s="248"/>
      <c r="B771" s="248"/>
      <c r="C771" s="248"/>
      <c r="D771" s="248"/>
      <c r="E771" s="248"/>
      <c r="F771" s="248"/>
      <c r="G771" s="248"/>
      <c r="H771" s="7"/>
      <c r="I771" s="248"/>
      <c r="J771" s="7"/>
      <c r="K771" s="248"/>
      <c r="L771" s="248"/>
      <c r="M771" s="248"/>
      <c r="N771" s="248"/>
      <c r="O771" s="248"/>
      <c r="P771" s="248"/>
      <c r="Q771" s="248"/>
      <c r="R771" s="312"/>
      <c r="S771" s="248"/>
      <c r="T771" s="248"/>
      <c r="U771" s="248"/>
      <c r="V771" s="248"/>
      <c r="W771" s="248"/>
      <c r="X771" s="248"/>
      <c r="Y771" s="248"/>
      <c r="Z771" s="248"/>
    </row>
    <row r="772" spans="1:26" ht="15.75" customHeight="1" x14ac:dyDescent="0.35">
      <c r="A772" s="248"/>
      <c r="B772" s="248"/>
      <c r="C772" s="248"/>
      <c r="D772" s="248"/>
      <c r="E772" s="248"/>
      <c r="F772" s="248"/>
      <c r="G772" s="248"/>
      <c r="H772" s="7"/>
      <c r="I772" s="248"/>
      <c r="J772" s="7"/>
      <c r="K772" s="248"/>
      <c r="L772" s="248"/>
      <c r="M772" s="248"/>
      <c r="N772" s="248"/>
      <c r="O772" s="248"/>
      <c r="P772" s="248"/>
      <c r="Q772" s="248"/>
      <c r="R772" s="312"/>
      <c r="S772" s="248"/>
      <c r="T772" s="248"/>
      <c r="U772" s="248"/>
      <c r="V772" s="248"/>
      <c r="W772" s="248"/>
      <c r="X772" s="248"/>
      <c r="Y772" s="248"/>
      <c r="Z772" s="248"/>
    </row>
    <row r="773" spans="1:26" ht="15.75" customHeight="1" x14ac:dyDescent="0.35">
      <c r="A773" s="248"/>
      <c r="B773" s="248"/>
      <c r="C773" s="248"/>
      <c r="D773" s="248"/>
      <c r="E773" s="248"/>
      <c r="F773" s="248"/>
      <c r="G773" s="248"/>
      <c r="H773" s="7"/>
      <c r="I773" s="248"/>
      <c r="J773" s="7"/>
      <c r="K773" s="248"/>
      <c r="L773" s="248"/>
      <c r="M773" s="248"/>
      <c r="N773" s="248"/>
      <c r="O773" s="248"/>
      <c r="P773" s="248"/>
      <c r="Q773" s="248"/>
      <c r="R773" s="312"/>
      <c r="S773" s="248"/>
      <c r="T773" s="248"/>
      <c r="U773" s="248"/>
      <c r="V773" s="248"/>
      <c r="W773" s="248"/>
      <c r="X773" s="248"/>
      <c r="Y773" s="248"/>
      <c r="Z773" s="248"/>
    </row>
    <row r="774" spans="1:26" ht="15.75" customHeight="1" x14ac:dyDescent="0.35">
      <c r="A774" s="248"/>
      <c r="B774" s="248"/>
      <c r="C774" s="248"/>
      <c r="D774" s="248"/>
      <c r="E774" s="248"/>
      <c r="F774" s="248"/>
      <c r="G774" s="248"/>
      <c r="H774" s="7"/>
      <c r="I774" s="248"/>
      <c r="J774" s="7"/>
      <c r="K774" s="248"/>
      <c r="L774" s="248"/>
      <c r="M774" s="248"/>
      <c r="N774" s="248"/>
      <c r="O774" s="248"/>
      <c r="P774" s="248"/>
      <c r="Q774" s="248"/>
      <c r="R774" s="312"/>
      <c r="S774" s="248"/>
      <c r="T774" s="248"/>
      <c r="U774" s="248"/>
      <c r="V774" s="248"/>
      <c r="W774" s="248"/>
      <c r="X774" s="248"/>
      <c r="Y774" s="248"/>
      <c r="Z774" s="248"/>
    </row>
    <row r="775" spans="1:26" ht="15.75" customHeight="1" x14ac:dyDescent="0.35">
      <c r="A775" s="248"/>
      <c r="B775" s="248"/>
      <c r="C775" s="248"/>
      <c r="D775" s="248"/>
      <c r="E775" s="248"/>
      <c r="F775" s="248"/>
      <c r="G775" s="248"/>
      <c r="H775" s="7"/>
      <c r="I775" s="248"/>
      <c r="J775" s="7"/>
      <c r="K775" s="248"/>
      <c r="L775" s="248"/>
      <c r="M775" s="248"/>
      <c r="N775" s="248"/>
      <c r="O775" s="248"/>
      <c r="P775" s="248"/>
      <c r="Q775" s="248"/>
      <c r="R775" s="312"/>
      <c r="S775" s="248"/>
      <c r="T775" s="248"/>
      <c r="U775" s="248"/>
      <c r="V775" s="248"/>
      <c r="W775" s="248"/>
      <c r="X775" s="248"/>
      <c r="Y775" s="248"/>
      <c r="Z775" s="248"/>
    </row>
    <row r="776" spans="1:26" ht="15.75" customHeight="1" x14ac:dyDescent="0.35">
      <c r="A776" s="248"/>
      <c r="B776" s="248"/>
      <c r="C776" s="248"/>
      <c r="D776" s="248"/>
      <c r="E776" s="248"/>
      <c r="F776" s="248"/>
      <c r="G776" s="248"/>
      <c r="H776" s="7"/>
      <c r="I776" s="248"/>
      <c r="J776" s="7"/>
      <c r="K776" s="248"/>
      <c r="L776" s="248"/>
      <c r="M776" s="248"/>
      <c r="N776" s="248"/>
      <c r="O776" s="248"/>
      <c r="P776" s="248"/>
      <c r="Q776" s="248"/>
      <c r="R776" s="312"/>
      <c r="S776" s="248"/>
      <c r="T776" s="248"/>
      <c r="U776" s="248"/>
      <c r="V776" s="248"/>
      <c r="W776" s="248"/>
      <c r="X776" s="248"/>
      <c r="Y776" s="248"/>
      <c r="Z776" s="248"/>
    </row>
    <row r="777" spans="1:26" ht="15.75" customHeight="1" x14ac:dyDescent="0.35">
      <c r="A777" s="248"/>
      <c r="B777" s="248"/>
      <c r="C777" s="248"/>
      <c r="D777" s="248"/>
      <c r="E777" s="248"/>
      <c r="F777" s="248"/>
      <c r="G777" s="248"/>
      <c r="H777" s="7"/>
      <c r="I777" s="248"/>
      <c r="J777" s="7"/>
      <c r="K777" s="248"/>
      <c r="L777" s="248"/>
      <c r="M777" s="248"/>
      <c r="N777" s="248"/>
      <c r="O777" s="248"/>
      <c r="P777" s="248"/>
      <c r="Q777" s="248"/>
      <c r="R777" s="312"/>
      <c r="S777" s="248"/>
      <c r="T777" s="248"/>
      <c r="U777" s="248"/>
      <c r="V777" s="248"/>
      <c r="W777" s="248"/>
      <c r="X777" s="248"/>
      <c r="Y777" s="248"/>
      <c r="Z777" s="248"/>
    </row>
    <row r="778" spans="1:26" ht="15.75" customHeight="1" x14ac:dyDescent="0.35">
      <c r="A778" s="248"/>
      <c r="B778" s="248"/>
      <c r="C778" s="248"/>
      <c r="D778" s="248"/>
      <c r="E778" s="248"/>
      <c r="F778" s="248"/>
      <c r="G778" s="248"/>
      <c r="H778" s="7"/>
      <c r="I778" s="248"/>
      <c r="J778" s="7"/>
      <c r="K778" s="248"/>
      <c r="L778" s="248"/>
      <c r="M778" s="248"/>
      <c r="N778" s="248"/>
      <c r="O778" s="248"/>
      <c r="P778" s="248"/>
      <c r="Q778" s="248"/>
      <c r="R778" s="312"/>
      <c r="S778" s="248"/>
      <c r="T778" s="248"/>
      <c r="U778" s="248"/>
      <c r="V778" s="248"/>
      <c r="W778" s="248"/>
      <c r="X778" s="248"/>
      <c r="Y778" s="248"/>
      <c r="Z778" s="248"/>
    </row>
    <row r="779" spans="1:26" ht="15.75" customHeight="1" x14ac:dyDescent="0.35">
      <c r="A779" s="248"/>
      <c r="B779" s="248"/>
      <c r="C779" s="248"/>
      <c r="D779" s="248"/>
      <c r="E779" s="248"/>
      <c r="F779" s="248"/>
      <c r="G779" s="248"/>
      <c r="H779" s="7"/>
      <c r="I779" s="248"/>
      <c r="J779" s="7"/>
      <c r="K779" s="248"/>
      <c r="L779" s="248"/>
      <c r="M779" s="248"/>
      <c r="N779" s="248"/>
      <c r="O779" s="248"/>
      <c r="P779" s="248"/>
      <c r="Q779" s="248"/>
      <c r="R779" s="312"/>
      <c r="S779" s="248"/>
      <c r="T779" s="248"/>
      <c r="U779" s="248"/>
      <c r="V779" s="248"/>
      <c r="W779" s="248"/>
      <c r="X779" s="248"/>
      <c r="Y779" s="248"/>
      <c r="Z779" s="248"/>
    </row>
    <row r="780" spans="1:26" ht="15.75" customHeight="1" x14ac:dyDescent="0.35">
      <c r="A780" s="248"/>
      <c r="B780" s="248"/>
      <c r="C780" s="248"/>
      <c r="D780" s="248"/>
      <c r="E780" s="248"/>
      <c r="F780" s="248"/>
      <c r="G780" s="248"/>
      <c r="H780" s="7"/>
      <c r="I780" s="248"/>
      <c r="J780" s="7"/>
      <c r="K780" s="248"/>
      <c r="L780" s="248"/>
      <c r="M780" s="248"/>
      <c r="N780" s="248"/>
      <c r="O780" s="248"/>
      <c r="P780" s="248"/>
      <c r="Q780" s="248"/>
      <c r="R780" s="312"/>
      <c r="S780" s="248"/>
      <c r="T780" s="248"/>
      <c r="U780" s="248"/>
      <c r="V780" s="248"/>
      <c r="W780" s="248"/>
      <c r="X780" s="248"/>
      <c r="Y780" s="248"/>
      <c r="Z780" s="248"/>
    </row>
    <row r="781" spans="1:26" ht="15.75" customHeight="1" x14ac:dyDescent="0.35">
      <c r="A781" s="248"/>
      <c r="B781" s="248"/>
      <c r="C781" s="248"/>
      <c r="D781" s="248"/>
      <c r="E781" s="248"/>
      <c r="F781" s="248"/>
      <c r="G781" s="248"/>
      <c r="H781" s="7"/>
      <c r="I781" s="248"/>
      <c r="J781" s="7"/>
      <c r="K781" s="248"/>
      <c r="L781" s="248"/>
      <c r="M781" s="248"/>
      <c r="N781" s="248"/>
      <c r="O781" s="248"/>
      <c r="P781" s="248"/>
      <c r="Q781" s="248"/>
      <c r="R781" s="312"/>
      <c r="S781" s="248"/>
      <c r="T781" s="248"/>
      <c r="U781" s="248"/>
      <c r="V781" s="248"/>
      <c r="W781" s="248"/>
      <c r="X781" s="248"/>
      <c r="Y781" s="248"/>
      <c r="Z781" s="248"/>
    </row>
    <row r="782" spans="1:26" ht="15.75" customHeight="1" x14ac:dyDescent="0.35">
      <c r="A782" s="248"/>
      <c r="B782" s="248"/>
      <c r="C782" s="248"/>
      <c r="D782" s="248"/>
      <c r="E782" s="248"/>
      <c r="F782" s="248"/>
      <c r="G782" s="248"/>
      <c r="H782" s="7"/>
      <c r="I782" s="248"/>
      <c r="J782" s="7"/>
      <c r="K782" s="248"/>
      <c r="L782" s="248"/>
      <c r="M782" s="248"/>
      <c r="N782" s="248"/>
      <c r="O782" s="248"/>
      <c r="P782" s="248"/>
      <c r="Q782" s="248"/>
      <c r="R782" s="312"/>
      <c r="S782" s="248"/>
      <c r="T782" s="248"/>
      <c r="U782" s="248"/>
      <c r="V782" s="248"/>
      <c r="W782" s="248"/>
      <c r="X782" s="248"/>
      <c r="Y782" s="248"/>
      <c r="Z782" s="248"/>
    </row>
    <row r="783" spans="1:26" ht="15.75" customHeight="1" x14ac:dyDescent="0.35">
      <c r="A783" s="248"/>
      <c r="B783" s="248"/>
      <c r="C783" s="248"/>
      <c r="D783" s="248"/>
      <c r="E783" s="248"/>
      <c r="F783" s="248"/>
      <c r="G783" s="248"/>
      <c r="H783" s="7"/>
      <c r="I783" s="248"/>
      <c r="J783" s="7"/>
      <c r="K783" s="248"/>
      <c r="L783" s="248"/>
      <c r="M783" s="248"/>
      <c r="N783" s="248"/>
      <c r="O783" s="248"/>
      <c r="P783" s="248"/>
      <c r="Q783" s="248"/>
      <c r="R783" s="312"/>
      <c r="S783" s="248"/>
      <c r="T783" s="248"/>
      <c r="U783" s="248"/>
      <c r="V783" s="248"/>
      <c r="W783" s="248"/>
      <c r="X783" s="248"/>
      <c r="Y783" s="248"/>
      <c r="Z783" s="248"/>
    </row>
    <row r="784" spans="1:26" ht="15.75" customHeight="1" x14ac:dyDescent="0.35">
      <c r="A784" s="248"/>
      <c r="B784" s="248"/>
      <c r="C784" s="248"/>
      <c r="D784" s="248"/>
      <c r="E784" s="248"/>
      <c r="F784" s="248"/>
      <c r="G784" s="248"/>
      <c r="H784" s="7"/>
      <c r="I784" s="248"/>
      <c r="J784" s="7"/>
      <c r="K784" s="248"/>
      <c r="L784" s="248"/>
      <c r="M784" s="248"/>
      <c r="N784" s="248"/>
      <c r="O784" s="248"/>
      <c r="P784" s="248"/>
      <c r="Q784" s="248"/>
      <c r="R784" s="312"/>
      <c r="S784" s="248"/>
      <c r="T784" s="248"/>
      <c r="U784" s="248"/>
      <c r="V784" s="248"/>
      <c r="W784" s="248"/>
      <c r="X784" s="248"/>
      <c r="Y784" s="248"/>
      <c r="Z784" s="248"/>
    </row>
    <row r="785" spans="1:26" ht="15.75" customHeight="1" x14ac:dyDescent="0.35">
      <c r="A785" s="248"/>
      <c r="B785" s="248"/>
      <c r="C785" s="248"/>
      <c r="D785" s="248"/>
      <c r="E785" s="248"/>
      <c r="F785" s="248"/>
      <c r="G785" s="248"/>
      <c r="H785" s="7"/>
      <c r="I785" s="248"/>
      <c r="J785" s="7"/>
      <c r="K785" s="248"/>
      <c r="L785" s="248"/>
      <c r="M785" s="248"/>
      <c r="N785" s="248"/>
      <c r="O785" s="248"/>
      <c r="P785" s="248"/>
      <c r="Q785" s="248"/>
      <c r="R785" s="312"/>
      <c r="S785" s="248"/>
      <c r="T785" s="248"/>
      <c r="U785" s="248"/>
      <c r="V785" s="248"/>
      <c r="W785" s="248"/>
      <c r="X785" s="248"/>
      <c r="Y785" s="248"/>
      <c r="Z785" s="248"/>
    </row>
    <row r="786" spans="1:26" ht="15.75" customHeight="1" x14ac:dyDescent="0.35">
      <c r="A786" s="248"/>
      <c r="B786" s="248"/>
      <c r="C786" s="248"/>
      <c r="D786" s="248"/>
      <c r="E786" s="248"/>
      <c r="F786" s="248"/>
      <c r="G786" s="248"/>
      <c r="H786" s="7"/>
      <c r="I786" s="248"/>
      <c r="J786" s="7"/>
      <c r="K786" s="248"/>
      <c r="L786" s="248"/>
      <c r="M786" s="248"/>
      <c r="N786" s="248"/>
      <c r="O786" s="248"/>
      <c r="P786" s="248"/>
      <c r="Q786" s="248"/>
      <c r="R786" s="312"/>
      <c r="S786" s="248"/>
      <c r="T786" s="248"/>
      <c r="U786" s="248"/>
      <c r="V786" s="248"/>
      <c r="W786" s="248"/>
      <c r="X786" s="248"/>
      <c r="Y786" s="248"/>
      <c r="Z786" s="248"/>
    </row>
    <row r="787" spans="1:26" ht="15.75" customHeight="1" x14ac:dyDescent="0.35">
      <c r="A787" s="248"/>
      <c r="B787" s="248"/>
      <c r="C787" s="248"/>
      <c r="D787" s="248"/>
      <c r="E787" s="248"/>
      <c r="F787" s="248"/>
      <c r="G787" s="248"/>
      <c r="H787" s="7"/>
      <c r="I787" s="248"/>
      <c r="J787" s="7"/>
      <c r="K787" s="248"/>
      <c r="L787" s="248"/>
      <c r="M787" s="248"/>
      <c r="N787" s="248"/>
      <c r="O787" s="248"/>
      <c r="P787" s="248"/>
      <c r="Q787" s="248"/>
      <c r="R787" s="312"/>
      <c r="S787" s="248"/>
      <c r="T787" s="248"/>
      <c r="U787" s="248"/>
      <c r="V787" s="248"/>
      <c r="W787" s="248"/>
      <c r="X787" s="248"/>
      <c r="Y787" s="248"/>
      <c r="Z787" s="248"/>
    </row>
    <row r="788" spans="1:26" ht="15.75" customHeight="1" x14ac:dyDescent="0.35">
      <c r="A788" s="248"/>
      <c r="B788" s="248"/>
      <c r="C788" s="248"/>
      <c r="D788" s="248"/>
      <c r="E788" s="248"/>
      <c r="F788" s="248"/>
      <c r="G788" s="248"/>
      <c r="H788" s="7"/>
      <c r="I788" s="248"/>
      <c r="J788" s="7"/>
      <c r="K788" s="248"/>
      <c r="L788" s="248"/>
      <c r="M788" s="248"/>
      <c r="N788" s="248"/>
      <c r="O788" s="248"/>
      <c r="P788" s="248"/>
      <c r="Q788" s="248"/>
      <c r="R788" s="312"/>
      <c r="S788" s="248"/>
      <c r="T788" s="248"/>
      <c r="U788" s="248"/>
      <c r="V788" s="248"/>
      <c r="W788" s="248"/>
      <c r="X788" s="248"/>
      <c r="Y788" s="248"/>
      <c r="Z788" s="248"/>
    </row>
    <row r="789" spans="1:26" ht="15.75" customHeight="1" x14ac:dyDescent="0.35">
      <c r="A789" s="248"/>
      <c r="B789" s="248"/>
      <c r="C789" s="248"/>
      <c r="D789" s="248"/>
      <c r="E789" s="248"/>
      <c r="F789" s="248"/>
      <c r="G789" s="248"/>
      <c r="H789" s="7"/>
      <c r="I789" s="248"/>
      <c r="J789" s="7"/>
      <c r="K789" s="248"/>
      <c r="L789" s="248"/>
      <c r="M789" s="248"/>
      <c r="N789" s="248"/>
      <c r="O789" s="248"/>
      <c r="P789" s="248"/>
      <c r="Q789" s="248"/>
      <c r="R789" s="312"/>
      <c r="S789" s="248"/>
      <c r="T789" s="248"/>
      <c r="U789" s="248"/>
      <c r="V789" s="248"/>
      <c r="W789" s="248"/>
      <c r="X789" s="248"/>
      <c r="Y789" s="248"/>
      <c r="Z789" s="248"/>
    </row>
    <row r="790" spans="1:26" ht="15.75" customHeight="1" x14ac:dyDescent="0.35">
      <c r="A790" s="248"/>
      <c r="B790" s="248"/>
      <c r="C790" s="248"/>
      <c r="D790" s="248"/>
      <c r="E790" s="248"/>
      <c r="F790" s="248"/>
      <c r="G790" s="248"/>
      <c r="H790" s="7"/>
      <c r="I790" s="248"/>
      <c r="J790" s="7"/>
      <c r="K790" s="248"/>
      <c r="L790" s="248"/>
      <c r="M790" s="248"/>
      <c r="N790" s="248"/>
      <c r="O790" s="248"/>
      <c r="P790" s="248"/>
      <c r="Q790" s="248"/>
      <c r="R790" s="312"/>
      <c r="S790" s="248"/>
      <c r="T790" s="248"/>
      <c r="U790" s="248"/>
      <c r="V790" s="248"/>
      <c r="W790" s="248"/>
      <c r="X790" s="248"/>
      <c r="Y790" s="248"/>
      <c r="Z790" s="248"/>
    </row>
    <row r="791" spans="1:26" ht="15.75" customHeight="1" x14ac:dyDescent="0.35">
      <c r="A791" s="248"/>
      <c r="B791" s="248"/>
      <c r="C791" s="248"/>
      <c r="D791" s="248"/>
      <c r="E791" s="248"/>
      <c r="F791" s="248"/>
      <c r="G791" s="248"/>
      <c r="H791" s="7"/>
      <c r="I791" s="248"/>
      <c r="J791" s="7"/>
      <c r="K791" s="248"/>
      <c r="L791" s="248"/>
      <c r="M791" s="248"/>
      <c r="N791" s="248"/>
      <c r="O791" s="248"/>
      <c r="P791" s="248"/>
      <c r="Q791" s="248"/>
      <c r="R791" s="312"/>
      <c r="S791" s="248"/>
      <c r="T791" s="248"/>
      <c r="U791" s="248"/>
      <c r="V791" s="248"/>
      <c r="W791" s="248"/>
      <c r="X791" s="248"/>
      <c r="Y791" s="248"/>
      <c r="Z791" s="248"/>
    </row>
    <row r="792" spans="1:26" ht="15.75" customHeight="1" x14ac:dyDescent="0.35">
      <c r="A792" s="248"/>
      <c r="B792" s="248"/>
      <c r="C792" s="248"/>
      <c r="D792" s="248"/>
      <c r="E792" s="248"/>
      <c r="F792" s="248"/>
      <c r="G792" s="248"/>
      <c r="H792" s="7"/>
      <c r="I792" s="248"/>
      <c r="J792" s="7"/>
      <c r="K792" s="248"/>
      <c r="L792" s="248"/>
      <c r="M792" s="248"/>
      <c r="N792" s="248"/>
      <c r="O792" s="248"/>
      <c r="P792" s="248"/>
      <c r="Q792" s="248"/>
      <c r="R792" s="312"/>
      <c r="S792" s="248"/>
      <c r="T792" s="248"/>
      <c r="U792" s="248"/>
      <c r="V792" s="248"/>
      <c r="W792" s="248"/>
      <c r="X792" s="248"/>
      <c r="Y792" s="248"/>
      <c r="Z792" s="248"/>
    </row>
    <row r="793" spans="1:26" ht="15.75" customHeight="1" x14ac:dyDescent="0.35">
      <c r="A793" s="248"/>
      <c r="B793" s="248"/>
      <c r="C793" s="248"/>
      <c r="D793" s="248"/>
      <c r="E793" s="248"/>
      <c r="F793" s="248"/>
      <c r="G793" s="248"/>
      <c r="H793" s="7"/>
      <c r="I793" s="248"/>
      <c r="J793" s="7"/>
      <c r="K793" s="248"/>
      <c r="L793" s="248"/>
      <c r="M793" s="248"/>
      <c r="N793" s="248"/>
      <c r="O793" s="248"/>
      <c r="P793" s="248"/>
      <c r="Q793" s="248"/>
      <c r="R793" s="312"/>
      <c r="S793" s="248"/>
      <c r="T793" s="248"/>
      <c r="U793" s="248"/>
      <c r="V793" s="248"/>
      <c r="W793" s="248"/>
      <c r="X793" s="248"/>
      <c r="Y793" s="248"/>
      <c r="Z793" s="248"/>
    </row>
    <row r="794" spans="1:26" ht="15.75" customHeight="1" x14ac:dyDescent="0.35">
      <c r="A794" s="248"/>
      <c r="B794" s="248"/>
      <c r="C794" s="248"/>
      <c r="D794" s="248"/>
      <c r="E794" s="248"/>
      <c r="F794" s="248"/>
      <c r="G794" s="248"/>
      <c r="H794" s="7"/>
      <c r="I794" s="248"/>
      <c r="J794" s="7"/>
      <c r="K794" s="248"/>
      <c r="L794" s="248"/>
      <c r="M794" s="248"/>
      <c r="N794" s="248"/>
      <c r="O794" s="248"/>
      <c r="P794" s="248"/>
      <c r="Q794" s="248"/>
      <c r="R794" s="312"/>
      <c r="S794" s="248"/>
      <c r="T794" s="248"/>
      <c r="U794" s="248"/>
      <c r="V794" s="248"/>
      <c r="W794" s="248"/>
      <c r="X794" s="248"/>
      <c r="Y794" s="248"/>
      <c r="Z794" s="248"/>
    </row>
    <row r="795" spans="1:26" ht="15.75" customHeight="1" x14ac:dyDescent="0.35">
      <c r="A795" s="248"/>
      <c r="B795" s="248"/>
      <c r="C795" s="248"/>
      <c r="D795" s="248"/>
      <c r="E795" s="248"/>
      <c r="F795" s="248"/>
      <c r="G795" s="248"/>
      <c r="H795" s="7"/>
      <c r="I795" s="248"/>
      <c r="J795" s="7"/>
      <c r="K795" s="248"/>
      <c r="L795" s="248"/>
      <c r="M795" s="248"/>
      <c r="N795" s="248"/>
      <c r="O795" s="248"/>
      <c r="P795" s="248"/>
      <c r="Q795" s="248"/>
      <c r="R795" s="312"/>
      <c r="S795" s="248"/>
      <c r="T795" s="248"/>
      <c r="U795" s="248"/>
      <c r="V795" s="248"/>
      <c r="W795" s="248"/>
      <c r="X795" s="248"/>
      <c r="Y795" s="248"/>
      <c r="Z795" s="248"/>
    </row>
    <row r="796" spans="1:26" ht="15.75" customHeight="1" x14ac:dyDescent="0.35">
      <c r="A796" s="248"/>
      <c r="B796" s="248"/>
      <c r="C796" s="248"/>
      <c r="D796" s="248"/>
      <c r="E796" s="248"/>
      <c r="F796" s="248"/>
      <c r="G796" s="248"/>
      <c r="H796" s="7"/>
      <c r="I796" s="248"/>
      <c r="J796" s="7"/>
      <c r="K796" s="248"/>
      <c r="L796" s="248"/>
      <c r="M796" s="248"/>
      <c r="N796" s="248"/>
      <c r="O796" s="248"/>
      <c r="P796" s="248"/>
      <c r="Q796" s="248"/>
      <c r="R796" s="312"/>
      <c r="S796" s="248"/>
      <c r="T796" s="248"/>
      <c r="U796" s="248"/>
      <c r="V796" s="248"/>
      <c r="W796" s="248"/>
      <c r="X796" s="248"/>
      <c r="Y796" s="248"/>
      <c r="Z796" s="248"/>
    </row>
    <row r="797" spans="1:26" ht="15.75" customHeight="1" x14ac:dyDescent="0.35">
      <c r="A797" s="248"/>
      <c r="B797" s="248"/>
      <c r="C797" s="248"/>
      <c r="D797" s="248"/>
      <c r="E797" s="248"/>
      <c r="F797" s="248"/>
      <c r="G797" s="248"/>
      <c r="H797" s="7"/>
      <c r="I797" s="248"/>
      <c r="J797" s="7"/>
      <c r="K797" s="248"/>
      <c r="L797" s="248"/>
      <c r="M797" s="248"/>
      <c r="N797" s="248"/>
      <c r="O797" s="248"/>
      <c r="P797" s="248"/>
      <c r="Q797" s="248"/>
      <c r="R797" s="312"/>
      <c r="S797" s="248"/>
      <c r="T797" s="248"/>
      <c r="U797" s="248"/>
      <c r="V797" s="248"/>
      <c r="W797" s="248"/>
      <c r="X797" s="248"/>
      <c r="Y797" s="248"/>
      <c r="Z797" s="248"/>
    </row>
    <row r="798" spans="1:26" ht="15.75" customHeight="1" x14ac:dyDescent="0.35">
      <c r="A798" s="248"/>
      <c r="B798" s="248"/>
      <c r="C798" s="248"/>
      <c r="D798" s="248"/>
      <c r="E798" s="248"/>
      <c r="F798" s="248"/>
      <c r="G798" s="248"/>
      <c r="H798" s="7"/>
      <c r="I798" s="248"/>
      <c r="J798" s="7"/>
      <c r="K798" s="248"/>
      <c r="L798" s="248"/>
      <c r="M798" s="248"/>
      <c r="N798" s="248"/>
      <c r="O798" s="248"/>
      <c r="P798" s="248"/>
      <c r="Q798" s="248"/>
      <c r="R798" s="312"/>
      <c r="S798" s="248"/>
      <c r="T798" s="248"/>
      <c r="U798" s="248"/>
      <c r="V798" s="248"/>
      <c r="W798" s="248"/>
      <c r="X798" s="248"/>
      <c r="Y798" s="248"/>
      <c r="Z798" s="248"/>
    </row>
    <row r="799" spans="1:26" ht="15.75" customHeight="1" x14ac:dyDescent="0.35">
      <c r="A799" s="248"/>
      <c r="B799" s="248"/>
      <c r="C799" s="248"/>
      <c r="D799" s="248"/>
      <c r="E799" s="248"/>
      <c r="F799" s="248"/>
      <c r="G799" s="248"/>
      <c r="H799" s="7"/>
      <c r="I799" s="248"/>
      <c r="J799" s="7"/>
      <c r="K799" s="248"/>
      <c r="L799" s="248"/>
      <c r="M799" s="248"/>
      <c r="N799" s="248"/>
      <c r="O799" s="248"/>
      <c r="P799" s="248"/>
      <c r="Q799" s="248"/>
      <c r="R799" s="312"/>
      <c r="S799" s="248"/>
      <c r="T799" s="248"/>
      <c r="U799" s="248"/>
      <c r="V799" s="248"/>
      <c r="W799" s="248"/>
      <c r="X799" s="248"/>
      <c r="Y799" s="248"/>
      <c r="Z799" s="248"/>
    </row>
    <row r="800" spans="1:26" ht="15.75" customHeight="1" x14ac:dyDescent="0.35">
      <c r="A800" s="248"/>
      <c r="B800" s="248"/>
      <c r="C800" s="248"/>
      <c r="D800" s="248"/>
      <c r="E800" s="248"/>
      <c r="F800" s="248"/>
      <c r="G800" s="248"/>
      <c r="H800" s="7"/>
      <c r="I800" s="248"/>
      <c r="J800" s="7"/>
      <c r="K800" s="248"/>
      <c r="L800" s="248"/>
      <c r="M800" s="248"/>
      <c r="N800" s="248"/>
      <c r="O800" s="248"/>
      <c r="P800" s="248"/>
      <c r="Q800" s="248"/>
      <c r="R800" s="312"/>
      <c r="S800" s="248"/>
      <c r="T800" s="248"/>
      <c r="U800" s="248"/>
      <c r="V800" s="248"/>
      <c r="W800" s="248"/>
      <c r="X800" s="248"/>
      <c r="Y800" s="248"/>
      <c r="Z800" s="248"/>
    </row>
    <row r="801" spans="1:26" ht="15.75" customHeight="1" x14ac:dyDescent="0.35">
      <c r="A801" s="248"/>
      <c r="B801" s="248"/>
      <c r="C801" s="248"/>
      <c r="D801" s="248"/>
      <c r="E801" s="248"/>
      <c r="F801" s="248"/>
      <c r="G801" s="248"/>
      <c r="H801" s="7"/>
      <c r="I801" s="248"/>
      <c r="J801" s="7"/>
      <c r="K801" s="248"/>
      <c r="L801" s="248"/>
      <c r="M801" s="248"/>
      <c r="N801" s="248"/>
      <c r="O801" s="248"/>
      <c r="P801" s="248"/>
      <c r="Q801" s="248"/>
      <c r="R801" s="312"/>
      <c r="S801" s="248"/>
      <c r="T801" s="248"/>
      <c r="U801" s="248"/>
      <c r="V801" s="248"/>
      <c r="W801" s="248"/>
      <c r="X801" s="248"/>
      <c r="Y801" s="248"/>
      <c r="Z801" s="248"/>
    </row>
    <row r="802" spans="1:26" ht="15.75" customHeight="1" x14ac:dyDescent="0.35">
      <c r="A802" s="248"/>
      <c r="B802" s="248"/>
      <c r="C802" s="248"/>
      <c r="D802" s="248"/>
      <c r="E802" s="248"/>
      <c r="F802" s="248"/>
      <c r="G802" s="248"/>
      <c r="H802" s="7"/>
      <c r="I802" s="248"/>
      <c r="J802" s="7"/>
      <c r="K802" s="248"/>
      <c r="L802" s="248"/>
      <c r="M802" s="248"/>
      <c r="N802" s="248"/>
      <c r="O802" s="248"/>
      <c r="P802" s="248"/>
      <c r="Q802" s="248"/>
      <c r="R802" s="312"/>
      <c r="S802" s="248"/>
      <c r="T802" s="248"/>
      <c r="U802" s="248"/>
      <c r="V802" s="248"/>
      <c r="W802" s="248"/>
      <c r="X802" s="248"/>
      <c r="Y802" s="248"/>
      <c r="Z802" s="248"/>
    </row>
    <row r="803" spans="1:26" ht="15.75" customHeight="1" x14ac:dyDescent="0.35">
      <c r="A803" s="248"/>
      <c r="B803" s="248"/>
      <c r="C803" s="248"/>
      <c r="D803" s="248"/>
      <c r="E803" s="248"/>
      <c r="F803" s="248"/>
      <c r="G803" s="248"/>
      <c r="H803" s="7"/>
      <c r="I803" s="248"/>
      <c r="J803" s="7"/>
      <c r="K803" s="248"/>
      <c r="L803" s="248"/>
      <c r="M803" s="248"/>
      <c r="N803" s="248"/>
      <c r="O803" s="248"/>
      <c r="P803" s="248"/>
      <c r="Q803" s="248"/>
      <c r="R803" s="312"/>
      <c r="S803" s="248"/>
      <c r="T803" s="248"/>
      <c r="U803" s="248"/>
      <c r="V803" s="248"/>
      <c r="W803" s="248"/>
      <c r="X803" s="248"/>
      <c r="Y803" s="248"/>
      <c r="Z803" s="248"/>
    </row>
    <row r="804" spans="1:26" ht="15.75" customHeight="1" x14ac:dyDescent="0.35">
      <c r="A804" s="248"/>
      <c r="B804" s="248"/>
      <c r="C804" s="248"/>
      <c r="D804" s="248"/>
      <c r="E804" s="248"/>
      <c r="F804" s="248"/>
      <c r="G804" s="248"/>
      <c r="H804" s="7"/>
      <c r="I804" s="248"/>
      <c r="J804" s="7"/>
      <c r="K804" s="248"/>
      <c r="L804" s="248"/>
      <c r="M804" s="248"/>
      <c r="N804" s="248"/>
      <c r="O804" s="248"/>
      <c r="P804" s="248"/>
      <c r="Q804" s="248"/>
      <c r="R804" s="312"/>
      <c r="S804" s="248"/>
      <c r="T804" s="248"/>
      <c r="U804" s="248"/>
      <c r="V804" s="248"/>
      <c r="W804" s="248"/>
      <c r="X804" s="248"/>
      <c r="Y804" s="248"/>
      <c r="Z804" s="248"/>
    </row>
    <row r="805" spans="1:26" ht="15.75" customHeight="1" x14ac:dyDescent="0.35">
      <c r="A805" s="248"/>
      <c r="B805" s="248"/>
      <c r="C805" s="248"/>
      <c r="D805" s="248"/>
      <c r="E805" s="248"/>
      <c r="F805" s="248"/>
      <c r="G805" s="248"/>
      <c r="H805" s="7"/>
      <c r="I805" s="248"/>
      <c r="J805" s="7"/>
      <c r="K805" s="248"/>
      <c r="L805" s="248"/>
      <c r="M805" s="248"/>
      <c r="N805" s="248"/>
      <c r="O805" s="248"/>
      <c r="P805" s="248"/>
      <c r="Q805" s="248"/>
      <c r="R805" s="312"/>
      <c r="S805" s="248"/>
      <c r="T805" s="248"/>
      <c r="U805" s="248"/>
      <c r="V805" s="248"/>
      <c r="W805" s="248"/>
      <c r="X805" s="248"/>
      <c r="Y805" s="248"/>
      <c r="Z805" s="248"/>
    </row>
    <row r="806" spans="1:26" ht="15.75" customHeight="1" x14ac:dyDescent="0.35">
      <c r="A806" s="248"/>
      <c r="B806" s="248"/>
      <c r="C806" s="248"/>
      <c r="D806" s="248"/>
      <c r="E806" s="248"/>
      <c r="F806" s="248"/>
      <c r="G806" s="248"/>
      <c r="H806" s="7"/>
      <c r="I806" s="248"/>
      <c r="J806" s="7"/>
      <c r="K806" s="248"/>
      <c r="L806" s="248"/>
      <c r="M806" s="248"/>
      <c r="N806" s="248"/>
      <c r="O806" s="248"/>
      <c r="P806" s="248"/>
      <c r="Q806" s="248"/>
      <c r="R806" s="312"/>
      <c r="S806" s="248"/>
      <c r="T806" s="248"/>
      <c r="U806" s="248"/>
      <c r="V806" s="248"/>
      <c r="W806" s="248"/>
      <c r="X806" s="248"/>
      <c r="Y806" s="248"/>
      <c r="Z806" s="248"/>
    </row>
    <row r="807" spans="1:26" ht="15.75" customHeight="1" x14ac:dyDescent="0.35">
      <c r="A807" s="248"/>
      <c r="B807" s="248"/>
      <c r="C807" s="248"/>
      <c r="D807" s="248"/>
      <c r="E807" s="248"/>
      <c r="F807" s="248"/>
      <c r="G807" s="248"/>
      <c r="H807" s="7"/>
      <c r="I807" s="248"/>
      <c r="J807" s="7"/>
      <c r="K807" s="248"/>
      <c r="L807" s="248"/>
      <c r="M807" s="248"/>
      <c r="N807" s="248"/>
      <c r="O807" s="248"/>
      <c r="P807" s="248"/>
      <c r="Q807" s="248"/>
      <c r="R807" s="312"/>
      <c r="S807" s="248"/>
      <c r="T807" s="248"/>
      <c r="U807" s="248"/>
      <c r="V807" s="248"/>
      <c r="W807" s="248"/>
      <c r="X807" s="248"/>
      <c r="Y807" s="248"/>
      <c r="Z807" s="248"/>
    </row>
    <row r="808" spans="1:26" ht="15.75" customHeight="1" x14ac:dyDescent="0.35">
      <c r="A808" s="248"/>
      <c r="B808" s="248"/>
      <c r="C808" s="248"/>
      <c r="D808" s="248"/>
      <c r="E808" s="248"/>
      <c r="F808" s="248"/>
      <c r="G808" s="248"/>
      <c r="H808" s="7"/>
      <c r="I808" s="248"/>
      <c r="J808" s="7"/>
      <c r="K808" s="248"/>
      <c r="L808" s="248"/>
      <c r="M808" s="248"/>
      <c r="N808" s="248"/>
      <c r="O808" s="248"/>
      <c r="P808" s="248"/>
      <c r="Q808" s="248"/>
      <c r="R808" s="312"/>
      <c r="S808" s="248"/>
      <c r="T808" s="248"/>
      <c r="U808" s="248"/>
      <c r="V808" s="248"/>
      <c r="W808" s="248"/>
      <c r="X808" s="248"/>
      <c r="Y808" s="248"/>
      <c r="Z808" s="248"/>
    </row>
    <row r="809" spans="1:26" ht="15.75" customHeight="1" x14ac:dyDescent="0.35">
      <c r="A809" s="248"/>
      <c r="B809" s="248"/>
      <c r="C809" s="248"/>
      <c r="D809" s="248"/>
      <c r="E809" s="248"/>
      <c r="F809" s="248"/>
      <c r="G809" s="248"/>
      <c r="H809" s="7"/>
      <c r="I809" s="248"/>
      <c r="J809" s="7"/>
      <c r="K809" s="248"/>
      <c r="L809" s="248"/>
      <c r="M809" s="248"/>
      <c r="N809" s="248"/>
      <c r="O809" s="248"/>
      <c r="P809" s="248"/>
      <c r="Q809" s="248"/>
      <c r="R809" s="312"/>
      <c r="S809" s="248"/>
      <c r="T809" s="248"/>
      <c r="U809" s="248"/>
      <c r="V809" s="248"/>
      <c r="W809" s="248"/>
      <c r="X809" s="248"/>
      <c r="Y809" s="248"/>
      <c r="Z809" s="248"/>
    </row>
    <row r="810" spans="1:26" ht="15.75" customHeight="1" x14ac:dyDescent="0.35">
      <c r="A810" s="248"/>
      <c r="B810" s="248"/>
      <c r="C810" s="248"/>
      <c r="D810" s="248"/>
      <c r="E810" s="248"/>
      <c r="F810" s="248"/>
      <c r="G810" s="248"/>
      <c r="H810" s="7"/>
      <c r="I810" s="248"/>
      <c r="J810" s="7"/>
      <c r="K810" s="248"/>
      <c r="L810" s="248"/>
      <c r="M810" s="248"/>
      <c r="N810" s="248"/>
      <c r="O810" s="248"/>
      <c r="P810" s="248"/>
      <c r="Q810" s="248"/>
      <c r="R810" s="312"/>
      <c r="S810" s="248"/>
      <c r="T810" s="248"/>
      <c r="U810" s="248"/>
      <c r="V810" s="248"/>
      <c r="W810" s="248"/>
      <c r="X810" s="248"/>
      <c r="Y810" s="248"/>
      <c r="Z810" s="248"/>
    </row>
    <row r="811" spans="1:26" ht="15.75" customHeight="1" x14ac:dyDescent="0.35">
      <c r="A811" s="248"/>
      <c r="B811" s="248"/>
      <c r="C811" s="248"/>
      <c r="D811" s="248"/>
      <c r="E811" s="248"/>
      <c r="F811" s="248"/>
      <c r="G811" s="248"/>
      <c r="H811" s="7"/>
      <c r="I811" s="248"/>
      <c r="J811" s="7"/>
      <c r="K811" s="248"/>
      <c r="L811" s="248"/>
      <c r="M811" s="248"/>
      <c r="N811" s="248"/>
      <c r="O811" s="248"/>
      <c r="P811" s="248"/>
      <c r="Q811" s="248"/>
      <c r="R811" s="312"/>
      <c r="S811" s="248"/>
      <c r="T811" s="248"/>
      <c r="U811" s="248"/>
      <c r="V811" s="248"/>
      <c r="W811" s="248"/>
      <c r="X811" s="248"/>
      <c r="Y811" s="248"/>
      <c r="Z811" s="248"/>
    </row>
    <row r="812" spans="1:26" ht="15.75" customHeight="1" x14ac:dyDescent="0.35">
      <c r="A812" s="248"/>
      <c r="B812" s="248"/>
      <c r="C812" s="248"/>
      <c r="D812" s="248"/>
      <c r="E812" s="248"/>
      <c r="F812" s="248"/>
      <c r="G812" s="248"/>
      <c r="H812" s="7"/>
      <c r="I812" s="248"/>
      <c r="J812" s="7"/>
      <c r="K812" s="248"/>
      <c r="L812" s="248"/>
      <c r="M812" s="248"/>
      <c r="N812" s="248"/>
      <c r="O812" s="248"/>
      <c r="P812" s="248"/>
      <c r="Q812" s="248"/>
      <c r="R812" s="312"/>
      <c r="S812" s="248"/>
      <c r="T812" s="248"/>
      <c r="U812" s="248"/>
      <c r="V812" s="248"/>
      <c r="W812" s="248"/>
      <c r="X812" s="248"/>
      <c r="Y812" s="248"/>
      <c r="Z812" s="248"/>
    </row>
    <row r="813" spans="1:26" ht="15.75" customHeight="1" x14ac:dyDescent="0.35">
      <c r="A813" s="248"/>
      <c r="B813" s="248"/>
      <c r="C813" s="248"/>
      <c r="D813" s="248"/>
      <c r="E813" s="248"/>
      <c r="F813" s="248"/>
      <c r="G813" s="248"/>
      <c r="H813" s="7"/>
      <c r="I813" s="248"/>
      <c r="J813" s="7"/>
      <c r="K813" s="248"/>
      <c r="L813" s="248"/>
      <c r="M813" s="248"/>
      <c r="N813" s="248"/>
      <c r="O813" s="248"/>
      <c r="P813" s="248"/>
      <c r="Q813" s="248"/>
      <c r="R813" s="312"/>
      <c r="S813" s="248"/>
      <c r="T813" s="248"/>
      <c r="U813" s="248"/>
      <c r="V813" s="248"/>
      <c r="W813" s="248"/>
      <c r="X813" s="248"/>
      <c r="Y813" s="248"/>
      <c r="Z813" s="248"/>
    </row>
    <row r="814" spans="1:26" ht="15.75" customHeight="1" x14ac:dyDescent="0.35">
      <c r="A814" s="248"/>
      <c r="B814" s="248"/>
      <c r="C814" s="248"/>
      <c r="D814" s="248"/>
      <c r="E814" s="248"/>
      <c r="F814" s="248"/>
      <c r="G814" s="248"/>
      <c r="H814" s="7"/>
      <c r="I814" s="248"/>
      <c r="J814" s="7"/>
      <c r="K814" s="248"/>
      <c r="L814" s="248"/>
      <c r="M814" s="248"/>
      <c r="N814" s="248"/>
      <c r="O814" s="248"/>
      <c r="P814" s="248"/>
      <c r="Q814" s="248"/>
      <c r="R814" s="312"/>
      <c r="S814" s="248"/>
      <c r="T814" s="248"/>
      <c r="U814" s="248"/>
      <c r="V814" s="248"/>
      <c r="W814" s="248"/>
      <c r="X814" s="248"/>
      <c r="Y814" s="248"/>
      <c r="Z814" s="248"/>
    </row>
    <row r="815" spans="1:26" ht="15.75" customHeight="1" x14ac:dyDescent="0.35">
      <c r="A815" s="248"/>
      <c r="B815" s="248"/>
      <c r="C815" s="248"/>
      <c r="D815" s="248"/>
      <c r="E815" s="248"/>
      <c r="F815" s="248"/>
      <c r="G815" s="248"/>
      <c r="H815" s="7"/>
      <c r="I815" s="248"/>
      <c r="J815" s="7"/>
      <c r="K815" s="248"/>
      <c r="L815" s="248"/>
      <c r="M815" s="248"/>
      <c r="N815" s="248"/>
      <c r="O815" s="248"/>
      <c r="P815" s="248"/>
      <c r="Q815" s="248"/>
      <c r="R815" s="312"/>
      <c r="S815" s="248"/>
      <c r="T815" s="248"/>
      <c r="U815" s="248"/>
      <c r="V815" s="248"/>
      <c r="W815" s="248"/>
      <c r="X815" s="248"/>
      <c r="Y815" s="248"/>
      <c r="Z815" s="248"/>
    </row>
    <row r="816" spans="1:26" ht="15.75" customHeight="1" x14ac:dyDescent="0.35">
      <c r="A816" s="248"/>
      <c r="B816" s="248"/>
      <c r="C816" s="248"/>
      <c r="D816" s="248"/>
      <c r="E816" s="248"/>
      <c r="F816" s="248"/>
      <c r="G816" s="248"/>
      <c r="H816" s="7"/>
      <c r="I816" s="248"/>
      <c r="J816" s="7"/>
      <c r="K816" s="248"/>
      <c r="L816" s="248"/>
      <c r="M816" s="248"/>
      <c r="N816" s="248"/>
      <c r="O816" s="248"/>
      <c r="P816" s="248"/>
      <c r="Q816" s="248"/>
      <c r="R816" s="312"/>
      <c r="S816" s="248"/>
      <c r="T816" s="248"/>
      <c r="U816" s="248"/>
      <c r="V816" s="248"/>
      <c r="W816" s="248"/>
      <c r="X816" s="248"/>
      <c r="Y816" s="248"/>
      <c r="Z816" s="248"/>
    </row>
    <row r="817" spans="1:26" ht="15.75" customHeight="1" x14ac:dyDescent="0.35">
      <c r="A817" s="248"/>
      <c r="B817" s="248"/>
      <c r="C817" s="248"/>
      <c r="D817" s="248"/>
      <c r="E817" s="248"/>
      <c r="F817" s="248"/>
      <c r="G817" s="248"/>
      <c r="H817" s="7"/>
      <c r="I817" s="248"/>
      <c r="J817" s="7"/>
      <c r="K817" s="248"/>
      <c r="L817" s="248"/>
      <c r="M817" s="248"/>
      <c r="N817" s="248"/>
      <c r="O817" s="248"/>
      <c r="P817" s="248"/>
      <c r="Q817" s="248"/>
      <c r="R817" s="312"/>
      <c r="S817" s="248"/>
      <c r="T817" s="248"/>
      <c r="U817" s="248"/>
      <c r="V817" s="248"/>
      <c r="W817" s="248"/>
      <c r="X817" s="248"/>
      <c r="Y817" s="248"/>
      <c r="Z817" s="248"/>
    </row>
    <row r="818" spans="1:26" ht="15.75" customHeight="1" x14ac:dyDescent="0.35">
      <c r="A818" s="248"/>
      <c r="B818" s="248"/>
      <c r="C818" s="248"/>
      <c r="D818" s="248"/>
      <c r="E818" s="248"/>
      <c r="F818" s="248"/>
      <c r="G818" s="248"/>
      <c r="H818" s="7"/>
      <c r="I818" s="248"/>
      <c r="J818" s="7"/>
      <c r="K818" s="248"/>
      <c r="L818" s="248"/>
      <c r="M818" s="248"/>
      <c r="N818" s="248"/>
      <c r="O818" s="248"/>
      <c r="P818" s="248"/>
      <c r="Q818" s="248"/>
      <c r="R818" s="312"/>
      <c r="S818" s="248"/>
      <c r="T818" s="248"/>
      <c r="U818" s="248"/>
      <c r="V818" s="248"/>
      <c r="W818" s="248"/>
      <c r="X818" s="248"/>
      <c r="Y818" s="248"/>
      <c r="Z818" s="248"/>
    </row>
    <row r="819" spans="1:26" ht="15.75" customHeight="1" x14ac:dyDescent="0.35">
      <c r="A819" s="248"/>
      <c r="B819" s="248"/>
      <c r="C819" s="248"/>
      <c r="D819" s="248"/>
      <c r="E819" s="248"/>
      <c r="F819" s="248"/>
      <c r="G819" s="248"/>
      <c r="H819" s="7"/>
      <c r="I819" s="248"/>
      <c r="J819" s="7"/>
      <c r="K819" s="248"/>
      <c r="L819" s="248"/>
      <c r="M819" s="248"/>
      <c r="N819" s="248"/>
      <c r="O819" s="248"/>
      <c r="P819" s="248"/>
      <c r="Q819" s="248"/>
      <c r="R819" s="312"/>
      <c r="S819" s="248"/>
      <c r="T819" s="248"/>
      <c r="U819" s="248"/>
      <c r="V819" s="248"/>
      <c r="W819" s="248"/>
      <c r="X819" s="248"/>
      <c r="Y819" s="248"/>
      <c r="Z819" s="248"/>
    </row>
    <row r="820" spans="1:26" ht="15.75" customHeight="1" x14ac:dyDescent="0.35">
      <c r="A820" s="248"/>
      <c r="B820" s="248"/>
      <c r="C820" s="248"/>
      <c r="D820" s="248"/>
      <c r="E820" s="248"/>
      <c r="F820" s="248"/>
      <c r="G820" s="248"/>
      <c r="H820" s="7"/>
      <c r="I820" s="248"/>
      <c r="J820" s="7"/>
      <c r="K820" s="248"/>
      <c r="L820" s="248"/>
      <c r="M820" s="248"/>
      <c r="N820" s="248"/>
      <c r="O820" s="248"/>
      <c r="P820" s="248"/>
      <c r="Q820" s="248"/>
      <c r="R820" s="312"/>
      <c r="S820" s="248"/>
      <c r="T820" s="248"/>
      <c r="U820" s="248"/>
      <c r="V820" s="248"/>
      <c r="W820" s="248"/>
      <c r="X820" s="248"/>
      <c r="Y820" s="248"/>
      <c r="Z820" s="248"/>
    </row>
    <row r="821" spans="1:26" ht="15.75" customHeight="1" x14ac:dyDescent="0.35">
      <c r="A821" s="248"/>
      <c r="B821" s="248"/>
      <c r="C821" s="248"/>
      <c r="D821" s="248"/>
      <c r="E821" s="248"/>
      <c r="F821" s="248"/>
      <c r="G821" s="248"/>
      <c r="H821" s="7"/>
      <c r="I821" s="248"/>
      <c r="J821" s="7"/>
      <c r="K821" s="248"/>
      <c r="L821" s="248"/>
      <c r="M821" s="248"/>
      <c r="N821" s="248"/>
      <c r="O821" s="248"/>
      <c r="P821" s="248"/>
      <c r="Q821" s="248"/>
      <c r="R821" s="312"/>
      <c r="S821" s="248"/>
      <c r="T821" s="248"/>
      <c r="U821" s="248"/>
      <c r="V821" s="248"/>
      <c r="W821" s="248"/>
      <c r="X821" s="248"/>
      <c r="Y821" s="248"/>
      <c r="Z821" s="248"/>
    </row>
    <row r="822" spans="1:26" ht="15.75" customHeight="1" x14ac:dyDescent="0.35">
      <c r="A822" s="248"/>
      <c r="B822" s="248"/>
      <c r="C822" s="248"/>
      <c r="D822" s="248"/>
      <c r="E822" s="248"/>
      <c r="F822" s="248"/>
      <c r="G822" s="248"/>
      <c r="H822" s="7"/>
      <c r="I822" s="248"/>
      <c r="J822" s="7"/>
      <c r="K822" s="248"/>
      <c r="L822" s="248"/>
      <c r="M822" s="248"/>
      <c r="N822" s="248"/>
      <c r="O822" s="248"/>
      <c r="P822" s="248"/>
      <c r="Q822" s="248"/>
      <c r="R822" s="312"/>
      <c r="S822" s="248"/>
      <c r="T822" s="248"/>
      <c r="U822" s="248"/>
      <c r="V822" s="248"/>
      <c r="W822" s="248"/>
      <c r="X822" s="248"/>
      <c r="Y822" s="248"/>
      <c r="Z822" s="248"/>
    </row>
    <row r="823" spans="1:26" ht="15.75" customHeight="1" x14ac:dyDescent="0.35">
      <c r="A823" s="248"/>
      <c r="B823" s="248"/>
      <c r="C823" s="248"/>
      <c r="D823" s="248"/>
      <c r="E823" s="248"/>
      <c r="F823" s="248"/>
      <c r="G823" s="248"/>
      <c r="H823" s="7"/>
      <c r="I823" s="248"/>
      <c r="J823" s="7"/>
      <c r="K823" s="248"/>
      <c r="L823" s="248"/>
      <c r="M823" s="248"/>
      <c r="N823" s="248"/>
      <c r="O823" s="248"/>
      <c r="P823" s="248"/>
      <c r="Q823" s="248"/>
      <c r="R823" s="312"/>
      <c r="S823" s="248"/>
      <c r="T823" s="248"/>
      <c r="U823" s="248"/>
      <c r="V823" s="248"/>
      <c r="W823" s="248"/>
      <c r="X823" s="248"/>
      <c r="Y823" s="248"/>
      <c r="Z823" s="248"/>
    </row>
    <row r="824" spans="1:26" ht="15.75" customHeight="1" x14ac:dyDescent="0.35">
      <c r="A824" s="248"/>
      <c r="B824" s="248"/>
      <c r="C824" s="248"/>
      <c r="D824" s="248"/>
      <c r="E824" s="248"/>
      <c r="F824" s="248"/>
      <c r="G824" s="248"/>
      <c r="H824" s="7"/>
      <c r="I824" s="248"/>
      <c r="J824" s="7"/>
      <c r="K824" s="248"/>
      <c r="L824" s="248"/>
      <c r="M824" s="248"/>
      <c r="N824" s="248"/>
      <c r="O824" s="248"/>
      <c r="P824" s="248"/>
      <c r="Q824" s="248"/>
      <c r="R824" s="312"/>
      <c r="S824" s="248"/>
      <c r="T824" s="248"/>
      <c r="U824" s="248"/>
      <c r="V824" s="248"/>
      <c r="W824" s="248"/>
      <c r="X824" s="248"/>
      <c r="Y824" s="248"/>
      <c r="Z824" s="248"/>
    </row>
    <row r="825" spans="1:26" ht="15.75" customHeight="1" x14ac:dyDescent="0.35">
      <c r="A825" s="248"/>
      <c r="B825" s="248"/>
      <c r="C825" s="248"/>
      <c r="D825" s="248"/>
      <c r="E825" s="248"/>
      <c r="F825" s="248"/>
      <c r="G825" s="248"/>
      <c r="H825" s="7"/>
      <c r="I825" s="248"/>
      <c r="J825" s="7"/>
      <c r="K825" s="248"/>
      <c r="L825" s="248"/>
      <c r="M825" s="248"/>
      <c r="N825" s="248"/>
      <c r="O825" s="248"/>
      <c r="P825" s="248"/>
      <c r="Q825" s="248"/>
      <c r="R825" s="312"/>
      <c r="S825" s="248"/>
      <c r="T825" s="248"/>
      <c r="U825" s="248"/>
      <c r="V825" s="248"/>
      <c r="W825" s="248"/>
      <c r="X825" s="248"/>
      <c r="Y825" s="248"/>
      <c r="Z825" s="248"/>
    </row>
    <row r="826" spans="1:26" ht="15.75" customHeight="1" x14ac:dyDescent="0.35">
      <c r="A826" s="248"/>
      <c r="B826" s="248"/>
      <c r="C826" s="248"/>
      <c r="D826" s="248"/>
      <c r="E826" s="248"/>
      <c r="F826" s="248"/>
      <c r="G826" s="248"/>
      <c r="H826" s="7"/>
      <c r="I826" s="248"/>
      <c r="J826" s="7"/>
      <c r="K826" s="248"/>
      <c r="L826" s="248"/>
      <c r="M826" s="248"/>
      <c r="N826" s="248"/>
      <c r="O826" s="248"/>
      <c r="P826" s="248"/>
      <c r="Q826" s="248"/>
      <c r="R826" s="312"/>
      <c r="S826" s="248"/>
      <c r="T826" s="248"/>
      <c r="U826" s="248"/>
      <c r="V826" s="248"/>
      <c r="W826" s="248"/>
      <c r="X826" s="248"/>
      <c r="Y826" s="248"/>
      <c r="Z826" s="248"/>
    </row>
    <row r="827" spans="1:26" ht="15.75" customHeight="1" x14ac:dyDescent="0.35">
      <c r="A827" s="248"/>
      <c r="B827" s="248"/>
      <c r="C827" s="248"/>
      <c r="D827" s="248"/>
      <c r="E827" s="248"/>
      <c r="F827" s="248"/>
      <c r="G827" s="248"/>
      <c r="H827" s="7"/>
      <c r="I827" s="248"/>
      <c r="J827" s="7"/>
      <c r="K827" s="248"/>
      <c r="L827" s="248"/>
      <c r="M827" s="248"/>
      <c r="N827" s="248"/>
      <c r="O827" s="248"/>
      <c r="P827" s="248"/>
      <c r="Q827" s="248"/>
      <c r="R827" s="312"/>
      <c r="S827" s="248"/>
      <c r="T827" s="248"/>
      <c r="U827" s="248"/>
      <c r="V827" s="248"/>
      <c r="W827" s="248"/>
      <c r="X827" s="248"/>
      <c r="Y827" s="248"/>
      <c r="Z827" s="248"/>
    </row>
    <row r="828" spans="1:26" ht="15.75" customHeight="1" x14ac:dyDescent="0.35">
      <c r="A828" s="248"/>
      <c r="B828" s="248"/>
      <c r="C828" s="248"/>
      <c r="D828" s="248"/>
      <c r="E828" s="248"/>
      <c r="F828" s="248"/>
      <c r="G828" s="248"/>
      <c r="H828" s="7"/>
      <c r="I828" s="248"/>
      <c r="J828" s="7"/>
      <c r="K828" s="248"/>
      <c r="L828" s="248"/>
      <c r="M828" s="248"/>
      <c r="N828" s="248"/>
      <c r="O828" s="248"/>
      <c r="P828" s="248"/>
      <c r="Q828" s="248"/>
      <c r="R828" s="312"/>
      <c r="S828" s="248"/>
      <c r="T828" s="248"/>
      <c r="U828" s="248"/>
      <c r="V828" s="248"/>
      <c r="W828" s="248"/>
      <c r="X828" s="248"/>
      <c r="Y828" s="248"/>
      <c r="Z828" s="248"/>
    </row>
    <row r="829" spans="1:26" ht="15.75" customHeight="1" x14ac:dyDescent="0.35">
      <c r="A829" s="248"/>
      <c r="B829" s="248"/>
      <c r="C829" s="248"/>
      <c r="D829" s="248"/>
      <c r="E829" s="248"/>
      <c r="F829" s="248"/>
      <c r="G829" s="248"/>
      <c r="H829" s="7"/>
      <c r="I829" s="248"/>
      <c r="J829" s="7"/>
      <c r="K829" s="248"/>
      <c r="L829" s="248"/>
      <c r="M829" s="248"/>
      <c r="N829" s="248"/>
      <c r="O829" s="248"/>
      <c r="P829" s="248"/>
      <c r="Q829" s="248"/>
      <c r="R829" s="312"/>
      <c r="S829" s="248"/>
      <c r="T829" s="248"/>
      <c r="U829" s="248"/>
      <c r="V829" s="248"/>
      <c r="W829" s="248"/>
      <c r="X829" s="248"/>
      <c r="Y829" s="248"/>
      <c r="Z829" s="248"/>
    </row>
    <row r="830" spans="1:26" ht="15.75" customHeight="1" x14ac:dyDescent="0.35">
      <c r="A830" s="248"/>
      <c r="B830" s="248"/>
      <c r="C830" s="248"/>
      <c r="D830" s="248"/>
      <c r="E830" s="248"/>
      <c r="F830" s="248"/>
      <c r="G830" s="248"/>
      <c r="H830" s="7"/>
      <c r="I830" s="248"/>
      <c r="J830" s="7"/>
      <c r="K830" s="248"/>
      <c r="L830" s="248"/>
      <c r="M830" s="248"/>
      <c r="N830" s="248"/>
      <c r="O830" s="248"/>
      <c r="P830" s="248"/>
      <c r="Q830" s="248"/>
      <c r="R830" s="312"/>
      <c r="S830" s="248"/>
      <c r="T830" s="248"/>
      <c r="U830" s="248"/>
      <c r="V830" s="248"/>
      <c r="W830" s="248"/>
      <c r="X830" s="248"/>
      <c r="Y830" s="248"/>
      <c r="Z830" s="248"/>
    </row>
    <row r="831" spans="1:26" ht="15.75" customHeight="1" x14ac:dyDescent="0.35">
      <c r="A831" s="248"/>
      <c r="B831" s="248"/>
      <c r="C831" s="248"/>
      <c r="D831" s="248"/>
      <c r="E831" s="248"/>
      <c r="F831" s="248"/>
      <c r="G831" s="248"/>
      <c r="H831" s="7"/>
      <c r="I831" s="248"/>
      <c r="J831" s="7"/>
      <c r="K831" s="248"/>
      <c r="L831" s="248"/>
      <c r="M831" s="248"/>
      <c r="N831" s="248"/>
      <c r="O831" s="248"/>
      <c r="P831" s="248"/>
      <c r="Q831" s="248"/>
      <c r="R831" s="312"/>
      <c r="S831" s="248"/>
      <c r="T831" s="248"/>
      <c r="U831" s="248"/>
      <c r="V831" s="248"/>
      <c r="W831" s="248"/>
      <c r="X831" s="248"/>
      <c r="Y831" s="248"/>
      <c r="Z831" s="248"/>
    </row>
    <row r="832" spans="1:26" ht="15.75" customHeight="1" x14ac:dyDescent="0.35">
      <c r="A832" s="248"/>
      <c r="B832" s="248"/>
      <c r="C832" s="248"/>
      <c r="D832" s="248"/>
      <c r="E832" s="248"/>
      <c r="F832" s="248"/>
      <c r="G832" s="248"/>
      <c r="H832" s="7"/>
      <c r="I832" s="248"/>
      <c r="J832" s="7"/>
      <c r="K832" s="248"/>
      <c r="L832" s="248"/>
      <c r="M832" s="248"/>
      <c r="N832" s="248"/>
      <c r="O832" s="248"/>
      <c r="P832" s="248"/>
      <c r="Q832" s="248"/>
      <c r="R832" s="312"/>
      <c r="S832" s="248"/>
      <c r="T832" s="248"/>
      <c r="U832" s="248"/>
      <c r="V832" s="248"/>
      <c r="W832" s="248"/>
      <c r="X832" s="248"/>
      <c r="Y832" s="248"/>
      <c r="Z832" s="248"/>
    </row>
    <row r="833" spans="1:26" ht="15.75" customHeight="1" x14ac:dyDescent="0.35">
      <c r="A833" s="248"/>
      <c r="B833" s="248"/>
      <c r="C833" s="248"/>
      <c r="D833" s="248"/>
      <c r="E833" s="248"/>
      <c r="F833" s="248"/>
      <c r="G833" s="248"/>
      <c r="H833" s="7"/>
      <c r="I833" s="248"/>
      <c r="J833" s="7"/>
      <c r="K833" s="248"/>
      <c r="L833" s="248"/>
      <c r="M833" s="248"/>
      <c r="N833" s="248"/>
      <c r="O833" s="248"/>
      <c r="P833" s="248"/>
      <c r="Q833" s="248"/>
      <c r="R833" s="312"/>
      <c r="S833" s="248"/>
      <c r="T833" s="248"/>
      <c r="U833" s="248"/>
      <c r="V833" s="248"/>
      <c r="W833" s="248"/>
      <c r="X833" s="248"/>
      <c r="Y833" s="248"/>
      <c r="Z833" s="248"/>
    </row>
    <row r="834" spans="1:26" ht="15.75" customHeight="1" x14ac:dyDescent="0.35">
      <c r="A834" s="248"/>
      <c r="B834" s="248"/>
      <c r="C834" s="248"/>
      <c r="D834" s="248"/>
      <c r="E834" s="248"/>
      <c r="F834" s="248"/>
      <c r="G834" s="248"/>
      <c r="H834" s="7"/>
      <c r="I834" s="248"/>
      <c r="J834" s="7"/>
      <c r="K834" s="248"/>
      <c r="L834" s="248"/>
      <c r="M834" s="248"/>
      <c r="N834" s="248"/>
      <c r="O834" s="248"/>
      <c r="P834" s="248"/>
      <c r="Q834" s="248"/>
      <c r="R834" s="312"/>
      <c r="S834" s="248"/>
      <c r="T834" s="248"/>
      <c r="U834" s="248"/>
      <c r="V834" s="248"/>
      <c r="W834" s="248"/>
      <c r="X834" s="248"/>
      <c r="Y834" s="248"/>
      <c r="Z834" s="248"/>
    </row>
    <row r="835" spans="1:26" ht="15.75" customHeight="1" x14ac:dyDescent="0.35">
      <c r="A835" s="248"/>
      <c r="B835" s="248"/>
      <c r="C835" s="248"/>
      <c r="D835" s="248"/>
      <c r="E835" s="248"/>
      <c r="F835" s="248"/>
      <c r="G835" s="248"/>
      <c r="H835" s="7"/>
      <c r="I835" s="248"/>
      <c r="J835" s="7"/>
      <c r="K835" s="248"/>
      <c r="L835" s="248"/>
      <c r="M835" s="248"/>
      <c r="N835" s="248"/>
      <c r="O835" s="248"/>
      <c r="P835" s="248"/>
      <c r="Q835" s="248"/>
      <c r="R835" s="312"/>
      <c r="S835" s="248"/>
      <c r="T835" s="248"/>
      <c r="U835" s="248"/>
      <c r="V835" s="248"/>
      <c r="W835" s="248"/>
      <c r="X835" s="248"/>
      <c r="Y835" s="248"/>
      <c r="Z835" s="248"/>
    </row>
    <row r="836" spans="1:26" ht="15.75" customHeight="1" x14ac:dyDescent="0.35">
      <c r="A836" s="248"/>
      <c r="B836" s="248"/>
      <c r="C836" s="248"/>
      <c r="D836" s="248"/>
      <c r="E836" s="248"/>
      <c r="F836" s="248"/>
      <c r="G836" s="248"/>
      <c r="H836" s="7"/>
      <c r="I836" s="248"/>
      <c r="J836" s="7"/>
      <c r="K836" s="248"/>
      <c r="L836" s="248"/>
      <c r="M836" s="248"/>
      <c r="N836" s="248"/>
      <c r="O836" s="248"/>
      <c r="P836" s="248"/>
      <c r="Q836" s="248"/>
      <c r="R836" s="312"/>
      <c r="S836" s="248"/>
      <c r="T836" s="248"/>
      <c r="U836" s="248"/>
      <c r="V836" s="248"/>
      <c r="W836" s="248"/>
      <c r="X836" s="248"/>
      <c r="Y836" s="248"/>
      <c r="Z836" s="248"/>
    </row>
    <row r="837" spans="1:26" ht="15.75" customHeight="1" x14ac:dyDescent="0.35">
      <c r="A837" s="248"/>
      <c r="B837" s="248"/>
      <c r="C837" s="248"/>
      <c r="D837" s="248"/>
      <c r="E837" s="248"/>
      <c r="F837" s="248"/>
      <c r="G837" s="248"/>
      <c r="H837" s="7"/>
      <c r="I837" s="248"/>
      <c r="J837" s="7"/>
      <c r="K837" s="248"/>
      <c r="L837" s="248"/>
      <c r="M837" s="248"/>
      <c r="N837" s="248"/>
      <c r="O837" s="248"/>
      <c r="P837" s="248"/>
      <c r="Q837" s="248"/>
      <c r="R837" s="312"/>
      <c r="S837" s="248"/>
      <c r="T837" s="248"/>
      <c r="U837" s="248"/>
      <c r="V837" s="248"/>
      <c r="W837" s="248"/>
      <c r="X837" s="248"/>
      <c r="Y837" s="248"/>
      <c r="Z837" s="248"/>
    </row>
    <row r="838" spans="1:26" ht="15.75" customHeight="1" x14ac:dyDescent="0.35">
      <c r="A838" s="248"/>
      <c r="B838" s="248"/>
      <c r="C838" s="248"/>
      <c r="D838" s="248"/>
      <c r="E838" s="248"/>
      <c r="F838" s="248"/>
      <c r="G838" s="248"/>
      <c r="H838" s="7"/>
      <c r="I838" s="248"/>
      <c r="J838" s="7"/>
      <c r="K838" s="248"/>
      <c r="L838" s="248"/>
      <c r="M838" s="248"/>
      <c r="N838" s="248"/>
      <c r="O838" s="248"/>
      <c r="P838" s="248"/>
      <c r="Q838" s="248"/>
      <c r="R838" s="312"/>
      <c r="S838" s="248"/>
      <c r="T838" s="248"/>
      <c r="U838" s="248"/>
      <c r="V838" s="248"/>
      <c r="W838" s="248"/>
      <c r="X838" s="248"/>
      <c r="Y838" s="248"/>
      <c r="Z838" s="248"/>
    </row>
    <row r="839" spans="1:26" ht="15.75" customHeight="1" x14ac:dyDescent="0.35">
      <c r="A839" s="248"/>
      <c r="B839" s="248"/>
      <c r="C839" s="248"/>
      <c r="D839" s="248"/>
      <c r="E839" s="248"/>
      <c r="F839" s="248"/>
      <c r="G839" s="248"/>
      <c r="H839" s="7"/>
      <c r="I839" s="248"/>
      <c r="J839" s="7"/>
      <c r="K839" s="248"/>
      <c r="L839" s="248"/>
      <c r="M839" s="248"/>
      <c r="N839" s="248"/>
      <c r="O839" s="248"/>
      <c r="P839" s="248"/>
      <c r="Q839" s="248"/>
      <c r="R839" s="312"/>
      <c r="S839" s="248"/>
      <c r="T839" s="248"/>
      <c r="U839" s="248"/>
      <c r="V839" s="248"/>
      <c r="W839" s="248"/>
      <c r="X839" s="248"/>
      <c r="Y839" s="248"/>
      <c r="Z839" s="248"/>
    </row>
    <row r="840" spans="1:26" ht="15.75" customHeight="1" x14ac:dyDescent="0.35">
      <c r="A840" s="248"/>
      <c r="B840" s="248"/>
      <c r="C840" s="248"/>
      <c r="D840" s="248"/>
      <c r="E840" s="248"/>
      <c r="F840" s="248"/>
      <c r="G840" s="248"/>
      <c r="H840" s="7"/>
      <c r="I840" s="248"/>
      <c r="J840" s="7"/>
      <c r="K840" s="248"/>
      <c r="L840" s="248"/>
      <c r="M840" s="248"/>
      <c r="N840" s="248"/>
      <c r="O840" s="248"/>
      <c r="P840" s="248"/>
      <c r="Q840" s="248"/>
      <c r="R840" s="312"/>
      <c r="S840" s="248"/>
      <c r="T840" s="248"/>
      <c r="U840" s="248"/>
      <c r="V840" s="248"/>
      <c r="W840" s="248"/>
      <c r="X840" s="248"/>
      <c r="Y840" s="248"/>
      <c r="Z840" s="248"/>
    </row>
    <row r="841" spans="1:26" ht="15.75" customHeight="1" x14ac:dyDescent="0.35">
      <c r="A841" s="248"/>
      <c r="B841" s="248"/>
      <c r="C841" s="248"/>
      <c r="D841" s="248"/>
      <c r="E841" s="248"/>
      <c r="F841" s="248"/>
      <c r="G841" s="248"/>
      <c r="H841" s="7"/>
      <c r="I841" s="248"/>
      <c r="J841" s="7"/>
      <c r="K841" s="248"/>
      <c r="L841" s="248"/>
      <c r="M841" s="248"/>
      <c r="N841" s="248"/>
      <c r="O841" s="248"/>
      <c r="P841" s="248"/>
      <c r="Q841" s="248"/>
      <c r="R841" s="312"/>
      <c r="S841" s="248"/>
      <c r="T841" s="248"/>
      <c r="U841" s="248"/>
      <c r="V841" s="248"/>
      <c r="W841" s="248"/>
      <c r="X841" s="248"/>
      <c r="Y841" s="248"/>
      <c r="Z841" s="248"/>
    </row>
    <row r="842" spans="1:26" ht="15.75" customHeight="1" x14ac:dyDescent="0.35">
      <c r="A842" s="248"/>
      <c r="B842" s="248"/>
      <c r="C842" s="248"/>
      <c r="D842" s="248"/>
      <c r="E842" s="248"/>
      <c r="F842" s="248"/>
      <c r="G842" s="248"/>
      <c r="H842" s="7"/>
      <c r="I842" s="248"/>
      <c r="J842" s="7"/>
      <c r="K842" s="248"/>
      <c r="L842" s="248"/>
      <c r="M842" s="248"/>
      <c r="N842" s="248"/>
      <c r="O842" s="248"/>
      <c r="P842" s="248"/>
      <c r="Q842" s="248"/>
      <c r="R842" s="312"/>
      <c r="S842" s="248"/>
      <c r="T842" s="248"/>
      <c r="U842" s="248"/>
      <c r="V842" s="248"/>
      <c r="W842" s="248"/>
      <c r="X842" s="248"/>
      <c r="Y842" s="248"/>
      <c r="Z842" s="248"/>
    </row>
    <row r="843" spans="1:26" ht="15.75" customHeight="1" x14ac:dyDescent="0.35">
      <c r="A843" s="248"/>
      <c r="B843" s="248"/>
      <c r="C843" s="248"/>
      <c r="D843" s="248"/>
      <c r="E843" s="248"/>
      <c r="F843" s="248"/>
      <c r="G843" s="248"/>
      <c r="H843" s="7"/>
      <c r="I843" s="248"/>
      <c r="J843" s="7"/>
      <c r="K843" s="248"/>
      <c r="L843" s="248"/>
      <c r="M843" s="248"/>
      <c r="N843" s="248"/>
      <c r="O843" s="248"/>
      <c r="P843" s="248"/>
      <c r="Q843" s="248"/>
      <c r="R843" s="312"/>
      <c r="S843" s="248"/>
      <c r="T843" s="248"/>
      <c r="U843" s="248"/>
      <c r="V843" s="248"/>
      <c r="W843" s="248"/>
      <c r="X843" s="248"/>
      <c r="Y843" s="248"/>
      <c r="Z843" s="248"/>
    </row>
    <row r="844" spans="1:26" ht="15.75" customHeight="1" x14ac:dyDescent="0.35">
      <c r="A844" s="248"/>
      <c r="B844" s="248"/>
      <c r="C844" s="248"/>
      <c r="D844" s="248"/>
      <c r="E844" s="248"/>
      <c r="F844" s="248"/>
      <c r="G844" s="248"/>
      <c r="H844" s="7"/>
      <c r="I844" s="248"/>
      <c r="J844" s="7"/>
      <c r="K844" s="248"/>
      <c r="L844" s="248"/>
      <c r="M844" s="248"/>
      <c r="N844" s="248"/>
      <c r="O844" s="248"/>
      <c r="P844" s="248"/>
      <c r="Q844" s="248"/>
      <c r="R844" s="312"/>
      <c r="S844" s="248"/>
      <c r="T844" s="248"/>
      <c r="U844" s="248"/>
      <c r="V844" s="248"/>
      <c r="W844" s="248"/>
      <c r="X844" s="248"/>
      <c r="Y844" s="248"/>
      <c r="Z844" s="248"/>
    </row>
    <row r="845" spans="1:26" ht="15.75" customHeight="1" x14ac:dyDescent="0.35">
      <c r="A845" s="248"/>
      <c r="B845" s="248"/>
      <c r="C845" s="248"/>
      <c r="D845" s="248"/>
      <c r="E845" s="248"/>
      <c r="F845" s="248"/>
      <c r="G845" s="248"/>
      <c r="H845" s="7"/>
      <c r="I845" s="248"/>
      <c r="J845" s="7"/>
      <c r="K845" s="248"/>
      <c r="L845" s="248"/>
      <c r="M845" s="248"/>
      <c r="N845" s="248"/>
      <c r="O845" s="248"/>
      <c r="P845" s="248"/>
      <c r="Q845" s="248"/>
      <c r="R845" s="312"/>
      <c r="S845" s="248"/>
      <c r="T845" s="248"/>
      <c r="U845" s="248"/>
      <c r="V845" s="248"/>
      <c r="W845" s="248"/>
      <c r="X845" s="248"/>
      <c r="Y845" s="248"/>
      <c r="Z845" s="248"/>
    </row>
    <row r="846" spans="1:26" ht="15.75" customHeight="1" x14ac:dyDescent="0.35">
      <c r="A846" s="248"/>
      <c r="B846" s="248"/>
      <c r="C846" s="248"/>
      <c r="D846" s="248"/>
      <c r="E846" s="248"/>
      <c r="F846" s="248"/>
      <c r="G846" s="248"/>
      <c r="H846" s="7"/>
      <c r="I846" s="248"/>
      <c r="J846" s="7"/>
      <c r="K846" s="248"/>
      <c r="L846" s="248"/>
      <c r="M846" s="248"/>
      <c r="N846" s="248"/>
      <c r="O846" s="248"/>
      <c r="P846" s="248"/>
      <c r="Q846" s="248"/>
      <c r="R846" s="312"/>
      <c r="S846" s="248"/>
      <c r="T846" s="248"/>
      <c r="U846" s="248"/>
      <c r="V846" s="248"/>
      <c r="W846" s="248"/>
      <c r="X846" s="248"/>
      <c r="Y846" s="248"/>
      <c r="Z846" s="248"/>
    </row>
    <row r="847" spans="1:26" ht="15.75" customHeight="1" x14ac:dyDescent="0.35">
      <c r="A847" s="248"/>
      <c r="B847" s="248"/>
      <c r="C847" s="248"/>
      <c r="D847" s="248"/>
      <c r="E847" s="248"/>
      <c r="F847" s="248"/>
      <c r="G847" s="248"/>
      <c r="H847" s="7"/>
      <c r="I847" s="248"/>
      <c r="J847" s="7"/>
      <c r="K847" s="248"/>
      <c r="L847" s="248"/>
      <c r="M847" s="248"/>
      <c r="N847" s="248"/>
      <c r="O847" s="248"/>
      <c r="P847" s="248"/>
      <c r="Q847" s="248"/>
      <c r="R847" s="312"/>
      <c r="S847" s="248"/>
      <c r="T847" s="248"/>
      <c r="U847" s="248"/>
      <c r="V847" s="248"/>
      <c r="W847" s="248"/>
      <c r="X847" s="248"/>
      <c r="Y847" s="248"/>
      <c r="Z847" s="248"/>
    </row>
    <row r="848" spans="1:26" ht="15.75" customHeight="1" x14ac:dyDescent="0.35">
      <c r="A848" s="248"/>
      <c r="B848" s="248"/>
      <c r="C848" s="248"/>
      <c r="D848" s="248"/>
      <c r="E848" s="248"/>
      <c r="F848" s="248"/>
      <c r="G848" s="248"/>
      <c r="H848" s="7"/>
      <c r="I848" s="248"/>
      <c r="J848" s="7"/>
      <c r="K848" s="248"/>
      <c r="L848" s="248"/>
      <c r="M848" s="248"/>
      <c r="N848" s="248"/>
      <c r="O848" s="248"/>
      <c r="P848" s="248"/>
      <c r="Q848" s="248"/>
      <c r="R848" s="312"/>
      <c r="S848" s="248"/>
      <c r="T848" s="248"/>
      <c r="U848" s="248"/>
      <c r="V848" s="248"/>
      <c r="W848" s="248"/>
      <c r="X848" s="248"/>
      <c r="Y848" s="248"/>
      <c r="Z848" s="248"/>
    </row>
    <row r="849" spans="1:26" ht="15.75" customHeight="1" x14ac:dyDescent="0.35">
      <c r="A849" s="248"/>
      <c r="B849" s="248"/>
      <c r="C849" s="248"/>
      <c r="D849" s="248"/>
      <c r="E849" s="248"/>
      <c r="F849" s="248"/>
      <c r="G849" s="248"/>
      <c r="H849" s="7"/>
      <c r="I849" s="248"/>
      <c r="J849" s="7"/>
      <c r="K849" s="248"/>
      <c r="L849" s="248"/>
      <c r="M849" s="248"/>
      <c r="N849" s="248"/>
      <c r="O849" s="248"/>
      <c r="P849" s="248"/>
      <c r="Q849" s="248"/>
      <c r="R849" s="312"/>
      <c r="S849" s="248"/>
      <c r="T849" s="248"/>
      <c r="U849" s="248"/>
      <c r="V849" s="248"/>
      <c r="W849" s="248"/>
      <c r="X849" s="248"/>
      <c r="Y849" s="248"/>
      <c r="Z849" s="248"/>
    </row>
    <row r="850" spans="1:26" ht="15.75" customHeight="1" x14ac:dyDescent="0.35">
      <c r="A850" s="248"/>
      <c r="B850" s="248"/>
      <c r="C850" s="248"/>
      <c r="D850" s="248"/>
      <c r="E850" s="248"/>
      <c r="F850" s="248"/>
      <c r="G850" s="248"/>
      <c r="H850" s="7"/>
      <c r="I850" s="248"/>
      <c r="J850" s="7"/>
      <c r="K850" s="248"/>
      <c r="L850" s="248"/>
      <c r="M850" s="248"/>
      <c r="N850" s="248"/>
      <c r="O850" s="248"/>
      <c r="P850" s="248"/>
      <c r="Q850" s="248"/>
      <c r="R850" s="312"/>
      <c r="S850" s="248"/>
      <c r="T850" s="248"/>
      <c r="U850" s="248"/>
      <c r="V850" s="248"/>
      <c r="W850" s="248"/>
      <c r="X850" s="248"/>
      <c r="Y850" s="248"/>
      <c r="Z850" s="248"/>
    </row>
    <row r="851" spans="1:26" ht="15.75" customHeight="1" x14ac:dyDescent="0.35">
      <c r="A851" s="248"/>
      <c r="B851" s="248"/>
      <c r="C851" s="248"/>
      <c r="D851" s="248"/>
      <c r="E851" s="248"/>
      <c r="F851" s="248"/>
      <c r="G851" s="248"/>
      <c r="H851" s="7"/>
      <c r="I851" s="248"/>
      <c r="J851" s="7"/>
      <c r="K851" s="248"/>
      <c r="L851" s="248"/>
      <c r="M851" s="248"/>
      <c r="N851" s="248"/>
      <c r="O851" s="248"/>
      <c r="P851" s="248"/>
      <c r="Q851" s="248"/>
      <c r="R851" s="312"/>
      <c r="S851" s="248"/>
      <c r="T851" s="248"/>
      <c r="U851" s="248"/>
      <c r="V851" s="248"/>
      <c r="W851" s="248"/>
      <c r="X851" s="248"/>
      <c r="Y851" s="248"/>
      <c r="Z851" s="248"/>
    </row>
    <row r="852" spans="1:26" ht="15.75" customHeight="1" x14ac:dyDescent="0.35">
      <c r="A852" s="248"/>
      <c r="B852" s="248"/>
      <c r="C852" s="248"/>
      <c r="D852" s="248"/>
      <c r="E852" s="248"/>
      <c r="F852" s="248"/>
      <c r="G852" s="248"/>
      <c r="H852" s="7"/>
      <c r="I852" s="248"/>
      <c r="J852" s="7"/>
      <c r="K852" s="248"/>
      <c r="L852" s="248"/>
      <c r="M852" s="248"/>
      <c r="N852" s="248"/>
      <c r="O852" s="248"/>
      <c r="P852" s="248"/>
      <c r="Q852" s="248"/>
      <c r="R852" s="312"/>
      <c r="S852" s="248"/>
      <c r="T852" s="248"/>
      <c r="U852" s="248"/>
      <c r="V852" s="248"/>
      <c r="W852" s="248"/>
      <c r="X852" s="248"/>
      <c r="Y852" s="248"/>
      <c r="Z852" s="248"/>
    </row>
    <row r="853" spans="1:26" ht="15.75" customHeight="1" x14ac:dyDescent="0.35">
      <c r="A853" s="248"/>
      <c r="B853" s="248"/>
      <c r="C853" s="248"/>
      <c r="D853" s="248"/>
      <c r="E853" s="248"/>
      <c r="F853" s="248"/>
      <c r="G853" s="248"/>
      <c r="H853" s="7"/>
      <c r="I853" s="248"/>
      <c r="J853" s="7"/>
      <c r="K853" s="248"/>
      <c r="L853" s="248"/>
      <c r="M853" s="248"/>
      <c r="N853" s="248"/>
      <c r="O853" s="248"/>
      <c r="P853" s="248"/>
      <c r="Q853" s="248"/>
      <c r="R853" s="312"/>
      <c r="S853" s="248"/>
      <c r="T853" s="248"/>
      <c r="U853" s="248"/>
      <c r="V853" s="248"/>
      <c r="W853" s="248"/>
      <c r="X853" s="248"/>
      <c r="Y853" s="248"/>
      <c r="Z853" s="248"/>
    </row>
    <row r="854" spans="1:26" ht="15.75" customHeight="1" x14ac:dyDescent="0.35">
      <c r="A854" s="248"/>
      <c r="B854" s="248"/>
      <c r="C854" s="248"/>
      <c r="D854" s="248"/>
      <c r="E854" s="248"/>
      <c r="F854" s="248"/>
      <c r="G854" s="248"/>
      <c r="H854" s="7"/>
      <c r="I854" s="248"/>
      <c r="J854" s="7"/>
      <c r="K854" s="248"/>
      <c r="L854" s="248"/>
      <c r="M854" s="248"/>
      <c r="N854" s="248"/>
      <c r="O854" s="248"/>
      <c r="P854" s="248"/>
      <c r="Q854" s="248"/>
      <c r="R854" s="312"/>
      <c r="S854" s="248"/>
      <c r="T854" s="248"/>
      <c r="U854" s="248"/>
      <c r="V854" s="248"/>
      <c r="W854" s="248"/>
      <c r="X854" s="248"/>
      <c r="Y854" s="248"/>
      <c r="Z854" s="248"/>
    </row>
    <row r="855" spans="1:26" ht="15.75" customHeight="1" x14ac:dyDescent="0.35">
      <c r="A855" s="248"/>
      <c r="B855" s="248"/>
      <c r="C855" s="248"/>
      <c r="D855" s="248"/>
      <c r="E855" s="248"/>
      <c r="F855" s="248"/>
      <c r="G855" s="248"/>
      <c r="H855" s="7"/>
      <c r="I855" s="248"/>
      <c r="J855" s="7"/>
      <c r="K855" s="248"/>
      <c r="L855" s="248"/>
      <c r="M855" s="248"/>
      <c r="N855" s="248"/>
      <c r="O855" s="248"/>
      <c r="P855" s="248"/>
      <c r="Q855" s="248"/>
      <c r="R855" s="312"/>
      <c r="S855" s="248"/>
      <c r="T855" s="248"/>
      <c r="U855" s="248"/>
      <c r="V855" s="248"/>
      <c r="W855" s="248"/>
      <c r="X855" s="248"/>
      <c r="Y855" s="248"/>
      <c r="Z855" s="248"/>
    </row>
    <row r="856" spans="1:26" ht="15.75" customHeight="1" x14ac:dyDescent="0.35">
      <c r="A856" s="248"/>
      <c r="B856" s="248"/>
      <c r="C856" s="248"/>
      <c r="D856" s="248"/>
      <c r="E856" s="248"/>
      <c r="F856" s="248"/>
      <c r="G856" s="248"/>
      <c r="H856" s="7"/>
      <c r="I856" s="248"/>
      <c r="J856" s="7"/>
      <c r="K856" s="248"/>
      <c r="L856" s="248"/>
      <c r="M856" s="248"/>
      <c r="N856" s="248"/>
      <c r="O856" s="248"/>
      <c r="P856" s="248"/>
      <c r="Q856" s="248"/>
      <c r="R856" s="312"/>
      <c r="S856" s="248"/>
      <c r="T856" s="248"/>
      <c r="U856" s="248"/>
      <c r="V856" s="248"/>
      <c r="W856" s="248"/>
      <c r="X856" s="248"/>
      <c r="Y856" s="248"/>
      <c r="Z856" s="248"/>
    </row>
    <row r="857" spans="1:26" ht="15.75" customHeight="1" x14ac:dyDescent="0.35">
      <c r="A857" s="248"/>
      <c r="B857" s="248"/>
      <c r="C857" s="248"/>
      <c r="D857" s="248"/>
      <c r="E857" s="248"/>
      <c r="F857" s="248"/>
      <c r="G857" s="248"/>
      <c r="H857" s="7"/>
      <c r="I857" s="248"/>
      <c r="J857" s="7"/>
      <c r="K857" s="248"/>
      <c r="L857" s="248"/>
      <c r="M857" s="248"/>
      <c r="N857" s="248"/>
      <c r="O857" s="248"/>
      <c r="P857" s="248"/>
      <c r="Q857" s="248"/>
      <c r="R857" s="312"/>
      <c r="S857" s="248"/>
      <c r="T857" s="248"/>
      <c r="U857" s="248"/>
      <c r="V857" s="248"/>
      <c r="W857" s="248"/>
      <c r="X857" s="248"/>
      <c r="Y857" s="248"/>
      <c r="Z857" s="248"/>
    </row>
    <row r="858" spans="1:26" ht="15.75" customHeight="1" x14ac:dyDescent="0.35">
      <c r="A858" s="248"/>
      <c r="B858" s="248"/>
      <c r="C858" s="248"/>
      <c r="D858" s="248"/>
      <c r="E858" s="248"/>
      <c r="F858" s="248"/>
      <c r="G858" s="248"/>
      <c r="H858" s="7"/>
      <c r="I858" s="248"/>
      <c r="J858" s="7"/>
      <c r="K858" s="248"/>
      <c r="L858" s="248"/>
      <c r="M858" s="248"/>
      <c r="N858" s="248"/>
      <c r="O858" s="248"/>
      <c r="P858" s="248"/>
      <c r="Q858" s="248"/>
      <c r="R858" s="312"/>
      <c r="S858" s="248"/>
      <c r="T858" s="248"/>
      <c r="U858" s="248"/>
      <c r="V858" s="248"/>
      <c r="W858" s="248"/>
      <c r="X858" s="248"/>
      <c r="Y858" s="248"/>
      <c r="Z858" s="248"/>
    </row>
    <row r="859" spans="1:26" ht="15.75" customHeight="1" x14ac:dyDescent="0.35">
      <c r="A859" s="248"/>
      <c r="B859" s="248"/>
      <c r="C859" s="248"/>
      <c r="D859" s="248"/>
      <c r="E859" s="248"/>
      <c r="F859" s="248"/>
      <c r="G859" s="248"/>
      <c r="H859" s="7"/>
      <c r="I859" s="248"/>
      <c r="J859" s="7"/>
      <c r="K859" s="248"/>
      <c r="L859" s="248"/>
      <c r="M859" s="248"/>
      <c r="N859" s="248"/>
      <c r="O859" s="248"/>
      <c r="P859" s="248"/>
      <c r="Q859" s="248"/>
      <c r="R859" s="312"/>
      <c r="S859" s="248"/>
      <c r="T859" s="248"/>
      <c r="U859" s="248"/>
      <c r="V859" s="248"/>
      <c r="W859" s="248"/>
      <c r="X859" s="248"/>
      <c r="Y859" s="248"/>
      <c r="Z859" s="248"/>
    </row>
    <row r="860" spans="1:26" ht="15.75" customHeight="1" x14ac:dyDescent="0.35">
      <c r="A860" s="248"/>
      <c r="B860" s="248"/>
      <c r="C860" s="248"/>
      <c r="D860" s="248"/>
      <c r="E860" s="248"/>
      <c r="F860" s="248"/>
      <c r="G860" s="248"/>
      <c r="H860" s="7"/>
      <c r="I860" s="248"/>
      <c r="J860" s="7"/>
      <c r="K860" s="248"/>
      <c r="L860" s="248"/>
      <c r="M860" s="248"/>
      <c r="N860" s="248"/>
      <c r="O860" s="248"/>
      <c r="P860" s="248"/>
      <c r="Q860" s="248"/>
      <c r="R860" s="312"/>
      <c r="S860" s="248"/>
      <c r="T860" s="248"/>
      <c r="U860" s="248"/>
      <c r="V860" s="248"/>
      <c r="W860" s="248"/>
      <c r="X860" s="248"/>
      <c r="Y860" s="248"/>
      <c r="Z860" s="248"/>
    </row>
    <row r="861" spans="1:26" ht="15.75" customHeight="1" x14ac:dyDescent="0.35">
      <c r="A861" s="248"/>
      <c r="B861" s="248"/>
      <c r="C861" s="248"/>
      <c r="D861" s="248"/>
      <c r="E861" s="248"/>
      <c r="F861" s="248"/>
      <c r="G861" s="248"/>
      <c r="H861" s="7"/>
      <c r="I861" s="248"/>
      <c r="J861" s="7"/>
      <c r="K861" s="248"/>
      <c r="L861" s="248"/>
      <c r="M861" s="248"/>
      <c r="N861" s="248"/>
      <c r="O861" s="248"/>
      <c r="P861" s="248"/>
      <c r="Q861" s="248"/>
      <c r="R861" s="312"/>
      <c r="S861" s="248"/>
      <c r="T861" s="248"/>
      <c r="U861" s="248"/>
      <c r="V861" s="248"/>
      <c r="W861" s="248"/>
      <c r="X861" s="248"/>
      <c r="Y861" s="248"/>
      <c r="Z861" s="248"/>
    </row>
    <row r="862" spans="1:26" ht="15.75" customHeight="1" x14ac:dyDescent="0.35">
      <c r="A862" s="248"/>
      <c r="B862" s="248"/>
      <c r="C862" s="248"/>
      <c r="D862" s="248"/>
      <c r="E862" s="248"/>
      <c r="F862" s="248"/>
      <c r="G862" s="248"/>
      <c r="H862" s="7"/>
      <c r="I862" s="248"/>
      <c r="J862" s="7"/>
      <c r="K862" s="248"/>
      <c r="L862" s="248"/>
      <c r="M862" s="248"/>
      <c r="N862" s="248"/>
      <c r="O862" s="248"/>
      <c r="P862" s="248"/>
      <c r="Q862" s="248"/>
      <c r="R862" s="312"/>
      <c r="S862" s="248"/>
      <c r="T862" s="248"/>
      <c r="U862" s="248"/>
      <c r="V862" s="248"/>
      <c r="W862" s="248"/>
      <c r="X862" s="248"/>
      <c r="Y862" s="248"/>
      <c r="Z862" s="248"/>
    </row>
    <row r="863" spans="1:26" ht="15.75" customHeight="1" x14ac:dyDescent="0.35">
      <c r="A863" s="248"/>
      <c r="B863" s="248"/>
      <c r="C863" s="248"/>
      <c r="D863" s="248"/>
      <c r="E863" s="248"/>
      <c r="F863" s="248"/>
      <c r="G863" s="248"/>
      <c r="H863" s="7"/>
      <c r="I863" s="248"/>
      <c r="J863" s="7"/>
      <c r="K863" s="248"/>
      <c r="L863" s="248"/>
      <c r="M863" s="248"/>
      <c r="N863" s="248"/>
      <c r="O863" s="248"/>
      <c r="P863" s="248"/>
      <c r="Q863" s="248"/>
      <c r="R863" s="312"/>
      <c r="S863" s="248"/>
      <c r="T863" s="248"/>
      <c r="U863" s="248"/>
      <c r="V863" s="248"/>
      <c r="W863" s="248"/>
      <c r="X863" s="248"/>
      <c r="Y863" s="248"/>
      <c r="Z863" s="248"/>
    </row>
    <row r="864" spans="1:26" ht="15.75" customHeight="1" x14ac:dyDescent="0.35">
      <c r="A864" s="248"/>
      <c r="B864" s="248"/>
      <c r="C864" s="248"/>
      <c r="D864" s="248"/>
      <c r="E864" s="248"/>
      <c r="F864" s="248"/>
      <c r="G864" s="248"/>
      <c r="H864" s="7"/>
      <c r="I864" s="248"/>
      <c r="J864" s="7"/>
      <c r="K864" s="248"/>
      <c r="L864" s="248"/>
      <c r="M864" s="248"/>
      <c r="N864" s="248"/>
      <c r="O864" s="248"/>
      <c r="P864" s="248"/>
      <c r="Q864" s="248"/>
      <c r="R864" s="312"/>
      <c r="S864" s="248"/>
      <c r="T864" s="248"/>
      <c r="U864" s="248"/>
      <c r="V864" s="248"/>
      <c r="W864" s="248"/>
      <c r="X864" s="248"/>
      <c r="Y864" s="248"/>
      <c r="Z864" s="248"/>
    </row>
    <row r="865" spans="1:26" ht="15.75" customHeight="1" x14ac:dyDescent="0.35">
      <c r="A865" s="248"/>
      <c r="B865" s="248"/>
      <c r="C865" s="248"/>
      <c r="D865" s="248"/>
      <c r="E865" s="248"/>
      <c r="F865" s="248"/>
      <c r="G865" s="248"/>
      <c r="H865" s="7"/>
      <c r="I865" s="248"/>
      <c r="J865" s="7"/>
      <c r="K865" s="248"/>
      <c r="L865" s="248"/>
      <c r="M865" s="248"/>
      <c r="N865" s="248"/>
      <c r="O865" s="248"/>
      <c r="P865" s="248"/>
      <c r="Q865" s="248"/>
      <c r="R865" s="312"/>
      <c r="S865" s="248"/>
      <c r="T865" s="248"/>
      <c r="U865" s="248"/>
      <c r="V865" s="248"/>
      <c r="W865" s="248"/>
      <c r="X865" s="248"/>
      <c r="Y865" s="248"/>
      <c r="Z865" s="248"/>
    </row>
    <row r="866" spans="1:26" ht="15.75" customHeight="1" x14ac:dyDescent="0.35">
      <c r="A866" s="248"/>
      <c r="B866" s="248"/>
      <c r="C866" s="248"/>
      <c r="D866" s="248"/>
      <c r="E866" s="248"/>
      <c r="F866" s="248"/>
      <c r="G866" s="248"/>
      <c r="H866" s="7"/>
      <c r="I866" s="248"/>
      <c r="J866" s="7"/>
      <c r="K866" s="248"/>
      <c r="L866" s="248"/>
      <c r="M866" s="248"/>
      <c r="N866" s="248"/>
      <c r="O866" s="248"/>
      <c r="P866" s="248"/>
      <c r="Q866" s="248"/>
      <c r="R866" s="312"/>
      <c r="S866" s="248"/>
      <c r="T866" s="248"/>
      <c r="U866" s="248"/>
      <c r="V866" s="248"/>
      <c r="W866" s="248"/>
      <c r="X866" s="248"/>
      <c r="Y866" s="248"/>
      <c r="Z866" s="248"/>
    </row>
    <row r="867" spans="1:26" ht="15.75" customHeight="1" x14ac:dyDescent="0.35">
      <c r="A867" s="248"/>
      <c r="B867" s="248"/>
      <c r="C867" s="248"/>
      <c r="D867" s="248"/>
      <c r="E867" s="248"/>
      <c r="F867" s="248"/>
      <c r="G867" s="248"/>
      <c r="H867" s="7"/>
      <c r="I867" s="248"/>
      <c r="J867" s="7"/>
      <c r="K867" s="248"/>
      <c r="L867" s="248"/>
      <c r="M867" s="248"/>
      <c r="N867" s="248"/>
      <c r="O867" s="248"/>
      <c r="P867" s="248"/>
      <c r="Q867" s="248"/>
      <c r="R867" s="312"/>
      <c r="S867" s="248"/>
      <c r="T867" s="248"/>
      <c r="U867" s="248"/>
      <c r="V867" s="248"/>
      <c r="W867" s="248"/>
      <c r="X867" s="248"/>
      <c r="Y867" s="248"/>
      <c r="Z867" s="248"/>
    </row>
    <row r="868" spans="1:26" ht="15.75" customHeight="1" x14ac:dyDescent="0.35">
      <c r="A868" s="248"/>
      <c r="B868" s="248"/>
      <c r="C868" s="248"/>
      <c r="D868" s="248"/>
      <c r="E868" s="248"/>
      <c r="F868" s="248"/>
      <c r="G868" s="248"/>
      <c r="H868" s="7"/>
      <c r="I868" s="248"/>
      <c r="J868" s="7"/>
      <c r="K868" s="248"/>
      <c r="L868" s="248"/>
      <c r="M868" s="248"/>
      <c r="N868" s="248"/>
      <c r="O868" s="248"/>
      <c r="P868" s="248"/>
      <c r="Q868" s="248"/>
      <c r="R868" s="312"/>
      <c r="S868" s="248"/>
      <c r="T868" s="248"/>
      <c r="U868" s="248"/>
      <c r="V868" s="248"/>
      <c r="W868" s="248"/>
      <c r="X868" s="248"/>
      <c r="Y868" s="248"/>
      <c r="Z868" s="248"/>
    </row>
    <row r="869" spans="1:26" ht="15.75" customHeight="1" x14ac:dyDescent="0.35">
      <c r="A869" s="248"/>
      <c r="B869" s="248"/>
      <c r="C869" s="248"/>
      <c r="D869" s="248"/>
      <c r="E869" s="248"/>
      <c r="F869" s="248"/>
      <c r="G869" s="248"/>
      <c r="H869" s="7"/>
      <c r="I869" s="248"/>
      <c r="J869" s="7"/>
      <c r="K869" s="248"/>
      <c r="L869" s="248"/>
      <c r="M869" s="248"/>
      <c r="N869" s="248"/>
      <c r="O869" s="248"/>
      <c r="P869" s="248"/>
      <c r="Q869" s="248"/>
      <c r="R869" s="312"/>
      <c r="S869" s="248"/>
      <c r="T869" s="248"/>
      <c r="U869" s="248"/>
      <c r="V869" s="248"/>
      <c r="W869" s="248"/>
      <c r="X869" s="248"/>
      <c r="Y869" s="248"/>
      <c r="Z869" s="248"/>
    </row>
    <row r="870" spans="1:26" ht="15.75" customHeight="1" x14ac:dyDescent="0.35">
      <c r="A870" s="248"/>
      <c r="B870" s="248"/>
      <c r="C870" s="248"/>
      <c r="D870" s="248"/>
      <c r="E870" s="248"/>
      <c r="F870" s="248"/>
      <c r="G870" s="248"/>
      <c r="H870" s="7"/>
      <c r="I870" s="248"/>
      <c r="J870" s="7"/>
      <c r="K870" s="248"/>
      <c r="L870" s="248"/>
      <c r="M870" s="248"/>
      <c r="N870" s="248"/>
      <c r="O870" s="248"/>
      <c r="P870" s="248"/>
      <c r="Q870" s="248"/>
      <c r="R870" s="312"/>
      <c r="S870" s="248"/>
      <c r="T870" s="248"/>
      <c r="U870" s="248"/>
      <c r="V870" s="248"/>
      <c r="W870" s="248"/>
      <c r="X870" s="248"/>
      <c r="Y870" s="248"/>
      <c r="Z870" s="248"/>
    </row>
    <row r="871" spans="1:26" ht="15.75" customHeight="1" x14ac:dyDescent="0.35">
      <c r="A871" s="248"/>
      <c r="B871" s="248"/>
      <c r="C871" s="248"/>
      <c r="D871" s="248"/>
      <c r="E871" s="248"/>
      <c r="F871" s="248"/>
      <c r="G871" s="248"/>
      <c r="H871" s="7"/>
      <c r="I871" s="248"/>
      <c r="J871" s="7"/>
      <c r="K871" s="248"/>
      <c r="L871" s="248"/>
      <c r="M871" s="248"/>
      <c r="N871" s="248"/>
      <c r="O871" s="248"/>
      <c r="P871" s="248"/>
      <c r="Q871" s="248"/>
      <c r="R871" s="312"/>
      <c r="S871" s="248"/>
      <c r="T871" s="248"/>
      <c r="U871" s="248"/>
      <c r="V871" s="248"/>
      <c r="W871" s="248"/>
      <c r="X871" s="248"/>
      <c r="Y871" s="248"/>
      <c r="Z871" s="248"/>
    </row>
    <row r="872" spans="1:26" ht="15.75" customHeight="1" x14ac:dyDescent="0.35">
      <c r="A872" s="248"/>
      <c r="B872" s="248"/>
      <c r="C872" s="248"/>
      <c r="D872" s="248"/>
      <c r="E872" s="248"/>
      <c r="F872" s="248"/>
      <c r="G872" s="248"/>
      <c r="H872" s="7"/>
      <c r="I872" s="248"/>
      <c r="J872" s="7"/>
      <c r="K872" s="248"/>
      <c r="L872" s="248"/>
      <c r="M872" s="248"/>
      <c r="N872" s="248"/>
      <c r="O872" s="248"/>
      <c r="P872" s="248"/>
      <c r="Q872" s="248"/>
      <c r="R872" s="312"/>
      <c r="S872" s="248"/>
      <c r="T872" s="248"/>
      <c r="U872" s="248"/>
      <c r="V872" s="248"/>
      <c r="W872" s="248"/>
      <c r="X872" s="248"/>
      <c r="Y872" s="248"/>
      <c r="Z872" s="248"/>
    </row>
    <row r="873" spans="1:26" ht="15.75" customHeight="1" x14ac:dyDescent="0.35">
      <c r="A873" s="248"/>
      <c r="B873" s="248"/>
      <c r="C873" s="248"/>
      <c r="D873" s="248"/>
      <c r="E873" s="248"/>
      <c r="F873" s="248"/>
      <c r="G873" s="248"/>
      <c r="H873" s="7"/>
      <c r="I873" s="248"/>
      <c r="J873" s="7"/>
      <c r="K873" s="248"/>
      <c r="L873" s="248"/>
      <c r="M873" s="248"/>
      <c r="N873" s="248"/>
      <c r="O873" s="248"/>
      <c r="P873" s="248"/>
      <c r="Q873" s="248"/>
      <c r="R873" s="312"/>
      <c r="S873" s="248"/>
      <c r="T873" s="248"/>
      <c r="U873" s="248"/>
      <c r="V873" s="248"/>
      <c r="W873" s="248"/>
      <c r="X873" s="248"/>
      <c r="Y873" s="248"/>
      <c r="Z873" s="248"/>
    </row>
    <row r="874" spans="1:26" ht="15.75" customHeight="1" x14ac:dyDescent="0.35">
      <c r="A874" s="248"/>
      <c r="B874" s="248"/>
      <c r="C874" s="248"/>
      <c r="D874" s="248"/>
      <c r="E874" s="248"/>
      <c r="F874" s="248"/>
      <c r="G874" s="248"/>
      <c r="H874" s="7"/>
      <c r="I874" s="248"/>
      <c r="J874" s="7"/>
      <c r="K874" s="248"/>
      <c r="L874" s="248"/>
      <c r="M874" s="248"/>
      <c r="N874" s="248"/>
      <c r="O874" s="248"/>
      <c r="P874" s="248"/>
      <c r="Q874" s="248"/>
      <c r="R874" s="312"/>
      <c r="S874" s="248"/>
      <c r="T874" s="248"/>
      <c r="U874" s="248"/>
      <c r="V874" s="248"/>
      <c r="W874" s="248"/>
      <c r="X874" s="248"/>
      <c r="Y874" s="248"/>
      <c r="Z874" s="248"/>
    </row>
    <row r="875" spans="1:26" ht="15.75" customHeight="1" x14ac:dyDescent="0.35">
      <c r="A875" s="248"/>
      <c r="B875" s="248"/>
      <c r="C875" s="248"/>
      <c r="D875" s="248"/>
      <c r="E875" s="248"/>
      <c r="F875" s="248"/>
      <c r="G875" s="248"/>
      <c r="H875" s="7"/>
      <c r="I875" s="248"/>
      <c r="J875" s="7"/>
      <c r="K875" s="248"/>
      <c r="L875" s="248"/>
      <c r="M875" s="248"/>
      <c r="N875" s="248"/>
      <c r="O875" s="248"/>
      <c r="P875" s="248"/>
      <c r="Q875" s="248"/>
      <c r="R875" s="312"/>
      <c r="S875" s="248"/>
      <c r="T875" s="248"/>
      <c r="U875" s="248"/>
      <c r="V875" s="248"/>
      <c r="W875" s="248"/>
      <c r="X875" s="248"/>
      <c r="Y875" s="248"/>
      <c r="Z875" s="248"/>
    </row>
    <row r="876" spans="1:26" ht="15.75" customHeight="1" x14ac:dyDescent="0.35">
      <c r="A876" s="248"/>
      <c r="B876" s="248"/>
      <c r="C876" s="248"/>
      <c r="D876" s="248"/>
      <c r="E876" s="248"/>
      <c r="F876" s="248"/>
      <c r="G876" s="248"/>
      <c r="H876" s="7"/>
      <c r="I876" s="248"/>
      <c r="J876" s="7"/>
      <c r="K876" s="248"/>
      <c r="L876" s="248"/>
      <c r="M876" s="248"/>
      <c r="N876" s="248"/>
      <c r="O876" s="248"/>
      <c r="P876" s="248"/>
      <c r="Q876" s="248"/>
      <c r="R876" s="312"/>
      <c r="S876" s="248"/>
      <c r="T876" s="248"/>
      <c r="U876" s="248"/>
      <c r="V876" s="248"/>
      <c r="W876" s="248"/>
      <c r="X876" s="248"/>
      <c r="Y876" s="248"/>
      <c r="Z876" s="248"/>
    </row>
    <row r="877" spans="1:26" ht="15.75" customHeight="1" x14ac:dyDescent="0.35">
      <c r="A877" s="248"/>
      <c r="B877" s="248"/>
      <c r="C877" s="248"/>
      <c r="D877" s="248"/>
      <c r="E877" s="248"/>
      <c r="F877" s="248"/>
      <c r="G877" s="248"/>
      <c r="H877" s="7"/>
      <c r="I877" s="248"/>
      <c r="J877" s="7"/>
      <c r="K877" s="248"/>
      <c r="L877" s="248"/>
      <c r="M877" s="248"/>
      <c r="N877" s="248"/>
      <c r="O877" s="248"/>
      <c r="P877" s="248"/>
      <c r="Q877" s="248"/>
      <c r="R877" s="312"/>
      <c r="S877" s="248"/>
      <c r="T877" s="248"/>
      <c r="U877" s="248"/>
      <c r="V877" s="248"/>
      <c r="W877" s="248"/>
      <c r="X877" s="248"/>
      <c r="Y877" s="248"/>
      <c r="Z877" s="248"/>
    </row>
    <row r="878" spans="1:26" ht="15.75" customHeight="1" x14ac:dyDescent="0.35">
      <c r="A878" s="248"/>
      <c r="B878" s="248"/>
      <c r="C878" s="248"/>
      <c r="D878" s="248"/>
      <c r="E878" s="248"/>
      <c r="F878" s="248"/>
      <c r="G878" s="248"/>
      <c r="H878" s="7"/>
      <c r="I878" s="248"/>
      <c r="J878" s="7"/>
      <c r="K878" s="248"/>
      <c r="L878" s="248"/>
      <c r="M878" s="248"/>
      <c r="N878" s="248"/>
      <c r="O878" s="248"/>
      <c r="P878" s="248"/>
      <c r="Q878" s="248"/>
      <c r="R878" s="312"/>
      <c r="S878" s="248"/>
      <c r="T878" s="248"/>
      <c r="U878" s="248"/>
      <c r="V878" s="248"/>
      <c r="W878" s="248"/>
      <c r="X878" s="248"/>
      <c r="Y878" s="248"/>
      <c r="Z878" s="248"/>
    </row>
    <row r="879" spans="1:26" ht="15.75" customHeight="1" x14ac:dyDescent="0.35">
      <c r="A879" s="248"/>
      <c r="B879" s="248"/>
      <c r="C879" s="248"/>
      <c r="D879" s="248"/>
      <c r="E879" s="248"/>
      <c r="F879" s="248"/>
      <c r="G879" s="248"/>
      <c r="H879" s="7"/>
      <c r="I879" s="248"/>
      <c r="J879" s="7"/>
      <c r="K879" s="248"/>
      <c r="L879" s="248"/>
      <c r="M879" s="248"/>
      <c r="N879" s="248"/>
      <c r="O879" s="248"/>
      <c r="P879" s="248"/>
      <c r="Q879" s="248"/>
      <c r="R879" s="312"/>
      <c r="S879" s="248"/>
      <c r="T879" s="248"/>
      <c r="U879" s="248"/>
      <c r="V879" s="248"/>
      <c r="W879" s="248"/>
      <c r="X879" s="248"/>
      <c r="Y879" s="248"/>
      <c r="Z879" s="248"/>
    </row>
    <row r="880" spans="1:26" ht="15.75" customHeight="1" x14ac:dyDescent="0.35">
      <c r="A880" s="248"/>
      <c r="B880" s="248"/>
      <c r="C880" s="248"/>
      <c r="D880" s="248"/>
      <c r="E880" s="248"/>
      <c r="F880" s="248"/>
      <c r="G880" s="248"/>
      <c r="H880" s="7"/>
      <c r="I880" s="248"/>
      <c r="J880" s="7"/>
      <c r="K880" s="248"/>
      <c r="L880" s="248"/>
      <c r="M880" s="248"/>
      <c r="N880" s="248"/>
      <c r="O880" s="248"/>
      <c r="P880" s="248"/>
      <c r="Q880" s="248"/>
      <c r="R880" s="312"/>
      <c r="S880" s="248"/>
      <c r="T880" s="248"/>
      <c r="U880" s="248"/>
      <c r="V880" s="248"/>
      <c r="W880" s="248"/>
      <c r="X880" s="248"/>
      <c r="Y880" s="248"/>
      <c r="Z880" s="248"/>
    </row>
    <row r="881" spans="1:26" ht="15.75" customHeight="1" x14ac:dyDescent="0.35">
      <c r="A881" s="248"/>
      <c r="B881" s="248"/>
      <c r="C881" s="248"/>
      <c r="D881" s="248"/>
      <c r="E881" s="248"/>
      <c r="F881" s="248"/>
      <c r="G881" s="248"/>
      <c r="H881" s="7"/>
      <c r="I881" s="248"/>
      <c r="J881" s="7"/>
      <c r="K881" s="248"/>
      <c r="L881" s="248"/>
      <c r="M881" s="248"/>
      <c r="N881" s="248"/>
      <c r="O881" s="248"/>
      <c r="P881" s="248"/>
      <c r="Q881" s="248"/>
      <c r="R881" s="312"/>
      <c r="S881" s="248"/>
      <c r="T881" s="248"/>
      <c r="U881" s="248"/>
      <c r="V881" s="248"/>
      <c r="W881" s="248"/>
      <c r="X881" s="248"/>
      <c r="Y881" s="248"/>
      <c r="Z881" s="248"/>
    </row>
    <row r="882" spans="1:26" ht="15.75" customHeight="1" x14ac:dyDescent="0.35">
      <c r="A882" s="248"/>
      <c r="B882" s="248"/>
      <c r="C882" s="248"/>
      <c r="D882" s="248"/>
      <c r="E882" s="248"/>
      <c r="F882" s="248"/>
      <c r="G882" s="248"/>
      <c r="H882" s="7"/>
      <c r="I882" s="248"/>
      <c r="J882" s="7"/>
      <c r="K882" s="248"/>
      <c r="L882" s="248"/>
      <c r="M882" s="248"/>
      <c r="N882" s="248"/>
      <c r="O882" s="248"/>
      <c r="P882" s="248"/>
      <c r="Q882" s="248"/>
      <c r="R882" s="312"/>
      <c r="S882" s="248"/>
      <c r="T882" s="248"/>
      <c r="U882" s="248"/>
      <c r="V882" s="248"/>
      <c r="W882" s="248"/>
      <c r="X882" s="248"/>
      <c r="Y882" s="248"/>
      <c r="Z882" s="248"/>
    </row>
    <row r="883" spans="1:26" ht="15.75" customHeight="1" x14ac:dyDescent="0.35">
      <c r="A883" s="248"/>
      <c r="B883" s="248"/>
      <c r="C883" s="248"/>
      <c r="D883" s="248"/>
      <c r="E883" s="248"/>
      <c r="F883" s="248"/>
      <c r="G883" s="248"/>
      <c r="H883" s="7"/>
      <c r="I883" s="248"/>
      <c r="J883" s="7"/>
      <c r="K883" s="248"/>
      <c r="L883" s="248"/>
      <c r="M883" s="248"/>
      <c r="N883" s="248"/>
      <c r="O883" s="248"/>
      <c r="P883" s="248"/>
      <c r="Q883" s="248"/>
      <c r="R883" s="312"/>
      <c r="S883" s="248"/>
      <c r="T883" s="248"/>
      <c r="U883" s="248"/>
      <c r="V883" s="248"/>
      <c r="W883" s="248"/>
      <c r="X883" s="248"/>
      <c r="Y883" s="248"/>
      <c r="Z883" s="248"/>
    </row>
    <row r="884" spans="1:26" ht="15.75" customHeight="1" x14ac:dyDescent="0.35">
      <c r="A884" s="248"/>
      <c r="B884" s="248"/>
      <c r="C884" s="248"/>
      <c r="D884" s="248"/>
      <c r="E884" s="248"/>
      <c r="F884" s="248"/>
      <c r="G884" s="248"/>
      <c r="H884" s="7"/>
      <c r="I884" s="248"/>
      <c r="J884" s="7"/>
      <c r="K884" s="248"/>
      <c r="L884" s="248"/>
      <c r="M884" s="248"/>
      <c r="N884" s="248"/>
      <c r="O884" s="248"/>
      <c r="P884" s="248"/>
      <c r="Q884" s="248"/>
      <c r="R884" s="312"/>
      <c r="S884" s="248"/>
      <c r="T884" s="248"/>
      <c r="U884" s="248"/>
      <c r="V884" s="248"/>
      <c r="W884" s="248"/>
      <c r="X884" s="248"/>
      <c r="Y884" s="248"/>
      <c r="Z884" s="248"/>
    </row>
    <row r="885" spans="1:26" ht="15.75" customHeight="1" x14ac:dyDescent="0.35">
      <c r="A885" s="248"/>
      <c r="B885" s="248"/>
      <c r="C885" s="248"/>
      <c r="D885" s="248"/>
      <c r="E885" s="248"/>
      <c r="F885" s="248"/>
      <c r="G885" s="248"/>
      <c r="H885" s="7"/>
      <c r="I885" s="248"/>
      <c r="J885" s="7"/>
      <c r="K885" s="248"/>
      <c r="L885" s="248"/>
      <c r="M885" s="248"/>
      <c r="N885" s="248"/>
      <c r="O885" s="248"/>
      <c r="P885" s="248"/>
      <c r="Q885" s="248"/>
      <c r="R885" s="312"/>
      <c r="S885" s="248"/>
      <c r="T885" s="248"/>
      <c r="U885" s="248"/>
      <c r="V885" s="248"/>
      <c r="W885" s="248"/>
      <c r="X885" s="248"/>
      <c r="Y885" s="248"/>
      <c r="Z885" s="248"/>
    </row>
    <row r="886" spans="1:26" ht="15.75" customHeight="1" x14ac:dyDescent="0.35">
      <c r="A886" s="248"/>
      <c r="B886" s="248"/>
      <c r="C886" s="248"/>
      <c r="D886" s="248"/>
      <c r="E886" s="248"/>
      <c r="F886" s="248"/>
      <c r="G886" s="248"/>
      <c r="H886" s="7"/>
      <c r="I886" s="248"/>
      <c r="J886" s="7"/>
      <c r="K886" s="248"/>
      <c r="L886" s="248"/>
      <c r="M886" s="248"/>
      <c r="N886" s="248"/>
      <c r="O886" s="248"/>
      <c r="P886" s="248"/>
      <c r="Q886" s="248"/>
      <c r="R886" s="312"/>
      <c r="S886" s="248"/>
      <c r="T886" s="248"/>
      <c r="U886" s="248"/>
      <c r="V886" s="248"/>
      <c r="W886" s="248"/>
      <c r="X886" s="248"/>
      <c r="Y886" s="248"/>
      <c r="Z886" s="248"/>
    </row>
    <row r="887" spans="1:26" ht="15.75" customHeight="1" x14ac:dyDescent="0.35">
      <c r="A887" s="248"/>
      <c r="B887" s="248"/>
      <c r="C887" s="248"/>
      <c r="D887" s="248"/>
      <c r="E887" s="248"/>
      <c r="F887" s="248"/>
      <c r="G887" s="248"/>
      <c r="H887" s="7"/>
      <c r="I887" s="248"/>
      <c r="J887" s="7"/>
      <c r="K887" s="248"/>
      <c r="L887" s="248"/>
      <c r="M887" s="248"/>
      <c r="N887" s="248"/>
      <c r="O887" s="248"/>
      <c r="P887" s="248"/>
      <c r="Q887" s="248"/>
      <c r="R887" s="312"/>
      <c r="S887" s="248"/>
      <c r="T887" s="248"/>
      <c r="U887" s="248"/>
      <c r="V887" s="248"/>
      <c r="W887" s="248"/>
      <c r="X887" s="248"/>
      <c r="Y887" s="248"/>
      <c r="Z887" s="248"/>
    </row>
    <row r="888" spans="1:26" ht="15.75" customHeight="1" x14ac:dyDescent="0.35">
      <c r="A888" s="248"/>
      <c r="B888" s="248"/>
      <c r="C888" s="248"/>
      <c r="D888" s="248"/>
      <c r="E888" s="248"/>
      <c r="F888" s="248"/>
      <c r="G888" s="248"/>
      <c r="H888" s="7"/>
      <c r="I888" s="248"/>
      <c r="J888" s="7"/>
      <c r="K888" s="248"/>
      <c r="L888" s="248"/>
      <c r="M888" s="248"/>
      <c r="N888" s="248"/>
      <c r="O888" s="248"/>
      <c r="P888" s="248"/>
      <c r="Q888" s="248"/>
      <c r="R888" s="312"/>
      <c r="S888" s="248"/>
      <c r="T888" s="248"/>
      <c r="U888" s="248"/>
      <c r="V888" s="248"/>
      <c r="W888" s="248"/>
      <c r="X888" s="248"/>
      <c r="Y888" s="248"/>
      <c r="Z888" s="248"/>
    </row>
    <row r="889" spans="1:26" ht="15.75" customHeight="1" x14ac:dyDescent="0.35">
      <c r="A889" s="248"/>
      <c r="B889" s="248"/>
      <c r="C889" s="248"/>
      <c r="D889" s="248"/>
      <c r="E889" s="248"/>
      <c r="F889" s="248"/>
      <c r="G889" s="248"/>
      <c r="H889" s="7"/>
      <c r="I889" s="248"/>
      <c r="J889" s="7"/>
      <c r="K889" s="248"/>
      <c r="L889" s="248"/>
      <c r="M889" s="248"/>
      <c r="N889" s="248"/>
      <c r="O889" s="248"/>
      <c r="P889" s="248"/>
      <c r="Q889" s="248"/>
      <c r="R889" s="312"/>
      <c r="S889" s="248"/>
      <c r="T889" s="248"/>
      <c r="U889" s="248"/>
      <c r="V889" s="248"/>
      <c r="W889" s="248"/>
      <c r="X889" s="248"/>
      <c r="Y889" s="248"/>
      <c r="Z889" s="248"/>
    </row>
    <row r="890" spans="1:26" ht="15.75" customHeight="1" x14ac:dyDescent="0.35">
      <c r="A890" s="248"/>
      <c r="B890" s="248"/>
      <c r="C890" s="248"/>
      <c r="D890" s="248"/>
      <c r="E890" s="248"/>
      <c r="F890" s="248"/>
      <c r="G890" s="248"/>
      <c r="H890" s="7"/>
      <c r="I890" s="248"/>
      <c r="J890" s="7"/>
      <c r="K890" s="248"/>
      <c r="L890" s="248"/>
      <c r="M890" s="248"/>
      <c r="N890" s="248"/>
      <c r="O890" s="248"/>
      <c r="P890" s="248"/>
      <c r="Q890" s="248"/>
      <c r="R890" s="312"/>
      <c r="S890" s="248"/>
      <c r="T890" s="248"/>
      <c r="U890" s="248"/>
      <c r="V890" s="248"/>
      <c r="W890" s="248"/>
      <c r="X890" s="248"/>
      <c r="Y890" s="248"/>
      <c r="Z890" s="248"/>
    </row>
    <row r="891" spans="1:26" ht="15.75" customHeight="1" x14ac:dyDescent="0.35">
      <c r="A891" s="248"/>
      <c r="B891" s="248"/>
      <c r="C891" s="248"/>
      <c r="D891" s="248"/>
      <c r="E891" s="248"/>
      <c r="F891" s="248"/>
      <c r="G891" s="248"/>
      <c r="H891" s="7"/>
      <c r="I891" s="248"/>
      <c r="J891" s="7"/>
      <c r="K891" s="248"/>
      <c r="L891" s="248"/>
      <c r="M891" s="248"/>
      <c r="N891" s="248"/>
      <c r="O891" s="248"/>
      <c r="P891" s="248"/>
      <c r="Q891" s="248"/>
      <c r="R891" s="312"/>
      <c r="S891" s="248"/>
      <c r="T891" s="248"/>
      <c r="U891" s="248"/>
      <c r="V891" s="248"/>
      <c r="W891" s="248"/>
      <c r="X891" s="248"/>
      <c r="Y891" s="248"/>
      <c r="Z891" s="248"/>
    </row>
    <row r="892" spans="1:26" ht="15.75" customHeight="1" x14ac:dyDescent="0.35">
      <c r="A892" s="248"/>
      <c r="B892" s="248"/>
      <c r="C892" s="248"/>
      <c r="D892" s="248"/>
      <c r="E892" s="248"/>
      <c r="F892" s="248"/>
      <c r="G892" s="248"/>
      <c r="H892" s="7"/>
      <c r="I892" s="248"/>
      <c r="J892" s="7"/>
      <c r="K892" s="248"/>
      <c r="L892" s="248"/>
      <c r="M892" s="248"/>
      <c r="N892" s="248"/>
      <c r="O892" s="248"/>
      <c r="P892" s="248"/>
      <c r="Q892" s="248"/>
      <c r="R892" s="312"/>
      <c r="S892" s="248"/>
      <c r="T892" s="248"/>
      <c r="U892" s="248"/>
      <c r="V892" s="248"/>
      <c r="W892" s="248"/>
      <c r="X892" s="248"/>
      <c r="Y892" s="248"/>
      <c r="Z892" s="248"/>
    </row>
    <row r="893" spans="1:26" ht="15.75" customHeight="1" x14ac:dyDescent="0.35">
      <c r="A893" s="248"/>
      <c r="B893" s="248"/>
      <c r="C893" s="248"/>
      <c r="D893" s="248"/>
      <c r="E893" s="248"/>
      <c r="F893" s="248"/>
      <c r="G893" s="248"/>
      <c r="H893" s="7"/>
      <c r="I893" s="248"/>
      <c r="J893" s="7"/>
      <c r="K893" s="248"/>
      <c r="L893" s="248"/>
      <c r="M893" s="248"/>
      <c r="N893" s="248"/>
      <c r="O893" s="248"/>
      <c r="P893" s="248"/>
      <c r="Q893" s="248"/>
      <c r="R893" s="312"/>
      <c r="S893" s="248"/>
      <c r="T893" s="248"/>
      <c r="U893" s="248"/>
      <c r="V893" s="248"/>
      <c r="W893" s="248"/>
      <c r="X893" s="248"/>
      <c r="Y893" s="248"/>
      <c r="Z893" s="248"/>
    </row>
    <row r="894" spans="1:26" ht="15.75" customHeight="1" x14ac:dyDescent="0.35">
      <c r="A894" s="248"/>
      <c r="B894" s="248"/>
      <c r="C894" s="248"/>
      <c r="D894" s="248"/>
      <c r="E894" s="248"/>
      <c r="F894" s="248"/>
      <c r="G894" s="248"/>
      <c r="H894" s="7"/>
      <c r="I894" s="248"/>
      <c r="J894" s="7"/>
      <c r="K894" s="248"/>
      <c r="L894" s="248"/>
      <c r="M894" s="248"/>
      <c r="N894" s="248"/>
      <c r="O894" s="248"/>
      <c r="P894" s="248"/>
      <c r="Q894" s="248"/>
      <c r="R894" s="312"/>
      <c r="S894" s="248"/>
      <c r="T894" s="248"/>
      <c r="U894" s="248"/>
      <c r="V894" s="248"/>
      <c r="W894" s="248"/>
      <c r="X894" s="248"/>
      <c r="Y894" s="248"/>
      <c r="Z894" s="248"/>
    </row>
    <row r="895" spans="1:26" ht="15.75" customHeight="1" x14ac:dyDescent="0.35">
      <c r="A895" s="248"/>
      <c r="B895" s="248"/>
      <c r="C895" s="248"/>
      <c r="D895" s="248"/>
      <c r="E895" s="248"/>
      <c r="F895" s="248"/>
      <c r="G895" s="248"/>
      <c r="H895" s="7"/>
      <c r="I895" s="248"/>
      <c r="J895" s="7"/>
      <c r="K895" s="248"/>
      <c r="L895" s="248"/>
      <c r="M895" s="248"/>
      <c r="N895" s="248"/>
      <c r="O895" s="248"/>
      <c r="P895" s="248"/>
      <c r="Q895" s="248"/>
      <c r="R895" s="312"/>
      <c r="S895" s="248"/>
      <c r="T895" s="248"/>
      <c r="U895" s="248"/>
      <c r="V895" s="248"/>
      <c r="W895" s="248"/>
      <c r="X895" s="248"/>
      <c r="Y895" s="248"/>
      <c r="Z895" s="248"/>
    </row>
    <row r="896" spans="1:26" ht="15.75" customHeight="1" x14ac:dyDescent="0.35">
      <c r="A896" s="248"/>
      <c r="B896" s="248"/>
      <c r="C896" s="248"/>
      <c r="D896" s="248"/>
      <c r="E896" s="248"/>
      <c r="F896" s="248"/>
      <c r="G896" s="248"/>
      <c r="H896" s="7"/>
      <c r="I896" s="248"/>
      <c r="J896" s="7"/>
      <c r="K896" s="248"/>
      <c r="L896" s="248"/>
      <c r="M896" s="248"/>
      <c r="N896" s="248"/>
      <c r="O896" s="248"/>
      <c r="P896" s="248"/>
      <c r="Q896" s="248"/>
      <c r="R896" s="312"/>
      <c r="S896" s="248"/>
      <c r="T896" s="248"/>
      <c r="U896" s="248"/>
      <c r="V896" s="248"/>
      <c r="W896" s="248"/>
      <c r="X896" s="248"/>
      <c r="Y896" s="248"/>
      <c r="Z896" s="248"/>
    </row>
    <row r="897" spans="1:26" ht="15.75" customHeight="1" x14ac:dyDescent="0.35">
      <c r="A897" s="248"/>
      <c r="B897" s="248"/>
      <c r="C897" s="248"/>
      <c r="D897" s="248"/>
      <c r="E897" s="248"/>
      <c r="F897" s="248"/>
      <c r="G897" s="248"/>
      <c r="H897" s="7"/>
      <c r="I897" s="248"/>
      <c r="J897" s="7"/>
      <c r="K897" s="248"/>
      <c r="L897" s="248"/>
      <c r="M897" s="248"/>
      <c r="N897" s="248"/>
      <c r="O897" s="248"/>
      <c r="P897" s="248"/>
      <c r="Q897" s="248"/>
      <c r="R897" s="312"/>
      <c r="S897" s="248"/>
      <c r="T897" s="248"/>
      <c r="U897" s="248"/>
      <c r="V897" s="248"/>
      <c r="W897" s="248"/>
      <c r="X897" s="248"/>
      <c r="Y897" s="248"/>
      <c r="Z897" s="248"/>
    </row>
    <row r="898" spans="1:26" ht="15.75" customHeight="1" x14ac:dyDescent="0.35">
      <c r="A898" s="248"/>
      <c r="B898" s="248"/>
      <c r="C898" s="248"/>
      <c r="D898" s="248"/>
      <c r="E898" s="248"/>
      <c r="F898" s="248"/>
      <c r="G898" s="248"/>
      <c r="H898" s="7"/>
      <c r="I898" s="248"/>
      <c r="J898" s="7"/>
      <c r="K898" s="248"/>
      <c r="L898" s="248"/>
      <c r="M898" s="248"/>
      <c r="N898" s="248"/>
      <c r="O898" s="248"/>
      <c r="P898" s="248"/>
      <c r="Q898" s="248"/>
      <c r="R898" s="312"/>
      <c r="S898" s="248"/>
      <c r="T898" s="248"/>
      <c r="U898" s="248"/>
      <c r="V898" s="248"/>
      <c r="W898" s="248"/>
      <c r="X898" s="248"/>
      <c r="Y898" s="248"/>
      <c r="Z898" s="248"/>
    </row>
    <row r="899" spans="1:26" ht="15.75" customHeight="1" x14ac:dyDescent="0.35">
      <c r="A899" s="248"/>
      <c r="B899" s="248"/>
      <c r="C899" s="248"/>
      <c r="D899" s="248"/>
      <c r="E899" s="248"/>
      <c r="F899" s="248"/>
      <c r="G899" s="248"/>
      <c r="H899" s="7"/>
      <c r="I899" s="248"/>
      <c r="J899" s="7"/>
      <c r="K899" s="248"/>
      <c r="L899" s="248"/>
      <c r="M899" s="248"/>
      <c r="N899" s="248"/>
      <c r="O899" s="248"/>
      <c r="P899" s="248"/>
      <c r="Q899" s="248"/>
      <c r="R899" s="312"/>
      <c r="S899" s="248"/>
      <c r="T899" s="248"/>
      <c r="U899" s="248"/>
      <c r="V899" s="248"/>
      <c r="W899" s="248"/>
      <c r="X899" s="248"/>
      <c r="Y899" s="248"/>
      <c r="Z899" s="248"/>
    </row>
    <row r="900" spans="1:26" ht="15.75" customHeight="1" x14ac:dyDescent="0.35">
      <c r="A900" s="248"/>
      <c r="B900" s="248"/>
      <c r="C900" s="248"/>
      <c r="D900" s="248"/>
      <c r="E900" s="248"/>
      <c r="F900" s="248"/>
      <c r="G900" s="248"/>
      <c r="H900" s="7"/>
      <c r="I900" s="248"/>
      <c r="J900" s="7"/>
      <c r="K900" s="248"/>
      <c r="L900" s="248"/>
      <c r="M900" s="248"/>
      <c r="N900" s="248"/>
      <c r="O900" s="248"/>
      <c r="P900" s="248"/>
      <c r="Q900" s="248"/>
      <c r="R900" s="312"/>
      <c r="S900" s="248"/>
      <c r="T900" s="248"/>
      <c r="U900" s="248"/>
      <c r="V900" s="248"/>
      <c r="W900" s="248"/>
      <c r="X900" s="248"/>
      <c r="Y900" s="248"/>
      <c r="Z900" s="248"/>
    </row>
    <row r="901" spans="1:26" ht="15.75" customHeight="1" x14ac:dyDescent="0.35">
      <c r="A901" s="248"/>
      <c r="B901" s="248"/>
      <c r="C901" s="248"/>
      <c r="D901" s="248"/>
      <c r="E901" s="248"/>
      <c r="F901" s="248"/>
      <c r="G901" s="248"/>
      <c r="H901" s="7"/>
      <c r="I901" s="248"/>
      <c r="J901" s="7"/>
      <c r="K901" s="248"/>
      <c r="L901" s="248"/>
      <c r="M901" s="248"/>
      <c r="N901" s="248"/>
      <c r="O901" s="248"/>
      <c r="P901" s="248"/>
      <c r="Q901" s="248"/>
      <c r="R901" s="312"/>
      <c r="S901" s="248"/>
      <c r="T901" s="248"/>
      <c r="U901" s="248"/>
      <c r="V901" s="248"/>
      <c r="W901" s="248"/>
      <c r="X901" s="248"/>
      <c r="Y901" s="248"/>
      <c r="Z901" s="248"/>
    </row>
    <row r="902" spans="1:26" ht="15.75" customHeight="1" x14ac:dyDescent="0.35">
      <c r="A902" s="248"/>
      <c r="B902" s="248"/>
      <c r="C902" s="248"/>
      <c r="D902" s="248"/>
      <c r="E902" s="248"/>
      <c r="F902" s="248"/>
      <c r="G902" s="248"/>
      <c r="H902" s="7"/>
      <c r="I902" s="248"/>
      <c r="J902" s="7"/>
      <c r="K902" s="248"/>
      <c r="L902" s="248"/>
      <c r="M902" s="248"/>
      <c r="N902" s="248"/>
      <c r="O902" s="248"/>
      <c r="P902" s="248"/>
      <c r="Q902" s="248"/>
      <c r="R902" s="312"/>
      <c r="S902" s="248"/>
      <c r="T902" s="248"/>
      <c r="U902" s="248"/>
      <c r="V902" s="248"/>
      <c r="W902" s="248"/>
      <c r="X902" s="248"/>
      <c r="Y902" s="248"/>
      <c r="Z902" s="248"/>
    </row>
    <row r="903" spans="1:26" ht="15.75" customHeight="1" x14ac:dyDescent="0.35">
      <c r="A903" s="248"/>
      <c r="B903" s="248"/>
      <c r="C903" s="248"/>
      <c r="D903" s="248"/>
      <c r="E903" s="248"/>
      <c r="F903" s="248"/>
      <c r="G903" s="248"/>
      <c r="H903" s="7"/>
      <c r="I903" s="248"/>
      <c r="J903" s="7"/>
      <c r="K903" s="248"/>
      <c r="L903" s="248"/>
      <c r="M903" s="248"/>
      <c r="N903" s="248"/>
      <c r="O903" s="248"/>
      <c r="P903" s="248"/>
      <c r="Q903" s="248"/>
      <c r="R903" s="312"/>
      <c r="S903" s="248"/>
      <c r="T903" s="248"/>
      <c r="U903" s="248"/>
      <c r="V903" s="248"/>
      <c r="W903" s="248"/>
      <c r="X903" s="248"/>
      <c r="Y903" s="248"/>
      <c r="Z903" s="248"/>
    </row>
    <row r="904" spans="1:26" ht="15.75" customHeight="1" x14ac:dyDescent="0.35">
      <c r="A904" s="248"/>
      <c r="B904" s="248"/>
      <c r="C904" s="248"/>
      <c r="D904" s="248"/>
      <c r="E904" s="248"/>
      <c r="F904" s="248"/>
      <c r="G904" s="248"/>
      <c r="H904" s="7"/>
      <c r="I904" s="248"/>
      <c r="J904" s="7"/>
      <c r="K904" s="248"/>
      <c r="L904" s="248"/>
      <c r="M904" s="248"/>
      <c r="N904" s="248"/>
      <c r="O904" s="248"/>
      <c r="P904" s="248"/>
      <c r="Q904" s="248"/>
      <c r="R904" s="312"/>
      <c r="S904" s="248"/>
      <c r="T904" s="248"/>
      <c r="U904" s="248"/>
      <c r="V904" s="248"/>
      <c r="W904" s="248"/>
      <c r="X904" s="248"/>
      <c r="Y904" s="248"/>
      <c r="Z904" s="248"/>
    </row>
    <row r="905" spans="1:26" ht="15.75" customHeight="1" x14ac:dyDescent="0.35">
      <c r="A905" s="248"/>
      <c r="B905" s="248"/>
      <c r="C905" s="248"/>
      <c r="D905" s="248"/>
      <c r="E905" s="248"/>
      <c r="F905" s="248"/>
      <c r="G905" s="248"/>
      <c r="H905" s="7"/>
      <c r="I905" s="248"/>
      <c r="J905" s="7"/>
      <c r="K905" s="248"/>
      <c r="L905" s="248"/>
      <c r="M905" s="248"/>
      <c r="N905" s="248"/>
      <c r="O905" s="248"/>
      <c r="P905" s="248"/>
      <c r="Q905" s="248"/>
      <c r="R905" s="312"/>
      <c r="S905" s="248"/>
      <c r="T905" s="248"/>
      <c r="U905" s="248"/>
      <c r="V905" s="248"/>
      <c r="W905" s="248"/>
      <c r="X905" s="248"/>
      <c r="Y905" s="248"/>
      <c r="Z905" s="248"/>
    </row>
    <row r="906" spans="1:26" ht="15.75" customHeight="1" x14ac:dyDescent="0.35">
      <c r="A906" s="248"/>
      <c r="B906" s="248"/>
      <c r="C906" s="248"/>
      <c r="D906" s="248"/>
      <c r="E906" s="248"/>
      <c r="F906" s="248"/>
      <c r="G906" s="248"/>
      <c r="H906" s="7"/>
      <c r="I906" s="248"/>
      <c r="J906" s="7"/>
      <c r="K906" s="248"/>
      <c r="L906" s="248"/>
      <c r="M906" s="248"/>
      <c r="N906" s="248"/>
      <c r="O906" s="248"/>
      <c r="P906" s="248"/>
      <c r="Q906" s="248"/>
      <c r="R906" s="312"/>
      <c r="S906" s="248"/>
      <c r="T906" s="248"/>
      <c r="U906" s="248"/>
      <c r="V906" s="248"/>
      <c r="W906" s="248"/>
      <c r="X906" s="248"/>
      <c r="Y906" s="248"/>
      <c r="Z906" s="248"/>
    </row>
    <row r="907" spans="1:26" ht="15.75" customHeight="1" x14ac:dyDescent="0.35">
      <c r="A907" s="248"/>
      <c r="B907" s="248"/>
      <c r="C907" s="248"/>
      <c r="D907" s="248"/>
      <c r="E907" s="248"/>
      <c r="F907" s="248"/>
      <c r="G907" s="248"/>
      <c r="H907" s="7"/>
      <c r="I907" s="248"/>
      <c r="J907" s="7"/>
      <c r="K907" s="248"/>
      <c r="L907" s="248"/>
      <c r="M907" s="248"/>
      <c r="N907" s="248"/>
      <c r="O907" s="248"/>
      <c r="P907" s="248"/>
      <c r="Q907" s="248"/>
      <c r="R907" s="312"/>
      <c r="S907" s="248"/>
      <c r="T907" s="248"/>
      <c r="U907" s="248"/>
      <c r="V907" s="248"/>
      <c r="W907" s="248"/>
      <c r="X907" s="248"/>
      <c r="Y907" s="248"/>
      <c r="Z907" s="248"/>
    </row>
    <row r="908" spans="1:26" ht="15.75" customHeight="1" x14ac:dyDescent="0.35">
      <c r="A908" s="248"/>
      <c r="B908" s="248"/>
      <c r="C908" s="248"/>
      <c r="D908" s="248"/>
      <c r="E908" s="248"/>
      <c r="F908" s="248"/>
      <c r="G908" s="248"/>
      <c r="H908" s="7"/>
      <c r="I908" s="248"/>
      <c r="J908" s="7"/>
      <c r="K908" s="248"/>
      <c r="L908" s="248"/>
      <c r="M908" s="248"/>
      <c r="N908" s="248"/>
      <c r="O908" s="248"/>
      <c r="P908" s="248"/>
      <c r="Q908" s="248"/>
      <c r="R908" s="312"/>
      <c r="S908" s="248"/>
      <c r="T908" s="248"/>
      <c r="U908" s="248"/>
      <c r="V908" s="248"/>
      <c r="W908" s="248"/>
      <c r="X908" s="248"/>
      <c r="Y908" s="248"/>
      <c r="Z908" s="248"/>
    </row>
    <row r="909" spans="1:26" ht="15.75" customHeight="1" x14ac:dyDescent="0.35">
      <c r="A909" s="248"/>
      <c r="B909" s="248"/>
      <c r="C909" s="248"/>
      <c r="D909" s="248"/>
      <c r="E909" s="248"/>
      <c r="F909" s="248"/>
      <c r="G909" s="248"/>
      <c r="H909" s="7"/>
      <c r="I909" s="248"/>
      <c r="J909" s="7"/>
      <c r="K909" s="248"/>
      <c r="L909" s="248"/>
      <c r="M909" s="248"/>
      <c r="N909" s="248"/>
      <c r="O909" s="248"/>
      <c r="P909" s="248"/>
      <c r="Q909" s="248"/>
      <c r="R909" s="312"/>
      <c r="S909" s="248"/>
      <c r="T909" s="248"/>
      <c r="U909" s="248"/>
      <c r="V909" s="248"/>
      <c r="W909" s="248"/>
      <c r="X909" s="248"/>
      <c r="Y909" s="248"/>
      <c r="Z909" s="248"/>
    </row>
    <row r="910" spans="1:26" ht="15.75" customHeight="1" x14ac:dyDescent="0.35">
      <c r="A910" s="248"/>
      <c r="B910" s="248"/>
      <c r="C910" s="248"/>
      <c r="D910" s="248"/>
      <c r="E910" s="248"/>
      <c r="F910" s="248"/>
      <c r="G910" s="248"/>
      <c r="H910" s="7"/>
      <c r="I910" s="248"/>
      <c r="J910" s="7"/>
      <c r="K910" s="248"/>
      <c r="L910" s="248"/>
      <c r="M910" s="248"/>
      <c r="N910" s="248"/>
      <c r="O910" s="248"/>
      <c r="P910" s="248"/>
      <c r="Q910" s="248"/>
      <c r="R910" s="312"/>
      <c r="S910" s="248"/>
      <c r="T910" s="248"/>
      <c r="U910" s="248"/>
      <c r="V910" s="248"/>
      <c r="W910" s="248"/>
      <c r="X910" s="248"/>
      <c r="Y910" s="248"/>
      <c r="Z910" s="248"/>
    </row>
    <row r="911" spans="1:26" ht="15.75" customHeight="1" x14ac:dyDescent="0.35">
      <c r="A911" s="248"/>
      <c r="B911" s="248"/>
      <c r="C911" s="248"/>
      <c r="D911" s="248"/>
      <c r="E911" s="248"/>
      <c r="F911" s="248"/>
      <c r="G911" s="248"/>
      <c r="H911" s="7"/>
      <c r="I911" s="248"/>
      <c r="J911" s="7"/>
      <c r="K911" s="248"/>
      <c r="L911" s="248"/>
      <c r="M911" s="248"/>
      <c r="N911" s="248"/>
      <c r="O911" s="248"/>
      <c r="P911" s="248"/>
      <c r="Q911" s="248"/>
      <c r="R911" s="312"/>
      <c r="S911" s="248"/>
      <c r="T911" s="248"/>
      <c r="U911" s="248"/>
      <c r="V911" s="248"/>
      <c r="W911" s="248"/>
      <c r="X911" s="248"/>
      <c r="Y911" s="248"/>
      <c r="Z911" s="248"/>
    </row>
    <row r="912" spans="1:26" ht="15.75" customHeight="1" x14ac:dyDescent="0.35">
      <c r="A912" s="248"/>
      <c r="B912" s="248"/>
      <c r="C912" s="248"/>
      <c r="D912" s="248"/>
      <c r="E912" s="248"/>
      <c r="F912" s="248"/>
      <c r="G912" s="248"/>
      <c r="H912" s="7"/>
      <c r="I912" s="248"/>
      <c r="J912" s="7"/>
      <c r="K912" s="248"/>
      <c r="L912" s="248"/>
      <c r="M912" s="248"/>
      <c r="N912" s="248"/>
      <c r="O912" s="248"/>
      <c r="P912" s="248"/>
      <c r="Q912" s="248"/>
      <c r="R912" s="312"/>
      <c r="S912" s="248"/>
      <c r="T912" s="248"/>
      <c r="U912" s="248"/>
      <c r="V912" s="248"/>
      <c r="W912" s="248"/>
      <c r="X912" s="248"/>
      <c r="Y912" s="248"/>
      <c r="Z912" s="248"/>
    </row>
    <row r="913" spans="1:26" ht="15.75" customHeight="1" x14ac:dyDescent="0.35">
      <c r="A913" s="248"/>
      <c r="B913" s="248"/>
      <c r="C913" s="248"/>
      <c r="D913" s="248"/>
      <c r="E913" s="248"/>
      <c r="F913" s="248"/>
      <c r="G913" s="248"/>
      <c r="H913" s="7"/>
      <c r="I913" s="248"/>
      <c r="J913" s="7"/>
      <c r="K913" s="248"/>
      <c r="L913" s="248"/>
      <c r="M913" s="248"/>
      <c r="N913" s="248"/>
      <c r="O913" s="248"/>
      <c r="P913" s="248"/>
      <c r="Q913" s="248"/>
      <c r="R913" s="312"/>
      <c r="S913" s="248"/>
      <c r="T913" s="248"/>
      <c r="U913" s="248"/>
      <c r="V913" s="248"/>
      <c r="W913" s="248"/>
      <c r="X913" s="248"/>
      <c r="Y913" s="248"/>
      <c r="Z913" s="248"/>
    </row>
    <row r="914" spans="1:26" ht="15.75" customHeight="1" x14ac:dyDescent="0.35">
      <c r="A914" s="248"/>
      <c r="B914" s="248"/>
      <c r="C914" s="248"/>
      <c r="D914" s="248"/>
      <c r="E914" s="248"/>
      <c r="F914" s="248"/>
      <c r="G914" s="248"/>
      <c r="H914" s="7"/>
      <c r="I914" s="248"/>
      <c r="J914" s="7"/>
      <c r="K914" s="248"/>
      <c r="L914" s="248"/>
      <c r="M914" s="248"/>
      <c r="N914" s="248"/>
      <c r="O914" s="248"/>
      <c r="P914" s="248"/>
      <c r="Q914" s="248"/>
      <c r="R914" s="312"/>
      <c r="S914" s="248"/>
      <c r="T914" s="248"/>
      <c r="U914" s="248"/>
      <c r="V914" s="248"/>
      <c r="W914" s="248"/>
      <c r="X914" s="248"/>
      <c r="Y914" s="248"/>
      <c r="Z914" s="248"/>
    </row>
    <row r="915" spans="1:26" ht="15.75" customHeight="1" x14ac:dyDescent="0.35">
      <c r="A915" s="248"/>
      <c r="B915" s="248"/>
      <c r="C915" s="248"/>
      <c r="D915" s="248"/>
      <c r="E915" s="248"/>
      <c r="F915" s="248"/>
      <c r="G915" s="248"/>
      <c r="H915" s="7"/>
      <c r="I915" s="248"/>
      <c r="J915" s="7"/>
      <c r="K915" s="248"/>
      <c r="L915" s="248"/>
      <c r="M915" s="248"/>
      <c r="N915" s="248"/>
      <c r="O915" s="248"/>
      <c r="P915" s="248"/>
      <c r="Q915" s="248"/>
      <c r="R915" s="312"/>
      <c r="S915" s="248"/>
      <c r="T915" s="248"/>
      <c r="U915" s="248"/>
      <c r="V915" s="248"/>
      <c r="W915" s="248"/>
      <c r="X915" s="248"/>
      <c r="Y915" s="248"/>
      <c r="Z915" s="248"/>
    </row>
    <row r="916" spans="1:26" ht="15.75" customHeight="1" x14ac:dyDescent="0.35">
      <c r="A916" s="248"/>
      <c r="B916" s="248"/>
      <c r="C916" s="248"/>
      <c r="D916" s="248"/>
      <c r="E916" s="248"/>
      <c r="F916" s="248"/>
      <c r="G916" s="248"/>
      <c r="H916" s="7"/>
      <c r="I916" s="248"/>
      <c r="J916" s="7"/>
      <c r="K916" s="248"/>
      <c r="L916" s="248"/>
      <c r="M916" s="248"/>
      <c r="N916" s="248"/>
      <c r="O916" s="248"/>
      <c r="P916" s="248"/>
      <c r="Q916" s="248"/>
      <c r="R916" s="312"/>
      <c r="S916" s="248"/>
      <c r="T916" s="248"/>
      <c r="U916" s="248"/>
      <c r="V916" s="248"/>
      <c r="W916" s="248"/>
      <c r="X916" s="248"/>
      <c r="Y916" s="248"/>
      <c r="Z916" s="248"/>
    </row>
    <row r="917" spans="1:26" ht="15.75" customHeight="1" x14ac:dyDescent="0.35">
      <c r="A917" s="248"/>
      <c r="B917" s="248"/>
      <c r="C917" s="248"/>
      <c r="D917" s="248"/>
      <c r="E917" s="248"/>
      <c r="F917" s="248"/>
      <c r="G917" s="248"/>
      <c r="H917" s="7"/>
      <c r="I917" s="248"/>
      <c r="J917" s="7"/>
      <c r="K917" s="248"/>
      <c r="L917" s="248"/>
      <c r="M917" s="248"/>
      <c r="N917" s="248"/>
      <c r="O917" s="248"/>
      <c r="P917" s="248"/>
      <c r="Q917" s="248"/>
      <c r="R917" s="312"/>
      <c r="S917" s="248"/>
      <c r="T917" s="248"/>
      <c r="U917" s="248"/>
      <c r="V917" s="248"/>
      <c r="W917" s="248"/>
      <c r="X917" s="248"/>
      <c r="Y917" s="248"/>
      <c r="Z917" s="248"/>
    </row>
    <row r="918" spans="1:26" ht="15.75" customHeight="1" x14ac:dyDescent="0.35">
      <c r="A918" s="248"/>
      <c r="B918" s="248"/>
      <c r="C918" s="248"/>
      <c r="D918" s="248"/>
      <c r="E918" s="248"/>
      <c r="F918" s="248"/>
      <c r="G918" s="248"/>
      <c r="H918" s="7"/>
      <c r="I918" s="248"/>
      <c r="J918" s="7"/>
      <c r="K918" s="248"/>
      <c r="L918" s="248"/>
      <c r="M918" s="248"/>
      <c r="N918" s="248"/>
      <c r="O918" s="248"/>
      <c r="P918" s="248"/>
      <c r="Q918" s="248"/>
      <c r="R918" s="312"/>
      <c r="S918" s="248"/>
      <c r="T918" s="248"/>
      <c r="U918" s="248"/>
      <c r="V918" s="248"/>
      <c r="W918" s="248"/>
      <c r="X918" s="248"/>
      <c r="Y918" s="248"/>
      <c r="Z918" s="248"/>
    </row>
    <row r="919" spans="1:26" ht="15.75" customHeight="1" x14ac:dyDescent="0.35">
      <c r="A919" s="248"/>
      <c r="B919" s="248"/>
      <c r="C919" s="248"/>
      <c r="D919" s="248"/>
      <c r="E919" s="248"/>
      <c r="F919" s="248"/>
      <c r="G919" s="248"/>
      <c r="H919" s="7"/>
      <c r="I919" s="248"/>
      <c r="J919" s="7"/>
      <c r="K919" s="248"/>
      <c r="L919" s="248"/>
      <c r="M919" s="248"/>
      <c r="N919" s="248"/>
      <c r="O919" s="248"/>
      <c r="P919" s="248"/>
      <c r="Q919" s="248"/>
      <c r="R919" s="312"/>
      <c r="S919" s="248"/>
      <c r="T919" s="248"/>
      <c r="U919" s="248"/>
      <c r="V919" s="248"/>
      <c r="W919" s="248"/>
      <c r="X919" s="248"/>
      <c r="Y919" s="248"/>
      <c r="Z919" s="248"/>
    </row>
    <row r="920" spans="1:26" ht="15.75" customHeight="1" x14ac:dyDescent="0.35">
      <c r="A920" s="248"/>
      <c r="B920" s="248"/>
      <c r="C920" s="248"/>
      <c r="D920" s="248"/>
      <c r="E920" s="248"/>
      <c r="F920" s="248"/>
      <c r="G920" s="248"/>
      <c r="H920" s="7"/>
      <c r="I920" s="248"/>
      <c r="J920" s="7"/>
      <c r="K920" s="248"/>
      <c r="L920" s="248"/>
      <c r="M920" s="248"/>
      <c r="N920" s="248"/>
      <c r="O920" s="248"/>
      <c r="P920" s="248"/>
      <c r="Q920" s="248"/>
      <c r="R920" s="312"/>
      <c r="S920" s="248"/>
      <c r="T920" s="248"/>
      <c r="U920" s="248"/>
      <c r="V920" s="248"/>
      <c r="W920" s="248"/>
      <c r="X920" s="248"/>
      <c r="Y920" s="248"/>
      <c r="Z920" s="248"/>
    </row>
    <row r="921" spans="1:26" ht="15.75" customHeight="1" x14ac:dyDescent="0.35">
      <c r="A921" s="248"/>
      <c r="B921" s="248"/>
      <c r="C921" s="248"/>
      <c r="D921" s="248"/>
      <c r="E921" s="248"/>
      <c r="F921" s="248"/>
      <c r="G921" s="248"/>
      <c r="H921" s="7"/>
      <c r="I921" s="248"/>
      <c r="J921" s="7"/>
      <c r="K921" s="248"/>
      <c r="L921" s="248"/>
      <c r="M921" s="248"/>
      <c r="N921" s="248"/>
      <c r="O921" s="248"/>
      <c r="P921" s="248"/>
      <c r="Q921" s="248"/>
      <c r="R921" s="312"/>
      <c r="S921" s="248"/>
      <c r="T921" s="248"/>
      <c r="U921" s="248"/>
      <c r="V921" s="248"/>
      <c r="W921" s="248"/>
      <c r="X921" s="248"/>
      <c r="Y921" s="248"/>
      <c r="Z921" s="248"/>
    </row>
    <row r="922" spans="1:26" ht="15.75" customHeight="1" x14ac:dyDescent="0.35">
      <c r="A922" s="248"/>
      <c r="B922" s="248"/>
      <c r="C922" s="248"/>
      <c r="D922" s="248"/>
      <c r="E922" s="248"/>
      <c r="F922" s="248"/>
      <c r="G922" s="248"/>
      <c r="H922" s="7"/>
      <c r="I922" s="248"/>
      <c r="J922" s="7"/>
      <c r="K922" s="248"/>
      <c r="L922" s="248"/>
      <c r="M922" s="248"/>
      <c r="N922" s="248"/>
      <c r="O922" s="248"/>
      <c r="P922" s="248"/>
      <c r="Q922" s="248"/>
      <c r="R922" s="312"/>
      <c r="S922" s="248"/>
      <c r="T922" s="248"/>
      <c r="U922" s="248"/>
      <c r="V922" s="248"/>
      <c r="W922" s="248"/>
      <c r="X922" s="248"/>
      <c r="Y922" s="248"/>
      <c r="Z922" s="248"/>
    </row>
    <row r="923" spans="1:26" ht="15.75" customHeight="1" x14ac:dyDescent="0.35">
      <c r="A923" s="248"/>
      <c r="B923" s="248"/>
      <c r="C923" s="248"/>
      <c r="D923" s="248"/>
      <c r="E923" s="248"/>
      <c r="F923" s="248"/>
      <c r="G923" s="248"/>
      <c r="H923" s="7"/>
      <c r="I923" s="248"/>
      <c r="J923" s="7"/>
      <c r="K923" s="248"/>
      <c r="L923" s="248"/>
      <c r="M923" s="248"/>
      <c r="N923" s="248"/>
      <c r="O923" s="248"/>
      <c r="P923" s="248"/>
      <c r="Q923" s="248"/>
      <c r="R923" s="312"/>
      <c r="S923" s="248"/>
      <c r="T923" s="248"/>
      <c r="U923" s="248"/>
      <c r="V923" s="248"/>
      <c r="W923" s="248"/>
      <c r="X923" s="248"/>
      <c r="Y923" s="248"/>
      <c r="Z923" s="248"/>
    </row>
    <row r="924" spans="1:26" ht="15.75" customHeight="1" x14ac:dyDescent="0.35">
      <c r="A924" s="248"/>
      <c r="B924" s="248"/>
      <c r="C924" s="248"/>
      <c r="D924" s="248"/>
      <c r="E924" s="248"/>
      <c r="F924" s="248"/>
      <c r="G924" s="248"/>
      <c r="H924" s="7"/>
      <c r="I924" s="248"/>
      <c r="J924" s="7"/>
      <c r="K924" s="248"/>
      <c r="L924" s="248"/>
      <c r="M924" s="248"/>
      <c r="N924" s="248"/>
      <c r="O924" s="248"/>
      <c r="P924" s="248"/>
      <c r="Q924" s="248"/>
      <c r="R924" s="312"/>
      <c r="S924" s="248"/>
      <c r="T924" s="248"/>
      <c r="U924" s="248"/>
      <c r="V924" s="248"/>
      <c r="W924" s="248"/>
      <c r="X924" s="248"/>
      <c r="Y924" s="248"/>
      <c r="Z924" s="248"/>
    </row>
    <row r="925" spans="1:26" ht="15.75" customHeight="1" x14ac:dyDescent="0.35">
      <c r="A925" s="248"/>
      <c r="B925" s="248"/>
      <c r="C925" s="248"/>
      <c r="D925" s="248"/>
      <c r="E925" s="248"/>
      <c r="F925" s="248"/>
      <c r="G925" s="248"/>
      <c r="H925" s="7"/>
      <c r="I925" s="248"/>
      <c r="J925" s="7"/>
      <c r="K925" s="248"/>
      <c r="L925" s="248"/>
      <c r="M925" s="248"/>
      <c r="N925" s="248"/>
      <c r="O925" s="248"/>
      <c r="P925" s="248"/>
      <c r="Q925" s="248"/>
      <c r="R925" s="312"/>
      <c r="S925" s="248"/>
      <c r="T925" s="248"/>
      <c r="U925" s="248"/>
      <c r="V925" s="248"/>
      <c r="W925" s="248"/>
      <c r="X925" s="248"/>
      <c r="Y925" s="248"/>
      <c r="Z925" s="248"/>
    </row>
    <row r="926" spans="1:26" ht="15.75" customHeight="1" x14ac:dyDescent="0.35">
      <c r="A926" s="248"/>
      <c r="B926" s="248"/>
      <c r="C926" s="248"/>
      <c r="D926" s="248"/>
      <c r="E926" s="248"/>
      <c r="F926" s="248"/>
      <c r="G926" s="248"/>
      <c r="H926" s="7"/>
      <c r="I926" s="248"/>
      <c r="J926" s="7"/>
      <c r="K926" s="248"/>
      <c r="L926" s="248"/>
      <c r="M926" s="248"/>
      <c r="N926" s="248"/>
      <c r="O926" s="248"/>
      <c r="P926" s="248"/>
      <c r="Q926" s="248"/>
      <c r="R926" s="312"/>
      <c r="S926" s="248"/>
      <c r="T926" s="248"/>
      <c r="U926" s="248"/>
      <c r="V926" s="248"/>
      <c r="W926" s="248"/>
      <c r="X926" s="248"/>
      <c r="Y926" s="248"/>
      <c r="Z926" s="248"/>
    </row>
    <row r="927" spans="1:26" ht="15.75" customHeight="1" x14ac:dyDescent="0.35">
      <c r="A927" s="248"/>
      <c r="B927" s="248"/>
      <c r="C927" s="248"/>
      <c r="D927" s="248"/>
      <c r="E927" s="248"/>
      <c r="F927" s="248"/>
      <c r="G927" s="248"/>
      <c r="H927" s="7"/>
      <c r="I927" s="248"/>
      <c r="J927" s="7"/>
      <c r="K927" s="248"/>
      <c r="L927" s="248"/>
      <c r="M927" s="248"/>
      <c r="N927" s="248"/>
      <c r="O927" s="248"/>
      <c r="P927" s="248"/>
      <c r="Q927" s="248"/>
      <c r="R927" s="312"/>
      <c r="S927" s="248"/>
      <c r="T927" s="248"/>
      <c r="U927" s="248"/>
      <c r="V927" s="248"/>
      <c r="W927" s="248"/>
      <c r="X927" s="248"/>
      <c r="Y927" s="248"/>
      <c r="Z927" s="248"/>
    </row>
    <row r="928" spans="1:26" ht="15.75" customHeight="1" x14ac:dyDescent="0.35">
      <c r="A928" s="248"/>
      <c r="B928" s="248"/>
      <c r="C928" s="248"/>
      <c r="D928" s="248"/>
      <c r="E928" s="248"/>
      <c r="F928" s="248"/>
      <c r="G928" s="248"/>
      <c r="H928" s="7"/>
      <c r="I928" s="248"/>
      <c r="J928" s="7"/>
      <c r="K928" s="248"/>
      <c r="L928" s="248"/>
      <c r="M928" s="248"/>
      <c r="N928" s="248"/>
      <c r="O928" s="248"/>
      <c r="P928" s="248"/>
      <c r="Q928" s="248"/>
      <c r="R928" s="312"/>
      <c r="S928" s="248"/>
      <c r="T928" s="248"/>
      <c r="U928" s="248"/>
      <c r="V928" s="248"/>
      <c r="W928" s="248"/>
      <c r="X928" s="248"/>
      <c r="Y928" s="248"/>
      <c r="Z928" s="248"/>
    </row>
    <row r="929" spans="1:26" ht="15.75" customHeight="1" x14ac:dyDescent="0.35">
      <c r="A929" s="248"/>
      <c r="B929" s="248"/>
      <c r="C929" s="248"/>
      <c r="D929" s="248"/>
      <c r="E929" s="248"/>
      <c r="F929" s="248"/>
      <c r="G929" s="248"/>
      <c r="H929" s="7"/>
      <c r="I929" s="248"/>
      <c r="J929" s="7"/>
      <c r="K929" s="248"/>
      <c r="L929" s="248"/>
      <c r="M929" s="248"/>
      <c r="N929" s="248"/>
      <c r="O929" s="248"/>
      <c r="P929" s="248"/>
      <c r="Q929" s="248"/>
      <c r="R929" s="312"/>
      <c r="S929" s="248"/>
      <c r="T929" s="248"/>
      <c r="U929" s="248"/>
      <c r="V929" s="248"/>
      <c r="W929" s="248"/>
      <c r="X929" s="248"/>
      <c r="Y929" s="248"/>
      <c r="Z929" s="248"/>
    </row>
    <row r="930" spans="1:26" ht="15.75" customHeight="1" x14ac:dyDescent="0.35">
      <c r="A930" s="248"/>
      <c r="B930" s="248"/>
      <c r="C930" s="248"/>
      <c r="D930" s="248"/>
      <c r="E930" s="248"/>
      <c r="F930" s="248"/>
      <c r="G930" s="248"/>
      <c r="H930" s="7"/>
      <c r="I930" s="248"/>
      <c r="J930" s="7"/>
      <c r="K930" s="248"/>
      <c r="L930" s="248"/>
      <c r="M930" s="248"/>
      <c r="N930" s="248"/>
      <c r="O930" s="248"/>
      <c r="P930" s="248"/>
      <c r="Q930" s="248"/>
      <c r="R930" s="312"/>
      <c r="S930" s="248"/>
      <c r="T930" s="248"/>
      <c r="U930" s="248"/>
      <c r="V930" s="248"/>
      <c r="W930" s="248"/>
      <c r="X930" s="248"/>
      <c r="Y930" s="248"/>
      <c r="Z930" s="248"/>
    </row>
    <row r="931" spans="1:26" ht="15.75" customHeight="1" x14ac:dyDescent="0.35">
      <c r="A931" s="248"/>
      <c r="B931" s="248"/>
      <c r="C931" s="248"/>
      <c r="D931" s="248"/>
      <c r="E931" s="248"/>
      <c r="F931" s="248"/>
      <c r="G931" s="248"/>
      <c r="H931" s="7"/>
      <c r="I931" s="248"/>
      <c r="J931" s="7"/>
      <c r="K931" s="248"/>
      <c r="L931" s="248"/>
      <c r="M931" s="248"/>
      <c r="N931" s="248"/>
      <c r="O931" s="248"/>
      <c r="P931" s="248"/>
      <c r="Q931" s="248"/>
      <c r="R931" s="312"/>
      <c r="S931" s="248"/>
      <c r="T931" s="248"/>
      <c r="U931" s="248"/>
      <c r="V931" s="248"/>
      <c r="W931" s="248"/>
      <c r="X931" s="248"/>
      <c r="Y931" s="248"/>
      <c r="Z931" s="248"/>
    </row>
    <row r="932" spans="1:26" ht="15.75" customHeight="1" x14ac:dyDescent="0.35">
      <c r="A932" s="248"/>
      <c r="B932" s="248"/>
      <c r="C932" s="248"/>
      <c r="D932" s="248"/>
      <c r="E932" s="248"/>
      <c r="F932" s="248"/>
      <c r="G932" s="248"/>
      <c r="H932" s="7"/>
      <c r="I932" s="248"/>
      <c r="J932" s="7"/>
      <c r="K932" s="248"/>
      <c r="L932" s="248"/>
      <c r="M932" s="248"/>
      <c r="N932" s="248"/>
      <c r="O932" s="248"/>
      <c r="P932" s="248"/>
      <c r="Q932" s="248"/>
      <c r="R932" s="312"/>
      <c r="S932" s="248"/>
      <c r="T932" s="248"/>
      <c r="U932" s="248"/>
      <c r="V932" s="248"/>
      <c r="W932" s="248"/>
      <c r="X932" s="248"/>
      <c r="Y932" s="248"/>
      <c r="Z932" s="248"/>
    </row>
    <row r="933" spans="1:26" ht="15.75" customHeight="1" x14ac:dyDescent="0.35">
      <c r="A933" s="248"/>
      <c r="B933" s="248"/>
      <c r="C933" s="248"/>
      <c r="D933" s="248"/>
      <c r="E933" s="248"/>
      <c r="F933" s="248"/>
      <c r="G933" s="248"/>
      <c r="H933" s="7"/>
      <c r="I933" s="248"/>
      <c r="J933" s="7"/>
      <c r="K933" s="248"/>
      <c r="L933" s="248"/>
      <c r="M933" s="248"/>
      <c r="N933" s="248"/>
      <c r="O933" s="248"/>
      <c r="P933" s="248"/>
      <c r="Q933" s="248"/>
      <c r="R933" s="312"/>
      <c r="S933" s="248"/>
      <c r="T933" s="248"/>
      <c r="U933" s="248"/>
      <c r="V933" s="248"/>
      <c r="W933" s="248"/>
      <c r="X933" s="248"/>
      <c r="Y933" s="248"/>
      <c r="Z933" s="248"/>
    </row>
    <row r="934" spans="1:26" ht="15.75" customHeight="1" x14ac:dyDescent="0.35">
      <c r="A934" s="248"/>
      <c r="B934" s="248"/>
      <c r="C934" s="248"/>
      <c r="D934" s="248"/>
      <c r="E934" s="248"/>
      <c r="F934" s="248"/>
      <c r="G934" s="248"/>
      <c r="H934" s="7"/>
      <c r="I934" s="248"/>
      <c r="J934" s="7"/>
      <c r="K934" s="248"/>
      <c r="L934" s="248"/>
      <c r="M934" s="248"/>
      <c r="N934" s="248"/>
      <c r="O934" s="248"/>
      <c r="P934" s="248"/>
      <c r="Q934" s="248"/>
      <c r="R934" s="312"/>
      <c r="S934" s="248"/>
      <c r="T934" s="248"/>
      <c r="U934" s="248"/>
      <c r="V934" s="248"/>
      <c r="W934" s="248"/>
      <c r="X934" s="248"/>
      <c r="Y934" s="248"/>
      <c r="Z934" s="248"/>
    </row>
    <row r="935" spans="1:26" ht="15.75" customHeight="1" x14ac:dyDescent="0.35">
      <c r="A935" s="248"/>
      <c r="B935" s="248"/>
      <c r="C935" s="248"/>
      <c r="D935" s="248"/>
      <c r="E935" s="248"/>
      <c r="F935" s="248"/>
      <c r="G935" s="248"/>
      <c r="H935" s="7"/>
      <c r="I935" s="248"/>
      <c r="J935" s="7"/>
      <c r="K935" s="248"/>
      <c r="L935" s="248"/>
      <c r="M935" s="248"/>
      <c r="N935" s="248"/>
      <c r="O935" s="248"/>
      <c r="P935" s="248"/>
      <c r="Q935" s="248"/>
      <c r="R935" s="312"/>
      <c r="S935" s="248"/>
      <c r="T935" s="248"/>
      <c r="U935" s="248"/>
      <c r="V935" s="248"/>
      <c r="W935" s="248"/>
      <c r="X935" s="248"/>
      <c r="Y935" s="248"/>
      <c r="Z935" s="248"/>
    </row>
    <row r="936" spans="1:26" ht="15.75" customHeight="1" x14ac:dyDescent="0.35">
      <c r="A936" s="248"/>
      <c r="B936" s="248"/>
      <c r="C936" s="248"/>
      <c r="D936" s="248"/>
      <c r="E936" s="248"/>
      <c r="F936" s="248"/>
      <c r="G936" s="248"/>
      <c r="H936" s="7"/>
      <c r="I936" s="248"/>
      <c r="J936" s="7"/>
      <c r="K936" s="248"/>
      <c r="L936" s="248"/>
      <c r="M936" s="248"/>
      <c r="N936" s="248"/>
      <c r="O936" s="248"/>
      <c r="P936" s="248"/>
      <c r="Q936" s="248"/>
      <c r="R936" s="312"/>
      <c r="S936" s="248"/>
      <c r="T936" s="248"/>
      <c r="U936" s="248"/>
      <c r="V936" s="248"/>
      <c r="W936" s="248"/>
      <c r="X936" s="248"/>
      <c r="Y936" s="248"/>
      <c r="Z936" s="248"/>
    </row>
    <row r="937" spans="1:26" ht="15.75" customHeight="1" x14ac:dyDescent="0.35">
      <c r="A937" s="248"/>
      <c r="B937" s="248"/>
      <c r="C937" s="248"/>
      <c r="D937" s="248"/>
      <c r="E937" s="248"/>
      <c r="F937" s="248"/>
      <c r="G937" s="248"/>
      <c r="H937" s="7"/>
      <c r="I937" s="248"/>
      <c r="J937" s="7"/>
      <c r="K937" s="248"/>
      <c r="L937" s="248"/>
      <c r="M937" s="248"/>
      <c r="N937" s="248"/>
      <c r="O937" s="248"/>
      <c r="P937" s="248"/>
      <c r="Q937" s="248"/>
      <c r="R937" s="312"/>
      <c r="S937" s="248"/>
      <c r="T937" s="248"/>
      <c r="U937" s="248"/>
      <c r="V937" s="248"/>
      <c r="W937" s="248"/>
      <c r="X937" s="248"/>
      <c r="Y937" s="248"/>
      <c r="Z937" s="248"/>
    </row>
    <row r="938" spans="1:26" ht="15.75" customHeight="1" x14ac:dyDescent="0.35">
      <c r="A938" s="248"/>
      <c r="B938" s="248"/>
      <c r="C938" s="248"/>
      <c r="D938" s="248"/>
      <c r="E938" s="248"/>
      <c r="F938" s="248"/>
      <c r="G938" s="248"/>
      <c r="H938" s="7"/>
      <c r="I938" s="248"/>
      <c r="J938" s="7"/>
      <c r="K938" s="248"/>
      <c r="L938" s="248"/>
      <c r="M938" s="248"/>
      <c r="N938" s="248"/>
      <c r="O938" s="248"/>
      <c r="P938" s="248"/>
      <c r="Q938" s="248"/>
      <c r="R938" s="312"/>
      <c r="S938" s="248"/>
      <c r="T938" s="248"/>
      <c r="U938" s="248"/>
      <c r="V938" s="248"/>
      <c r="W938" s="248"/>
      <c r="X938" s="248"/>
      <c r="Y938" s="248"/>
      <c r="Z938" s="248"/>
    </row>
    <row r="939" spans="1:26" ht="15.75" customHeight="1" x14ac:dyDescent="0.35">
      <c r="A939" s="248"/>
      <c r="B939" s="248"/>
      <c r="C939" s="248"/>
      <c r="D939" s="248"/>
      <c r="E939" s="248"/>
      <c r="F939" s="248"/>
      <c r="G939" s="248"/>
      <c r="H939" s="7"/>
      <c r="I939" s="248"/>
      <c r="J939" s="7"/>
      <c r="K939" s="248"/>
      <c r="L939" s="248"/>
      <c r="M939" s="248"/>
      <c r="N939" s="248"/>
      <c r="O939" s="248"/>
      <c r="P939" s="248"/>
      <c r="Q939" s="248"/>
      <c r="R939" s="312"/>
      <c r="S939" s="248"/>
      <c r="T939" s="248"/>
      <c r="U939" s="248"/>
      <c r="V939" s="248"/>
      <c r="W939" s="248"/>
      <c r="X939" s="248"/>
      <c r="Y939" s="248"/>
      <c r="Z939" s="248"/>
    </row>
    <row r="940" spans="1:26" ht="15.75" customHeight="1" x14ac:dyDescent="0.35">
      <c r="A940" s="248"/>
      <c r="B940" s="248"/>
      <c r="C940" s="248"/>
      <c r="D940" s="248"/>
      <c r="E940" s="248"/>
      <c r="F940" s="248"/>
      <c r="G940" s="248"/>
      <c r="H940" s="7"/>
      <c r="I940" s="248"/>
      <c r="J940" s="7"/>
      <c r="K940" s="248"/>
      <c r="L940" s="248"/>
      <c r="M940" s="248"/>
      <c r="N940" s="248"/>
      <c r="O940" s="248"/>
      <c r="P940" s="248"/>
      <c r="Q940" s="248"/>
      <c r="R940" s="312"/>
      <c r="S940" s="248"/>
      <c r="T940" s="248"/>
      <c r="U940" s="248"/>
      <c r="V940" s="248"/>
      <c r="W940" s="248"/>
      <c r="X940" s="248"/>
      <c r="Y940" s="248"/>
      <c r="Z940" s="248"/>
    </row>
    <row r="941" spans="1:26" ht="15.75" customHeight="1" x14ac:dyDescent="0.35">
      <c r="A941" s="248"/>
      <c r="B941" s="248"/>
      <c r="C941" s="248"/>
      <c r="D941" s="248"/>
      <c r="E941" s="248"/>
      <c r="F941" s="248"/>
      <c r="G941" s="248"/>
      <c r="H941" s="7"/>
      <c r="I941" s="248"/>
      <c r="J941" s="7"/>
      <c r="K941" s="248"/>
      <c r="L941" s="248"/>
      <c r="M941" s="248"/>
      <c r="N941" s="248"/>
      <c r="O941" s="248"/>
      <c r="P941" s="248"/>
      <c r="Q941" s="248"/>
      <c r="R941" s="312"/>
      <c r="S941" s="248"/>
      <c r="T941" s="248"/>
      <c r="U941" s="248"/>
      <c r="V941" s="248"/>
      <c r="W941" s="248"/>
      <c r="X941" s="248"/>
      <c r="Y941" s="248"/>
      <c r="Z941" s="248"/>
    </row>
    <row r="942" spans="1:26" ht="15.75" customHeight="1" x14ac:dyDescent="0.35">
      <c r="A942" s="248"/>
      <c r="B942" s="248"/>
      <c r="C942" s="248"/>
      <c r="D942" s="248"/>
      <c r="E942" s="248"/>
      <c r="F942" s="248"/>
      <c r="G942" s="248"/>
      <c r="H942" s="7"/>
      <c r="I942" s="248"/>
      <c r="J942" s="7"/>
      <c r="K942" s="248"/>
      <c r="L942" s="248"/>
      <c r="M942" s="248"/>
      <c r="N942" s="248"/>
      <c r="O942" s="248"/>
      <c r="P942" s="248"/>
      <c r="Q942" s="248"/>
      <c r="R942" s="312"/>
      <c r="S942" s="248"/>
      <c r="T942" s="248"/>
      <c r="U942" s="248"/>
      <c r="V942" s="248"/>
      <c r="W942" s="248"/>
      <c r="X942" s="248"/>
      <c r="Y942" s="248"/>
      <c r="Z942" s="248"/>
    </row>
    <row r="943" spans="1:26" ht="15.75" customHeight="1" x14ac:dyDescent="0.35">
      <c r="A943" s="248"/>
      <c r="B943" s="248"/>
      <c r="C943" s="248"/>
      <c r="D943" s="248"/>
      <c r="E943" s="248"/>
      <c r="F943" s="248"/>
      <c r="G943" s="248"/>
      <c r="H943" s="7"/>
      <c r="I943" s="248"/>
      <c r="J943" s="7"/>
      <c r="K943" s="248"/>
      <c r="L943" s="248"/>
      <c r="M943" s="248"/>
      <c r="N943" s="248"/>
      <c r="O943" s="248"/>
      <c r="P943" s="248"/>
      <c r="Q943" s="248"/>
      <c r="R943" s="312"/>
      <c r="S943" s="248"/>
      <c r="T943" s="248"/>
      <c r="U943" s="248"/>
      <c r="V943" s="248"/>
      <c r="W943" s="248"/>
      <c r="X943" s="248"/>
      <c r="Y943" s="248"/>
      <c r="Z943" s="248"/>
    </row>
    <row r="944" spans="1:26" ht="15.75" customHeight="1" x14ac:dyDescent="0.35">
      <c r="A944" s="248"/>
      <c r="B944" s="248"/>
      <c r="C944" s="248"/>
      <c r="D944" s="248"/>
      <c r="E944" s="248"/>
      <c r="F944" s="248"/>
      <c r="G944" s="248"/>
      <c r="H944" s="7"/>
      <c r="I944" s="248"/>
      <c r="J944" s="7"/>
      <c r="K944" s="248"/>
      <c r="L944" s="248"/>
      <c r="M944" s="248"/>
      <c r="N944" s="248"/>
      <c r="O944" s="248"/>
      <c r="P944" s="248"/>
      <c r="Q944" s="248"/>
      <c r="R944" s="312"/>
      <c r="S944" s="248"/>
      <c r="T944" s="248"/>
      <c r="U944" s="248"/>
      <c r="V944" s="248"/>
      <c r="W944" s="248"/>
      <c r="X944" s="248"/>
      <c r="Y944" s="248"/>
      <c r="Z944" s="248"/>
    </row>
    <row r="945" spans="1:26" ht="15.75" customHeight="1" x14ac:dyDescent="0.35">
      <c r="A945" s="248"/>
      <c r="B945" s="248"/>
      <c r="C945" s="248"/>
      <c r="D945" s="248"/>
      <c r="E945" s="248"/>
      <c r="F945" s="248"/>
      <c r="G945" s="248"/>
      <c r="H945" s="7"/>
      <c r="I945" s="248"/>
      <c r="J945" s="7"/>
      <c r="K945" s="248"/>
      <c r="L945" s="248"/>
      <c r="M945" s="248"/>
      <c r="N945" s="248"/>
      <c r="O945" s="248"/>
      <c r="P945" s="248"/>
      <c r="Q945" s="248"/>
      <c r="R945" s="312"/>
      <c r="S945" s="248"/>
      <c r="T945" s="248"/>
      <c r="U945" s="248"/>
      <c r="V945" s="248"/>
      <c r="W945" s="248"/>
      <c r="X945" s="248"/>
      <c r="Y945" s="248"/>
      <c r="Z945" s="248"/>
    </row>
    <row r="946" spans="1:26" ht="15.75" customHeight="1" x14ac:dyDescent="0.35">
      <c r="A946" s="248"/>
      <c r="B946" s="248"/>
      <c r="C946" s="248"/>
      <c r="D946" s="248"/>
      <c r="E946" s="248"/>
      <c r="F946" s="248"/>
      <c r="G946" s="248"/>
      <c r="H946" s="7"/>
      <c r="I946" s="248"/>
      <c r="J946" s="7"/>
      <c r="K946" s="248"/>
      <c r="L946" s="248"/>
      <c r="M946" s="248"/>
      <c r="N946" s="248"/>
      <c r="O946" s="248"/>
      <c r="P946" s="248"/>
      <c r="Q946" s="248"/>
      <c r="R946" s="312"/>
      <c r="S946" s="248"/>
      <c r="T946" s="248"/>
      <c r="U946" s="248"/>
      <c r="V946" s="248"/>
      <c r="W946" s="248"/>
      <c r="X946" s="248"/>
      <c r="Y946" s="248"/>
      <c r="Z946" s="248"/>
    </row>
    <row r="947" spans="1:26" ht="15.75" customHeight="1" x14ac:dyDescent="0.35">
      <c r="A947" s="248"/>
      <c r="B947" s="248"/>
      <c r="C947" s="248"/>
      <c r="D947" s="248"/>
      <c r="E947" s="248"/>
      <c r="F947" s="248"/>
      <c r="G947" s="248"/>
      <c r="H947" s="7"/>
      <c r="I947" s="248"/>
      <c r="J947" s="7"/>
      <c r="K947" s="248"/>
      <c r="L947" s="248"/>
      <c r="M947" s="248"/>
      <c r="N947" s="248"/>
      <c r="O947" s="248"/>
      <c r="P947" s="248"/>
      <c r="Q947" s="248"/>
      <c r="R947" s="312"/>
      <c r="S947" s="248"/>
      <c r="T947" s="248"/>
      <c r="U947" s="248"/>
      <c r="V947" s="248"/>
      <c r="W947" s="248"/>
      <c r="X947" s="248"/>
      <c r="Y947" s="248"/>
      <c r="Z947" s="248"/>
    </row>
    <row r="948" spans="1:26" ht="15.75" customHeight="1" x14ac:dyDescent="0.35">
      <c r="A948" s="248"/>
      <c r="B948" s="248"/>
      <c r="C948" s="248"/>
      <c r="D948" s="248"/>
      <c r="E948" s="248"/>
      <c r="F948" s="248"/>
      <c r="G948" s="248"/>
      <c r="H948" s="7"/>
      <c r="I948" s="248"/>
      <c r="J948" s="7"/>
      <c r="K948" s="248"/>
      <c r="L948" s="248"/>
      <c r="M948" s="248"/>
      <c r="N948" s="248"/>
      <c r="O948" s="248"/>
      <c r="P948" s="248"/>
      <c r="Q948" s="248"/>
      <c r="R948" s="312"/>
      <c r="S948" s="248"/>
      <c r="T948" s="248"/>
      <c r="U948" s="248"/>
      <c r="V948" s="248"/>
      <c r="W948" s="248"/>
      <c r="X948" s="248"/>
      <c r="Y948" s="248"/>
      <c r="Z948" s="248"/>
    </row>
    <row r="949" spans="1:26" ht="15.75" customHeight="1" x14ac:dyDescent="0.35">
      <c r="A949" s="248"/>
      <c r="B949" s="248"/>
      <c r="C949" s="248"/>
      <c r="D949" s="248"/>
      <c r="E949" s="248"/>
      <c r="F949" s="248"/>
      <c r="G949" s="248"/>
      <c r="H949" s="7"/>
      <c r="I949" s="248"/>
      <c r="J949" s="7"/>
      <c r="K949" s="248"/>
      <c r="L949" s="248"/>
      <c r="M949" s="248"/>
      <c r="N949" s="248"/>
      <c r="O949" s="248"/>
      <c r="P949" s="248"/>
      <c r="Q949" s="248"/>
      <c r="R949" s="312"/>
      <c r="S949" s="248"/>
      <c r="T949" s="248"/>
      <c r="U949" s="248"/>
      <c r="V949" s="248"/>
      <c r="W949" s="248"/>
      <c r="X949" s="248"/>
      <c r="Y949" s="248"/>
      <c r="Z949" s="248"/>
    </row>
    <row r="950" spans="1:26" ht="15.75" customHeight="1" x14ac:dyDescent="0.35">
      <c r="A950" s="248"/>
      <c r="B950" s="248"/>
      <c r="C950" s="248"/>
      <c r="D950" s="248"/>
      <c r="E950" s="248"/>
      <c r="F950" s="248"/>
      <c r="G950" s="248"/>
      <c r="H950" s="7"/>
      <c r="I950" s="248"/>
      <c r="J950" s="7"/>
      <c r="K950" s="248"/>
      <c r="L950" s="248"/>
      <c r="M950" s="248"/>
      <c r="N950" s="248"/>
      <c r="O950" s="248"/>
      <c r="P950" s="248"/>
      <c r="Q950" s="248"/>
      <c r="R950" s="312"/>
      <c r="S950" s="248"/>
      <c r="T950" s="248"/>
      <c r="U950" s="248"/>
      <c r="V950" s="248"/>
      <c r="W950" s="248"/>
      <c r="X950" s="248"/>
      <c r="Y950" s="248"/>
      <c r="Z950" s="248"/>
    </row>
    <row r="951" spans="1:26" ht="15.75" customHeight="1" x14ac:dyDescent="0.35">
      <c r="A951" s="248"/>
      <c r="B951" s="248"/>
      <c r="C951" s="248"/>
      <c r="D951" s="248"/>
      <c r="E951" s="248"/>
      <c r="F951" s="248"/>
      <c r="G951" s="248"/>
      <c r="H951" s="7"/>
      <c r="I951" s="248"/>
      <c r="J951" s="7"/>
      <c r="K951" s="248"/>
      <c r="L951" s="248"/>
      <c r="M951" s="248"/>
      <c r="N951" s="248"/>
      <c r="O951" s="248"/>
      <c r="P951" s="248"/>
      <c r="Q951" s="248"/>
      <c r="R951" s="312"/>
      <c r="S951" s="248"/>
      <c r="T951" s="248"/>
      <c r="U951" s="248"/>
      <c r="V951" s="248"/>
      <c r="W951" s="248"/>
      <c r="X951" s="248"/>
      <c r="Y951" s="248"/>
      <c r="Z951" s="248"/>
    </row>
    <row r="952" spans="1:26" ht="15.75" customHeight="1" x14ac:dyDescent="0.35">
      <c r="A952" s="248"/>
      <c r="B952" s="248"/>
      <c r="C952" s="248"/>
      <c r="D952" s="248"/>
      <c r="E952" s="248"/>
      <c r="F952" s="248"/>
      <c r="G952" s="248"/>
      <c r="H952" s="7"/>
      <c r="I952" s="248"/>
      <c r="J952" s="7"/>
      <c r="K952" s="248"/>
      <c r="L952" s="248"/>
      <c r="M952" s="248"/>
      <c r="N952" s="248"/>
      <c r="O952" s="248"/>
      <c r="P952" s="248"/>
      <c r="Q952" s="248"/>
      <c r="R952" s="312"/>
      <c r="S952" s="248"/>
      <c r="T952" s="248"/>
      <c r="U952" s="248"/>
      <c r="V952" s="248"/>
      <c r="W952" s="248"/>
      <c r="X952" s="248"/>
      <c r="Y952" s="248"/>
      <c r="Z952" s="248"/>
    </row>
    <row r="953" spans="1:26" ht="15.75" customHeight="1" x14ac:dyDescent="0.35">
      <c r="A953" s="248"/>
      <c r="B953" s="248"/>
      <c r="C953" s="248"/>
      <c r="D953" s="248"/>
      <c r="E953" s="248"/>
      <c r="F953" s="248"/>
      <c r="G953" s="248"/>
      <c r="H953" s="7"/>
      <c r="I953" s="248"/>
      <c r="J953" s="7"/>
      <c r="K953" s="248"/>
      <c r="L953" s="248"/>
      <c r="M953" s="248"/>
      <c r="N953" s="248"/>
      <c r="O953" s="248"/>
      <c r="P953" s="248"/>
      <c r="Q953" s="248"/>
      <c r="R953" s="312"/>
      <c r="S953" s="248"/>
      <c r="T953" s="248"/>
      <c r="U953" s="248"/>
      <c r="V953" s="248"/>
      <c r="W953" s="248"/>
      <c r="X953" s="248"/>
      <c r="Y953" s="248"/>
      <c r="Z953" s="248"/>
    </row>
    <row r="954" spans="1:26" ht="15.75" customHeight="1" x14ac:dyDescent="0.35">
      <c r="A954" s="248"/>
      <c r="B954" s="248"/>
      <c r="C954" s="248"/>
      <c r="D954" s="248"/>
      <c r="E954" s="248"/>
      <c r="F954" s="248"/>
      <c r="G954" s="248"/>
      <c r="H954" s="7"/>
      <c r="I954" s="248"/>
      <c r="J954" s="7"/>
      <c r="K954" s="248"/>
      <c r="L954" s="248"/>
      <c r="M954" s="248"/>
      <c r="N954" s="248"/>
      <c r="O954" s="248"/>
      <c r="P954" s="248"/>
      <c r="Q954" s="248"/>
      <c r="R954" s="312"/>
      <c r="S954" s="248"/>
      <c r="T954" s="248"/>
      <c r="U954" s="248"/>
      <c r="V954" s="248"/>
      <c r="W954" s="248"/>
      <c r="X954" s="248"/>
      <c r="Y954" s="248"/>
      <c r="Z954" s="248"/>
    </row>
    <row r="955" spans="1:26" ht="15.75" customHeight="1" x14ac:dyDescent="0.35">
      <c r="A955" s="248"/>
      <c r="B955" s="248"/>
      <c r="C955" s="248"/>
      <c r="D955" s="248"/>
      <c r="E955" s="248"/>
      <c r="F955" s="248"/>
      <c r="G955" s="248"/>
      <c r="H955" s="7"/>
      <c r="I955" s="248"/>
      <c r="J955" s="7"/>
      <c r="K955" s="248"/>
      <c r="L955" s="248"/>
      <c r="M955" s="248"/>
      <c r="N955" s="248"/>
      <c r="O955" s="248"/>
      <c r="P955" s="248"/>
      <c r="Q955" s="248"/>
      <c r="R955" s="312"/>
      <c r="S955" s="248"/>
      <c r="T955" s="248"/>
      <c r="U955" s="248"/>
      <c r="V955" s="248"/>
      <c r="W955" s="248"/>
      <c r="X955" s="248"/>
      <c r="Y955" s="248"/>
      <c r="Z955" s="248"/>
    </row>
    <row r="956" spans="1:26" ht="15.75" customHeight="1" x14ac:dyDescent="0.35">
      <c r="A956" s="248"/>
      <c r="B956" s="248"/>
      <c r="C956" s="248"/>
      <c r="D956" s="248"/>
      <c r="E956" s="248"/>
      <c r="F956" s="248"/>
      <c r="G956" s="248"/>
      <c r="H956" s="7"/>
      <c r="I956" s="248"/>
      <c r="J956" s="7"/>
      <c r="K956" s="248"/>
      <c r="L956" s="248"/>
      <c r="M956" s="248"/>
      <c r="N956" s="248"/>
      <c r="O956" s="248"/>
      <c r="P956" s="248"/>
      <c r="Q956" s="248"/>
      <c r="R956" s="312"/>
      <c r="S956" s="248"/>
      <c r="T956" s="248"/>
      <c r="U956" s="248"/>
      <c r="V956" s="248"/>
      <c r="W956" s="248"/>
      <c r="X956" s="248"/>
      <c r="Y956" s="248"/>
      <c r="Z956" s="248"/>
    </row>
    <row r="957" spans="1:26" ht="15.75" customHeight="1" x14ac:dyDescent="0.35">
      <c r="A957" s="248"/>
      <c r="B957" s="248"/>
      <c r="C957" s="248"/>
      <c r="D957" s="248"/>
      <c r="E957" s="248"/>
      <c r="F957" s="248"/>
      <c r="G957" s="248"/>
      <c r="H957" s="7"/>
      <c r="I957" s="248"/>
      <c r="J957" s="7"/>
      <c r="K957" s="248"/>
      <c r="L957" s="248"/>
      <c r="M957" s="248"/>
      <c r="N957" s="248"/>
      <c r="O957" s="248"/>
      <c r="P957" s="248"/>
      <c r="Q957" s="248"/>
      <c r="R957" s="312"/>
      <c r="S957" s="248"/>
      <c r="T957" s="248"/>
      <c r="U957" s="248"/>
      <c r="V957" s="248"/>
      <c r="W957" s="248"/>
      <c r="X957" s="248"/>
      <c r="Y957" s="248"/>
      <c r="Z957" s="248"/>
    </row>
    <row r="958" spans="1:26" ht="15.75" customHeight="1" x14ac:dyDescent="0.35">
      <c r="A958" s="248"/>
      <c r="B958" s="248"/>
      <c r="C958" s="248"/>
      <c r="D958" s="248"/>
      <c r="E958" s="248"/>
      <c r="F958" s="248"/>
      <c r="G958" s="248"/>
      <c r="H958" s="7"/>
      <c r="I958" s="248"/>
      <c r="J958" s="7"/>
      <c r="K958" s="248"/>
      <c r="L958" s="248"/>
      <c r="M958" s="248"/>
      <c r="N958" s="248"/>
      <c r="O958" s="248"/>
      <c r="P958" s="248"/>
      <c r="Q958" s="248"/>
      <c r="R958" s="312"/>
      <c r="S958" s="248"/>
      <c r="T958" s="248"/>
      <c r="U958" s="248"/>
      <c r="V958" s="248"/>
      <c r="W958" s="248"/>
      <c r="X958" s="248"/>
      <c r="Y958" s="248"/>
      <c r="Z958" s="248"/>
    </row>
    <row r="959" spans="1:26" ht="15.75" customHeight="1" x14ac:dyDescent="0.35">
      <c r="A959" s="248"/>
      <c r="B959" s="248"/>
      <c r="C959" s="248"/>
      <c r="D959" s="248"/>
      <c r="E959" s="248"/>
      <c r="F959" s="248"/>
      <c r="G959" s="248"/>
      <c r="H959" s="7"/>
      <c r="I959" s="248"/>
      <c r="J959" s="7"/>
      <c r="K959" s="248"/>
      <c r="L959" s="248"/>
      <c r="M959" s="248"/>
      <c r="N959" s="248"/>
      <c r="O959" s="248"/>
      <c r="P959" s="248"/>
      <c r="Q959" s="248"/>
      <c r="R959" s="312"/>
      <c r="S959" s="248"/>
      <c r="T959" s="248"/>
      <c r="U959" s="248"/>
      <c r="V959" s="248"/>
      <c r="W959" s="248"/>
      <c r="X959" s="248"/>
      <c r="Y959" s="248"/>
      <c r="Z959" s="248"/>
    </row>
    <row r="960" spans="1:26" ht="15.75" customHeight="1" x14ac:dyDescent="0.35">
      <c r="A960" s="248"/>
      <c r="B960" s="248"/>
      <c r="C960" s="248"/>
      <c r="D960" s="248"/>
      <c r="E960" s="248"/>
      <c r="F960" s="248"/>
      <c r="G960" s="248"/>
      <c r="H960" s="7"/>
      <c r="I960" s="248"/>
      <c r="J960" s="7"/>
      <c r="K960" s="248"/>
      <c r="L960" s="248"/>
      <c r="M960" s="248"/>
      <c r="N960" s="248"/>
      <c r="O960" s="248"/>
      <c r="P960" s="248"/>
      <c r="Q960" s="248"/>
      <c r="R960" s="312"/>
      <c r="S960" s="248"/>
      <c r="T960" s="248"/>
      <c r="U960" s="248"/>
      <c r="V960" s="248"/>
      <c r="W960" s="248"/>
      <c r="X960" s="248"/>
      <c r="Y960" s="248"/>
      <c r="Z960" s="248"/>
    </row>
    <row r="961" spans="1:26" ht="15.75" customHeight="1" x14ac:dyDescent="0.35">
      <c r="A961" s="248"/>
      <c r="B961" s="248"/>
      <c r="C961" s="248"/>
      <c r="D961" s="248"/>
      <c r="E961" s="248"/>
      <c r="F961" s="248"/>
      <c r="G961" s="248"/>
      <c r="H961" s="7"/>
      <c r="I961" s="248"/>
      <c r="J961" s="7"/>
      <c r="K961" s="248"/>
      <c r="L961" s="248"/>
      <c r="M961" s="248"/>
      <c r="N961" s="248"/>
      <c r="O961" s="248"/>
      <c r="P961" s="248"/>
      <c r="Q961" s="248"/>
      <c r="R961" s="312"/>
      <c r="S961" s="248"/>
      <c r="T961" s="248"/>
      <c r="U961" s="248"/>
      <c r="V961" s="248"/>
      <c r="W961" s="248"/>
      <c r="X961" s="248"/>
      <c r="Y961" s="248"/>
      <c r="Z961" s="248"/>
    </row>
    <row r="962" spans="1:26" ht="15.75" customHeight="1" x14ac:dyDescent="0.35">
      <c r="A962" s="248"/>
      <c r="B962" s="248"/>
      <c r="C962" s="248"/>
      <c r="D962" s="248"/>
      <c r="E962" s="248"/>
      <c r="F962" s="248"/>
      <c r="G962" s="248"/>
      <c r="H962" s="7"/>
      <c r="I962" s="248"/>
      <c r="J962" s="7"/>
      <c r="K962" s="248"/>
      <c r="L962" s="248"/>
      <c r="M962" s="248"/>
      <c r="N962" s="248"/>
      <c r="O962" s="248"/>
      <c r="P962" s="248"/>
      <c r="Q962" s="248"/>
      <c r="R962" s="312"/>
      <c r="S962" s="248"/>
      <c r="T962" s="248"/>
      <c r="U962" s="248"/>
      <c r="V962" s="248"/>
      <c r="W962" s="248"/>
      <c r="X962" s="248"/>
      <c r="Y962" s="248"/>
      <c r="Z962" s="248"/>
    </row>
    <row r="963" spans="1:26" ht="15.75" customHeight="1" x14ac:dyDescent="0.35">
      <c r="A963" s="248"/>
      <c r="B963" s="248"/>
      <c r="C963" s="248"/>
      <c r="D963" s="248"/>
      <c r="E963" s="248"/>
      <c r="F963" s="248"/>
      <c r="G963" s="248"/>
      <c r="H963" s="7"/>
      <c r="I963" s="248"/>
      <c r="J963" s="7"/>
      <c r="K963" s="248"/>
      <c r="L963" s="248"/>
      <c r="M963" s="248"/>
      <c r="N963" s="248"/>
      <c r="O963" s="248"/>
      <c r="P963" s="248"/>
      <c r="Q963" s="248"/>
      <c r="R963" s="312"/>
      <c r="S963" s="248"/>
      <c r="T963" s="248"/>
      <c r="U963" s="248"/>
      <c r="V963" s="248"/>
      <c r="W963" s="248"/>
      <c r="X963" s="248"/>
      <c r="Y963" s="248"/>
      <c r="Z963" s="248"/>
    </row>
    <row r="964" spans="1:26" ht="15.75" customHeight="1" x14ac:dyDescent="0.35">
      <c r="A964" s="248"/>
      <c r="B964" s="248"/>
      <c r="C964" s="248"/>
      <c r="D964" s="248"/>
      <c r="E964" s="248"/>
      <c r="F964" s="248"/>
      <c r="G964" s="248"/>
      <c r="H964" s="7"/>
      <c r="I964" s="248"/>
      <c r="J964" s="7"/>
      <c r="K964" s="248"/>
      <c r="L964" s="248"/>
      <c r="M964" s="248"/>
      <c r="N964" s="248"/>
      <c r="O964" s="248"/>
      <c r="P964" s="248"/>
      <c r="Q964" s="248"/>
      <c r="R964" s="312"/>
      <c r="S964" s="248"/>
      <c r="T964" s="248"/>
      <c r="U964" s="248"/>
      <c r="V964" s="248"/>
      <c r="W964" s="248"/>
      <c r="X964" s="248"/>
      <c r="Y964" s="248"/>
      <c r="Z964" s="248"/>
    </row>
    <row r="965" spans="1:26" ht="15.75" customHeight="1" x14ac:dyDescent="0.35">
      <c r="A965" s="248"/>
      <c r="B965" s="248"/>
      <c r="C965" s="248"/>
      <c r="D965" s="248"/>
      <c r="E965" s="248"/>
      <c r="F965" s="248"/>
      <c r="G965" s="248"/>
      <c r="H965" s="7"/>
      <c r="I965" s="248"/>
      <c r="J965" s="7"/>
      <c r="K965" s="248"/>
      <c r="L965" s="248"/>
      <c r="M965" s="248"/>
      <c r="N965" s="248"/>
      <c r="O965" s="248"/>
      <c r="P965" s="248"/>
      <c r="Q965" s="248"/>
      <c r="R965" s="312"/>
      <c r="S965" s="248"/>
      <c r="T965" s="248"/>
      <c r="U965" s="248"/>
      <c r="V965" s="248"/>
      <c r="W965" s="248"/>
      <c r="X965" s="248"/>
      <c r="Y965" s="248"/>
      <c r="Z965" s="248"/>
    </row>
    <row r="966" spans="1:26" ht="15.75" customHeight="1" x14ac:dyDescent="0.35">
      <c r="A966" s="248"/>
      <c r="B966" s="248"/>
      <c r="C966" s="248"/>
      <c r="D966" s="248"/>
      <c r="E966" s="248"/>
      <c r="F966" s="248"/>
      <c r="G966" s="248"/>
      <c r="H966" s="7"/>
      <c r="I966" s="248"/>
      <c r="J966" s="7"/>
      <c r="K966" s="248"/>
      <c r="L966" s="248"/>
      <c r="M966" s="248"/>
      <c r="N966" s="248"/>
      <c r="O966" s="248"/>
      <c r="P966" s="248"/>
      <c r="Q966" s="248"/>
      <c r="R966" s="312"/>
      <c r="S966" s="248"/>
      <c r="T966" s="248"/>
      <c r="U966" s="248"/>
      <c r="V966" s="248"/>
      <c r="W966" s="248"/>
      <c r="X966" s="248"/>
      <c r="Y966" s="248"/>
      <c r="Z966" s="248"/>
    </row>
    <row r="967" spans="1:26" ht="15.75" customHeight="1" x14ac:dyDescent="0.35">
      <c r="A967" s="248"/>
      <c r="B967" s="248"/>
      <c r="C967" s="248"/>
      <c r="D967" s="248"/>
      <c r="E967" s="248"/>
      <c r="F967" s="248"/>
      <c r="G967" s="248"/>
      <c r="H967" s="7"/>
      <c r="I967" s="248"/>
      <c r="J967" s="7"/>
      <c r="K967" s="248"/>
      <c r="L967" s="248"/>
      <c r="M967" s="248"/>
      <c r="N967" s="248"/>
      <c r="O967" s="248"/>
      <c r="P967" s="248"/>
      <c r="Q967" s="248"/>
      <c r="R967" s="312"/>
      <c r="S967" s="248"/>
      <c r="T967" s="248"/>
      <c r="U967" s="248"/>
      <c r="V967" s="248"/>
      <c r="W967" s="248"/>
      <c r="X967" s="248"/>
      <c r="Y967" s="248"/>
      <c r="Z967" s="248"/>
    </row>
    <row r="968" spans="1:26" ht="15.75" customHeight="1" x14ac:dyDescent="0.35">
      <c r="A968" s="248"/>
      <c r="B968" s="248"/>
      <c r="C968" s="248"/>
      <c r="D968" s="248"/>
      <c r="E968" s="248"/>
      <c r="F968" s="248"/>
      <c r="G968" s="248"/>
      <c r="H968" s="7"/>
      <c r="I968" s="248"/>
      <c r="J968" s="7"/>
      <c r="K968" s="248"/>
      <c r="L968" s="248"/>
      <c r="M968" s="248"/>
      <c r="N968" s="248"/>
      <c r="O968" s="248"/>
      <c r="P968" s="248"/>
      <c r="Q968" s="248"/>
      <c r="R968" s="312"/>
      <c r="S968" s="248"/>
      <c r="T968" s="248"/>
      <c r="U968" s="248"/>
      <c r="V968" s="248"/>
      <c r="W968" s="248"/>
      <c r="X968" s="248"/>
      <c r="Y968" s="248"/>
      <c r="Z968" s="248"/>
    </row>
    <row r="969" spans="1:26" ht="15.75" customHeight="1" x14ac:dyDescent="0.35">
      <c r="A969" s="248"/>
      <c r="B969" s="248"/>
      <c r="C969" s="248"/>
      <c r="D969" s="248"/>
      <c r="E969" s="248"/>
      <c r="F969" s="248"/>
      <c r="G969" s="248"/>
      <c r="H969" s="7"/>
      <c r="I969" s="248"/>
      <c r="J969" s="7"/>
      <c r="K969" s="248"/>
      <c r="L969" s="248"/>
      <c r="M969" s="248"/>
      <c r="N969" s="248"/>
      <c r="O969" s="248"/>
      <c r="P969" s="248"/>
      <c r="Q969" s="248"/>
      <c r="R969" s="312"/>
      <c r="S969" s="248"/>
      <c r="T969" s="248"/>
      <c r="U969" s="248"/>
      <c r="V969" s="248"/>
      <c r="W969" s="248"/>
      <c r="X969" s="248"/>
      <c r="Y969" s="248"/>
      <c r="Z969" s="248"/>
    </row>
    <row r="970" spans="1:26" ht="15.75" customHeight="1" x14ac:dyDescent="0.35">
      <c r="A970" s="248"/>
      <c r="B970" s="248"/>
      <c r="C970" s="248"/>
      <c r="D970" s="248"/>
      <c r="E970" s="248"/>
      <c r="F970" s="248"/>
      <c r="G970" s="248"/>
      <c r="H970" s="7"/>
      <c r="I970" s="248"/>
      <c r="J970" s="7"/>
      <c r="K970" s="248"/>
      <c r="L970" s="248"/>
      <c r="M970" s="248"/>
      <c r="N970" s="248"/>
      <c r="O970" s="248"/>
      <c r="P970" s="248"/>
      <c r="Q970" s="248"/>
      <c r="R970" s="312"/>
      <c r="S970" s="248"/>
      <c r="T970" s="248"/>
      <c r="U970" s="248"/>
      <c r="V970" s="248"/>
      <c r="W970" s="248"/>
      <c r="X970" s="248"/>
      <c r="Y970" s="248"/>
      <c r="Z970" s="248"/>
    </row>
    <row r="971" spans="1:26" ht="15.75" customHeight="1" x14ac:dyDescent="0.35">
      <c r="A971" s="248"/>
      <c r="B971" s="248"/>
      <c r="C971" s="248"/>
      <c r="D971" s="248"/>
      <c r="E971" s="248"/>
      <c r="F971" s="248"/>
      <c r="G971" s="248"/>
      <c r="H971" s="7"/>
      <c r="I971" s="248"/>
      <c r="J971" s="7"/>
      <c r="K971" s="248"/>
      <c r="L971" s="248"/>
      <c r="M971" s="248"/>
      <c r="N971" s="248"/>
      <c r="O971" s="248"/>
      <c r="P971" s="248"/>
      <c r="Q971" s="248"/>
      <c r="R971" s="312"/>
      <c r="S971" s="248"/>
      <c r="T971" s="248"/>
      <c r="U971" s="248"/>
      <c r="V971" s="248"/>
      <c r="W971" s="248"/>
      <c r="X971" s="248"/>
      <c r="Y971" s="248"/>
      <c r="Z971" s="248"/>
    </row>
    <row r="972" spans="1:26" ht="15.75" customHeight="1" x14ac:dyDescent="0.35">
      <c r="A972" s="248"/>
      <c r="B972" s="248"/>
      <c r="C972" s="248"/>
      <c r="D972" s="248"/>
      <c r="E972" s="248"/>
      <c r="F972" s="248"/>
      <c r="G972" s="248"/>
      <c r="H972" s="7"/>
      <c r="I972" s="248"/>
      <c r="J972" s="7"/>
      <c r="K972" s="248"/>
      <c r="L972" s="248"/>
      <c r="M972" s="248"/>
      <c r="N972" s="248"/>
      <c r="O972" s="248"/>
      <c r="P972" s="248"/>
      <c r="Q972" s="248"/>
      <c r="R972" s="312"/>
      <c r="S972" s="248"/>
      <c r="T972" s="248"/>
      <c r="U972" s="248"/>
      <c r="V972" s="248"/>
      <c r="W972" s="248"/>
      <c r="X972" s="248"/>
      <c r="Y972" s="248"/>
      <c r="Z972" s="248"/>
    </row>
    <row r="973" spans="1:26" ht="15.75" customHeight="1" x14ac:dyDescent="0.35">
      <c r="A973" s="248"/>
      <c r="B973" s="248"/>
      <c r="C973" s="248"/>
      <c r="D973" s="248"/>
      <c r="E973" s="248"/>
      <c r="F973" s="248"/>
      <c r="G973" s="248"/>
      <c r="H973" s="7"/>
      <c r="I973" s="248"/>
      <c r="J973" s="7"/>
      <c r="K973" s="248"/>
      <c r="L973" s="248"/>
      <c r="M973" s="248"/>
      <c r="N973" s="248"/>
      <c r="O973" s="248"/>
      <c r="P973" s="248"/>
      <c r="Q973" s="248"/>
      <c r="R973" s="312"/>
      <c r="S973" s="248"/>
      <c r="T973" s="248"/>
      <c r="U973" s="248"/>
      <c r="V973" s="248"/>
      <c r="W973" s="248"/>
      <c r="X973" s="248"/>
      <c r="Y973" s="248"/>
      <c r="Z973" s="248"/>
    </row>
    <row r="974" spans="1:26" ht="15.75" customHeight="1" x14ac:dyDescent="0.35">
      <c r="A974" s="248"/>
      <c r="B974" s="248"/>
      <c r="C974" s="248"/>
      <c r="D974" s="248"/>
      <c r="E974" s="248"/>
      <c r="F974" s="248"/>
      <c r="G974" s="248"/>
      <c r="H974" s="7"/>
      <c r="I974" s="248"/>
      <c r="J974" s="7"/>
      <c r="K974" s="248"/>
      <c r="L974" s="248"/>
      <c r="M974" s="248"/>
      <c r="N974" s="248"/>
      <c r="O974" s="248"/>
      <c r="P974" s="248"/>
      <c r="Q974" s="248"/>
      <c r="R974" s="312"/>
      <c r="S974" s="248"/>
      <c r="T974" s="248"/>
      <c r="U974" s="248"/>
      <c r="V974" s="248"/>
      <c r="W974" s="248"/>
      <c r="X974" s="248"/>
      <c r="Y974" s="248"/>
      <c r="Z974" s="248"/>
    </row>
    <row r="975" spans="1:26" ht="15.75" customHeight="1" x14ac:dyDescent="0.35">
      <c r="A975" s="248"/>
      <c r="B975" s="248"/>
      <c r="C975" s="248"/>
      <c r="D975" s="248"/>
      <c r="E975" s="248"/>
      <c r="F975" s="248"/>
      <c r="G975" s="248"/>
      <c r="H975" s="7"/>
      <c r="I975" s="248"/>
      <c r="J975" s="7"/>
      <c r="K975" s="248"/>
      <c r="L975" s="248"/>
      <c r="M975" s="248"/>
      <c r="N975" s="248"/>
      <c r="O975" s="248"/>
      <c r="P975" s="248"/>
      <c r="Q975" s="248"/>
      <c r="R975" s="312"/>
      <c r="S975" s="248"/>
      <c r="T975" s="248"/>
      <c r="U975" s="248"/>
      <c r="V975" s="248"/>
      <c r="W975" s="248"/>
      <c r="X975" s="248"/>
      <c r="Y975" s="248"/>
      <c r="Z975" s="248"/>
    </row>
    <row r="976" spans="1:26" ht="15.75" customHeight="1" x14ac:dyDescent="0.35">
      <c r="A976" s="248"/>
      <c r="B976" s="248"/>
      <c r="C976" s="248"/>
      <c r="D976" s="248"/>
      <c r="E976" s="248"/>
      <c r="F976" s="248"/>
      <c r="G976" s="248"/>
      <c r="H976" s="7"/>
      <c r="I976" s="248"/>
      <c r="J976" s="7"/>
      <c r="K976" s="248"/>
      <c r="L976" s="248"/>
      <c r="M976" s="248"/>
      <c r="N976" s="248"/>
      <c r="O976" s="248"/>
      <c r="P976" s="248"/>
      <c r="Q976" s="248"/>
      <c r="R976" s="312"/>
      <c r="S976" s="248"/>
      <c r="T976" s="248"/>
      <c r="U976" s="248"/>
      <c r="V976" s="248"/>
      <c r="W976" s="248"/>
      <c r="X976" s="248"/>
      <c r="Y976" s="248"/>
      <c r="Z976" s="248"/>
    </row>
    <row r="977" spans="1:26" ht="15.75" customHeight="1" x14ac:dyDescent="0.35">
      <c r="A977" s="248"/>
      <c r="B977" s="248"/>
      <c r="C977" s="248"/>
      <c r="D977" s="248"/>
      <c r="E977" s="248"/>
      <c r="F977" s="248"/>
      <c r="G977" s="248"/>
      <c r="H977" s="7"/>
      <c r="I977" s="248"/>
      <c r="J977" s="7"/>
      <c r="K977" s="248"/>
      <c r="L977" s="248"/>
      <c r="M977" s="248"/>
      <c r="N977" s="248"/>
      <c r="O977" s="248"/>
      <c r="P977" s="248"/>
      <c r="Q977" s="248"/>
      <c r="R977" s="312"/>
      <c r="S977" s="248"/>
      <c r="T977" s="248"/>
      <c r="U977" s="248"/>
      <c r="V977" s="248"/>
      <c r="W977" s="248"/>
      <c r="X977" s="248"/>
      <c r="Y977" s="248"/>
      <c r="Z977" s="248"/>
    </row>
    <row r="978" spans="1:26" ht="15.75" customHeight="1" x14ac:dyDescent="0.35">
      <c r="A978" s="248"/>
      <c r="B978" s="248"/>
      <c r="C978" s="248"/>
      <c r="D978" s="248"/>
      <c r="E978" s="248"/>
      <c r="F978" s="248"/>
      <c r="G978" s="248"/>
      <c r="H978" s="7"/>
      <c r="I978" s="248"/>
      <c r="J978" s="7"/>
      <c r="K978" s="248"/>
      <c r="L978" s="248"/>
      <c r="M978" s="248"/>
      <c r="N978" s="248"/>
      <c r="O978" s="248"/>
      <c r="P978" s="248"/>
      <c r="Q978" s="248"/>
      <c r="R978" s="312"/>
      <c r="S978" s="248"/>
      <c r="T978" s="248"/>
      <c r="U978" s="248"/>
      <c r="V978" s="248"/>
      <c r="W978" s="248"/>
      <c r="X978" s="248"/>
      <c r="Y978" s="248"/>
      <c r="Z978" s="248"/>
    </row>
    <row r="979" spans="1:26" ht="15.75" customHeight="1" x14ac:dyDescent="0.35">
      <c r="A979" s="248"/>
      <c r="B979" s="248"/>
      <c r="C979" s="248"/>
      <c r="D979" s="248"/>
      <c r="E979" s="248"/>
      <c r="F979" s="248"/>
      <c r="G979" s="248"/>
      <c r="H979" s="7"/>
      <c r="I979" s="248"/>
      <c r="J979" s="7"/>
      <c r="K979" s="248"/>
      <c r="L979" s="248"/>
      <c r="M979" s="248"/>
      <c r="N979" s="248"/>
      <c r="O979" s="248"/>
      <c r="P979" s="248"/>
      <c r="Q979" s="248"/>
      <c r="R979" s="312"/>
      <c r="S979" s="248"/>
      <c r="T979" s="248"/>
      <c r="U979" s="248"/>
      <c r="V979" s="248"/>
      <c r="W979" s="248"/>
      <c r="X979" s="248"/>
      <c r="Y979" s="248"/>
      <c r="Z979" s="248"/>
    </row>
    <row r="980" spans="1:26" ht="15.75" customHeight="1" x14ac:dyDescent="0.35">
      <c r="A980" s="248"/>
      <c r="B980" s="248"/>
      <c r="C980" s="248"/>
      <c r="D980" s="248"/>
      <c r="E980" s="248"/>
      <c r="F980" s="248"/>
      <c r="G980" s="248"/>
      <c r="H980" s="7"/>
      <c r="I980" s="248"/>
      <c r="J980" s="7"/>
      <c r="K980" s="248"/>
      <c r="L980" s="248"/>
      <c r="M980" s="248"/>
      <c r="N980" s="248"/>
      <c r="O980" s="248"/>
      <c r="P980" s="248"/>
      <c r="Q980" s="248"/>
      <c r="R980" s="312"/>
      <c r="S980" s="248"/>
      <c r="T980" s="248"/>
      <c r="U980" s="248"/>
      <c r="V980" s="248"/>
      <c r="W980" s="248"/>
      <c r="X980" s="248"/>
      <c r="Y980" s="248"/>
      <c r="Z980" s="248"/>
    </row>
    <row r="981" spans="1:26" ht="15.75" customHeight="1" x14ac:dyDescent="0.35">
      <c r="A981" s="248"/>
      <c r="B981" s="248"/>
      <c r="C981" s="248"/>
      <c r="D981" s="248"/>
      <c r="E981" s="248"/>
      <c r="F981" s="248"/>
      <c r="G981" s="248"/>
      <c r="H981" s="7"/>
      <c r="I981" s="248"/>
      <c r="J981" s="7"/>
      <c r="K981" s="248"/>
      <c r="L981" s="248"/>
      <c r="M981" s="248"/>
      <c r="N981" s="248"/>
      <c r="O981" s="248"/>
      <c r="P981" s="248"/>
      <c r="Q981" s="248"/>
      <c r="R981" s="312"/>
      <c r="S981" s="248"/>
      <c r="T981" s="248"/>
      <c r="U981" s="248"/>
      <c r="V981" s="248"/>
      <c r="W981" s="248"/>
      <c r="X981" s="248"/>
      <c r="Y981" s="248"/>
      <c r="Z981" s="248"/>
    </row>
    <row r="982" spans="1:26" ht="15.75" customHeight="1" x14ac:dyDescent="0.35">
      <c r="A982" s="248"/>
      <c r="B982" s="248"/>
      <c r="C982" s="248"/>
      <c r="D982" s="248"/>
      <c r="E982" s="248"/>
      <c r="F982" s="248"/>
      <c r="G982" s="248"/>
      <c r="H982" s="7"/>
      <c r="I982" s="248"/>
      <c r="J982" s="7"/>
      <c r="K982" s="248"/>
      <c r="L982" s="248"/>
      <c r="M982" s="248"/>
      <c r="N982" s="248"/>
      <c r="O982" s="248"/>
      <c r="P982" s="248"/>
      <c r="Q982" s="248"/>
      <c r="R982" s="312"/>
      <c r="S982" s="248"/>
      <c r="T982" s="248"/>
      <c r="U982" s="248"/>
      <c r="V982" s="248"/>
      <c r="W982" s="248"/>
      <c r="X982" s="248"/>
      <c r="Y982" s="248"/>
      <c r="Z982" s="248"/>
    </row>
    <row r="983" spans="1:26" ht="15.75" customHeight="1" x14ac:dyDescent="0.35">
      <c r="A983" s="248"/>
      <c r="B983" s="248"/>
      <c r="C983" s="248"/>
      <c r="D983" s="248"/>
      <c r="E983" s="248"/>
      <c r="F983" s="248"/>
      <c r="G983" s="248"/>
      <c r="H983" s="7"/>
      <c r="I983" s="248"/>
      <c r="J983" s="7"/>
      <c r="K983" s="248"/>
      <c r="L983" s="248"/>
      <c r="M983" s="248"/>
      <c r="N983" s="248"/>
      <c r="O983" s="248"/>
      <c r="P983" s="248"/>
      <c r="Q983" s="248"/>
      <c r="R983" s="312"/>
      <c r="S983" s="248"/>
      <c r="T983" s="248"/>
      <c r="U983" s="248"/>
      <c r="V983" s="248"/>
      <c r="W983" s="248"/>
      <c r="X983" s="248"/>
      <c r="Y983" s="248"/>
      <c r="Z983" s="248"/>
    </row>
    <row r="984" spans="1:26" ht="15.75" customHeight="1" x14ac:dyDescent="0.35">
      <c r="A984" s="248"/>
      <c r="B984" s="248"/>
      <c r="C984" s="248"/>
      <c r="D984" s="248"/>
      <c r="E984" s="248"/>
      <c r="F984" s="248"/>
      <c r="G984" s="248"/>
      <c r="H984" s="7"/>
      <c r="I984" s="248"/>
      <c r="J984" s="7"/>
      <c r="K984" s="248"/>
      <c r="L984" s="248"/>
      <c r="M984" s="248"/>
      <c r="N984" s="248"/>
      <c r="O984" s="248"/>
      <c r="P984" s="248"/>
      <c r="Q984" s="248"/>
      <c r="R984" s="312"/>
      <c r="S984" s="248"/>
      <c r="T984" s="248"/>
      <c r="U984" s="248"/>
      <c r="V984" s="248"/>
      <c r="W984" s="248"/>
      <c r="X984" s="248"/>
      <c r="Y984" s="248"/>
      <c r="Z984" s="248"/>
    </row>
    <row r="985" spans="1:26" ht="15.75" customHeight="1" x14ac:dyDescent="0.35">
      <c r="A985" s="248"/>
      <c r="B985" s="248"/>
      <c r="C985" s="248"/>
      <c r="D985" s="248"/>
      <c r="E985" s="248"/>
      <c r="F985" s="248"/>
      <c r="G985" s="248"/>
      <c r="H985" s="7"/>
      <c r="I985" s="248"/>
      <c r="J985" s="7"/>
      <c r="K985" s="248"/>
      <c r="L985" s="248"/>
      <c r="M985" s="248"/>
      <c r="N985" s="248"/>
      <c r="O985" s="248"/>
      <c r="P985" s="248"/>
      <c r="Q985" s="248"/>
      <c r="R985" s="312"/>
      <c r="S985" s="248"/>
      <c r="T985" s="248"/>
      <c r="U985" s="248"/>
      <c r="V985" s="248"/>
      <c r="W985" s="248"/>
      <c r="X985" s="248"/>
      <c r="Y985" s="248"/>
      <c r="Z985" s="248"/>
    </row>
    <row r="986" spans="1:26" ht="15.75" customHeight="1" x14ac:dyDescent="0.35">
      <c r="A986" s="248"/>
      <c r="B986" s="248"/>
      <c r="C986" s="248"/>
      <c r="D986" s="248"/>
      <c r="E986" s="248"/>
      <c r="F986" s="248"/>
      <c r="G986" s="248"/>
      <c r="H986" s="7"/>
      <c r="I986" s="248"/>
      <c r="J986" s="7"/>
      <c r="K986" s="248"/>
      <c r="L986" s="248"/>
      <c r="M986" s="248"/>
      <c r="N986" s="248"/>
      <c r="O986" s="248"/>
      <c r="P986" s="248"/>
      <c r="Q986" s="248"/>
      <c r="R986" s="312"/>
      <c r="S986" s="248"/>
      <c r="T986" s="248"/>
      <c r="U986" s="248"/>
      <c r="V986" s="248"/>
      <c r="W986" s="248"/>
      <c r="X986" s="248"/>
      <c r="Y986" s="248"/>
      <c r="Z986" s="248"/>
    </row>
    <row r="987" spans="1:26" ht="15.75" customHeight="1" x14ac:dyDescent="0.35">
      <c r="A987" s="248"/>
      <c r="B987" s="248"/>
      <c r="C987" s="248"/>
      <c r="D987" s="248"/>
      <c r="E987" s="248"/>
      <c r="F987" s="248"/>
      <c r="G987" s="248"/>
      <c r="H987" s="7"/>
      <c r="I987" s="248"/>
      <c r="J987" s="7"/>
      <c r="K987" s="248"/>
      <c r="L987" s="248"/>
      <c r="M987" s="248"/>
      <c r="N987" s="248"/>
      <c r="O987" s="248"/>
      <c r="P987" s="248"/>
      <c r="Q987" s="248"/>
      <c r="R987" s="312"/>
      <c r="S987" s="248"/>
      <c r="T987" s="248"/>
      <c r="U987" s="248"/>
      <c r="V987" s="248"/>
      <c r="W987" s="248"/>
      <c r="X987" s="248"/>
      <c r="Y987" s="248"/>
      <c r="Z987" s="248"/>
    </row>
    <row r="988" spans="1:26" ht="15.75" customHeight="1" x14ac:dyDescent="0.35">
      <c r="A988" s="248"/>
      <c r="B988" s="248"/>
      <c r="C988" s="248"/>
      <c r="D988" s="248"/>
      <c r="E988" s="248"/>
      <c r="F988" s="248"/>
      <c r="G988" s="248"/>
      <c r="H988" s="7"/>
      <c r="I988" s="248"/>
      <c r="J988" s="7"/>
      <c r="K988" s="248"/>
      <c r="L988" s="248"/>
      <c r="M988" s="248"/>
      <c r="N988" s="248"/>
      <c r="O988" s="248"/>
      <c r="P988" s="248"/>
      <c r="Q988" s="248"/>
      <c r="R988" s="312"/>
      <c r="S988" s="248"/>
      <c r="T988" s="248"/>
      <c r="U988" s="248"/>
      <c r="V988" s="248"/>
      <c r="W988" s="248"/>
      <c r="X988" s="248"/>
      <c r="Y988" s="248"/>
      <c r="Z988" s="248"/>
    </row>
    <row r="989" spans="1:26" ht="15.75" customHeight="1" x14ac:dyDescent="0.35">
      <c r="A989" s="248"/>
      <c r="B989" s="248"/>
      <c r="C989" s="248"/>
      <c r="D989" s="248"/>
      <c r="E989" s="248"/>
      <c r="F989" s="248"/>
      <c r="G989" s="248"/>
      <c r="H989" s="7"/>
      <c r="I989" s="248"/>
      <c r="J989" s="7"/>
      <c r="K989" s="248"/>
      <c r="L989" s="248"/>
      <c r="M989" s="248"/>
      <c r="N989" s="248"/>
      <c r="O989" s="248"/>
      <c r="P989" s="248"/>
      <c r="Q989" s="248"/>
      <c r="R989" s="312"/>
      <c r="S989" s="248"/>
      <c r="T989" s="248"/>
      <c r="U989" s="248"/>
      <c r="V989" s="248"/>
      <c r="W989" s="248"/>
      <c r="X989" s="248"/>
      <c r="Y989" s="248"/>
      <c r="Z989" s="248"/>
    </row>
    <row r="990" spans="1:26" ht="15.75" customHeight="1" x14ac:dyDescent="0.35">
      <c r="A990" s="248"/>
      <c r="B990" s="248"/>
      <c r="C990" s="248"/>
      <c r="D990" s="248"/>
      <c r="E990" s="248"/>
      <c r="F990" s="248"/>
      <c r="G990" s="248"/>
      <c r="H990" s="7"/>
      <c r="I990" s="248"/>
      <c r="J990" s="7"/>
      <c r="K990" s="248"/>
      <c r="L990" s="248"/>
      <c r="M990" s="248"/>
      <c r="N990" s="248"/>
      <c r="O990" s="248"/>
      <c r="P990" s="248"/>
      <c r="Q990" s="248"/>
      <c r="R990" s="312"/>
      <c r="S990" s="248"/>
      <c r="T990" s="248"/>
      <c r="U990" s="248"/>
      <c r="V990" s="248"/>
      <c r="W990" s="248"/>
      <c r="X990" s="248"/>
      <c r="Y990" s="248"/>
      <c r="Z990" s="248"/>
    </row>
    <row r="991" spans="1:26" ht="15.75" customHeight="1" x14ac:dyDescent="0.35">
      <c r="A991" s="248"/>
      <c r="B991" s="248"/>
      <c r="C991" s="248"/>
      <c r="D991" s="248"/>
      <c r="E991" s="248"/>
      <c r="F991" s="248"/>
      <c r="G991" s="248"/>
      <c r="H991" s="7"/>
      <c r="I991" s="248"/>
      <c r="J991" s="7"/>
      <c r="K991" s="248"/>
      <c r="L991" s="248"/>
      <c r="M991" s="248"/>
      <c r="N991" s="248"/>
      <c r="O991" s="248"/>
      <c r="P991" s="248"/>
      <c r="Q991" s="248"/>
      <c r="R991" s="312"/>
      <c r="S991" s="248"/>
      <c r="T991" s="248"/>
      <c r="U991" s="248"/>
      <c r="V991" s="248"/>
      <c r="W991" s="248"/>
      <c r="X991" s="248"/>
      <c r="Y991" s="248"/>
      <c r="Z991" s="248"/>
    </row>
    <row r="992" spans="1:26" ht="15.75" customHeight="1" x14ac:dyDescent="0.35">
      <c r="A992" s="248"/>
      <c r="B992" s="248"/>
      <c r="C992" s="248"/>
      <c r="D992" s="248"/>
      <c r="E992" s="248"/>
      <c r="F992" s="248"/>
      <c r="G992" s="248"/>
      <c r="H992" s="7"/>
      <c r="I992" s="248"/>
      <c r="J992" s="7"/>
      <c r="K992" s="248"/>
      <c r="L992" s="248"/>
      <c r="M992" s="248"/>
      <c r="N992" s="248"/>
      <c r="O992" s="248"/>
      <c r="P992" s="248"/>
      <c r="Q992" s="248"/>
      <c r="R992" s="312"/>
      <c r="S992" s="248"/>
      <c r="T992" s="248"/>
      <c r="U992" s="248"/>
      <c r="V992" s="248"/>
      <c r="W992" s="248"/>
      <c r="X992" s="248"/>
      <c r="Y992" s="248"/>
      <c r="Z992" s="248"/>
    </row>
    <row r="993" spans="1:26" ht="15.75" customHeight="1" x14ac:dyDescent="0.35">
      <c r="A993" s="248"/>
      <c r="B993" s="248"/>
      <c r="C993" s="248"/>
      <c r="D993" s="248"/>
      <c r="E993" s="248"/>
      <c r="F993" s="248"/>
      <c r="G993" s="248"/>
      <c r="H993" s="7"/>
      <c r="I993" s="248"/>
      <c r="J993" s="7"/>
      <c r="K993" s="248"/>
      <c r="L993" s="248"/>
      <c r="M993" s="248"/>
      <c r="N993" s="248"/>
      <c r="O993" s="248"/>
      <c r="P993" s="248"/>
      <c r="Q993" s="248"/>
      <c r="R993" s="312"/>
      <c r="S993" s="248"/>
      <c r="T993" s="248"/>
      <c r="U993" s="248"/>
      <c r="V993" s="248"/>
      <c r="W993" s="248"/>
      <c r="X993" s="248"/>
      <c r="Y993" s="248"/>
      <c r="Z993" s="248"/>
    </row>
    <row r="994" spans="1:26" ht="15.75" customHeight="1" x14ac:dyDescent="0.35">
      <c r="A994" s="248"/>
      <c r="B994" s="248"/>
      <c r="C994" s="248"/>
      <c r="D994" s="248"/>
      <c r="E994" s="248"/>
      <c r="F994" s="248"/>
      <c r="G994" s="248"/>
      <c r="H994" s="7"/>
      <c r="I994" s="248"/>
      <c r="J994" s="7"/>
      <c r="K994" s="248"/>
      <c r="L994" s="248"/>
      <c r="M994" s="248"/>
      <c r="N994" s="248"/>
      <c r="O994" s="248"/>
      <c r="P994" s="248"/>
      <c r="Q994" s="248"/>
      <c r="R994" s="312"/>
      <c r="S994" s="248"/>
      <c r="T994" s="248"/>
      <c r="U994" s="248"/>
      <c r="V994" s="248"/>
      <c r="W994" s="248"/>
      <c r="X994" s="248"/>
      <c r="Y994" s="248"/>
      <c r="Z994" s="248"/>
    </row>
    <row r="995" spans="1:26" ht="15.75" customHeight="1" x14ac:dyDescent="0.35">
      <c r="A995" s="248"/>
      <c r="B995" s="248"/>
      <c r="C995" s="248"/>
      <c r="D995" s="248"/>
      <c r="E995" s="248"/>
      <c r="F995" s="248"/>
      <c r="G995" s="248"/>
      <c r="H995" s="7"/>
      <c r="I995" s="248"/>
      <c r="J995" s="7"/>
      <c r="K995" s="248"/>
      <c r="L995" s="248"/>
      <c r="M995" s="248"/>
      <c r="N995" s="248"/>
      <c r="O995" s="248"/>
      <c r="P995" s="248"/>
      <c r="Q995" s="248"/>
      <c r="R995" s="312"/>
      <c r="S995" s="248"/>
      <c r="T995" s="248"/>
      <c r="U995" s="248"/>
      <c r="V995" s="248"/>
      <c r="W995" s="248"/>
      <c r="X995" s="248"/>
      <c r="Y995" s="248"/>
      <c r="Z995" s="248"/>
    </row>
    <row r="996" spans="1:26" ht="15.75" customHeight="1" x14ac:dyDescent="0.35">
      <c r="A996" s="248"/>
      <c r="B996" s="248"/>
      <c r="C996" s="248"/>
      <c r="D996" s="248"/>
      <c r="E996" s="248"/>
      <c r="F996" s="248"/>
      <c r="G996" s="248"/>
      <c r="H996" s="7"/>
      <c r="I996" s="248"/>
      <c r="J996" s="7"/>
      <c r="K996" s="248"/>
      <c r="L996" s="248"/>
      <c r="M996" s="248"/>
      <c r="N996" s="248"/>
      <c r="O996" s="248"/>
      <c r="P996" s="248"/>
      <c r="Q996" s="248"/>
      <c r="R996" s="312"/>
      <c r="S996" s="248"/>
      <c r="T996" s="248"/>
      <c r="U996" s="248"/>
      <c r="V996" s="248"/>
      <c r="W996" s="248"/>
      <c r="X996" s="248"/>
      <c r="Y996" s="248"/>
      <c r="Z996" s="248"/>
    </row>
    <row r="997" spans="1:26" ht="15.75" customHeight="1" x14ac:dyDescent="0.35">
      <c r="A997" s="248"/>
      <c r="B997" s="248"/>
      <c r="C997" s="248"/>
      <c r="D997" s="248"/>
      <c r="E997" s="248"/>
      <c r="F997" s="248"/>
      <c r="G997" s="248"/>
      <c r="H997" s="7"/>
      <c r="I997" s="248"/>
      <c r="J997" s="7"/>
      <c r="K997" s="248"/>
      <c r="L997" s="248"/>
      <c r="M997" s="248"/>
      <c r="N997" s="248"/>
      <c r="O997" s="248"/>
      <c r="P997" s="248"/>
      <c r="Q997" s="248"/>
      <c r="R997" s="312"/>
      <c r="S997" s="248"/>
      <c r="T997" s="248"/>
      <c r="U997" s="248"/>
      <c r="V997" s="248"/>
      <c r="W997" s="248"/>
      <c r="X997" s="248"/>
      <c r="Y997" s="248"/>
      <c r="Z997" s="248"/>
    </row>
    <row r="998" spans="1:26" ht="15.75" customHeight="1" x14ac:dyDescent="0.35">
      <c r="A998" s="248"/>
      <c r="B998" s="248"/>
      <c r="C998" s="248"/>
      <c r="D998" s="248"/>
      <c r="E998" s="248"/>
      <c r="F998" s="248"/>
      <c r="G998" s="248"/>
      <c r="H998" s="7"/>
      <c r="I998" s="248"/>
      <c r="J998" s="7"/>
      <c r="K998" s="248"/>
      <c r="L998" s="248"/>
      <c r="M998" s="248"/>
      <c r="N998" s="248"/>
      <c r="O998" s="248"/>
      <c r="P998" s="248"/>
      <c r="Q998" s="248"/>
      <c r="R998" s="312"/>
      <c r="S998" s="248"/>
      <c r="T998" s="248"/>
      <c r="U998" s="248"/>
      <c r="V998" s="248"/>
      <c r="W998" s="248"/>
      <c r="X998" s="248"/>
      <c r="Y998" s="248"/>
      <c r="Z998" s="248"/>
    </row>
    <row r="999" spans="1:26" ht="15.75" customHeight="1" x14ac:dyDescent="0.35">
      <c r="A999" s="248"/>
      <c r="B999" s="248"/>
      <c r="C999" s="248"/>
      <c r="D999" s="248"/>
      <c r="E999" s="248"/>
      <c r="F999" s="248"/>
      <c r="G999" s="248"/>
      <c r="H999" s="7"/>
      <c r="I999" s="248"/>
      <c r="J999" s="7"/>
      <c r="K999" s="248"/>
      <c r="L999" s="248"/>
      <c r="M999" s="248"/>
      <c r="N999" s="248"/>
      <c r="O999" s="248"/>
      <c r="P999" s="248"/>
      <c r="Q999" s="248"/>
      <c r="R999" s="312"/>
      <c r="S999" s="248"/>
      <c r="T999" s="248"/>
      <c r="U999" s="248"/>
      <c r="V999" s="248"/>
      <c r="W999" s="248"/>
      <c r="X999" s="248"/>
      <c r="Y999" s="248"/>
      <c r="Z999" s="248"/>
    </row>
    <row r="1000" spans="1:26" ht="15.75" customHeight="1" x14ac:dyDescent="0.35">
      <c r="A1000" s="248"/>
      <c r="B1000" s="248"/>
      <c r="C1000" s="248"/>
      <c r="D1000" s="248"/>
      <c r="E1000" s="248"/>
      <c r="F1000" s="248"/>
      <c r="G1000" s="248"/>
      <c r="H1000" s="7"/>
      <c r="I1000" s="248"/>
      <c r="J1000" s="7"/>
      <c r="K1000" s="248"/>
      <c r="L1000" s="248"/>
      <c r="M1000" s="248"/>
      <c r="N1000" s="248"/>
      <c r="O1000" s="248"/>
      <c r="P1000" s="248"/>
      <c r="Q1000" s="248"/>
      <c r="R1000" s="312"/>
      <c r="S1000" s="248"/>
      <c r="T1000" s="248"/>
      <c r="U1000" s="248"/>
      <c r="V1000" s="248"/>
      <c r="W1000" s="248"/>
      <c r="X1000" s="248"/>
      <c r="Y1000" s="248"/>
      <c r="Z1000" s="248"/>
    </row>
  </sheetData>
  <conditionalFormatting sqref="I1 I18:I19 I24 I33:I36 I43:I46 I55:I59 I77:I87 I114:I118 I341:I346 I348:I349 I351:I356 I358:I359 I361:I366 I368 I371:I379 I381:I386 I388:I389 I391:I396 I398:I399 I405:I407 I568:I1000 I311 I320:I337 I409 I412 I414:I415 I417 I121:I128 I131 I137:I143 I151 I153:I156 I158:I159 I161 I8:I10 I38:I39 I48:I49 I180:I196 I199 I202:I206 I216:I232 I238:I247 I249:I250 I252:I268 I270:I278 I283:I286 I291 I296:I299 I304 I424 I426:I434 I165:I169 I172 I174 I177 I208 I210 I213 I235:I236">
    <cfRule type="containsText" dxfId="208" priority="205" operator="containsText" text="No">
      <formula>NOT(ISERROR(SEARCH(("No"),(I1))))</formula>
    </cfRule>
  </conditionalFormatting>
  <conditionalFormatting sqref="I22 I32 I42:I46 I48:I51 I55:I57">
    <cfRule type="containsText" dxfId="207" priority="207" operator="containsText" text="No">
      <formula>NOT(ISERROR(SEARCH(("No"),(I22))))</formula>
    </cfRule>
  </conditionalFormatting>
  <conditionalFormatting sqref="I75">
    <cfRule type="containsText" dxfId="206" priority="208" operator="containsText" text="No">
      <formula>NOT(ISERROR(SEARCH(("No"),(I75))))</formula>
    </cfRule>
  </conditionalFormatting>
  <conditionalFormatting sqref="I100:I104">
    <cfRule type="containsText" dxfId="205" priority="212" operator="containsText" text="No">
      <formula>NOT(ISERROR(SEARCH(("No"),(I100))))</formula>
    </cfRule>
  </conditionalFormatting>
  <conditionalFormatting sqref="I60:I61">
    <cfRule type="containsText" dxfId="204" priority="215" operator="containsText" text="No">
      <formula>NOT(ISERROR(SEARCH(("No"),(I60))))</formula>
    </cfRule>
  </conditionalFormatting>
  <conditionalFormatting sqref="I50:I51">
    <cfRule type="containsText" dxfId="203" priority="216" operator="containsText" text="No">
      <formula>NOT(ISERROR(SEARCH(("No"),(I50))))</formula>
    </cfRule>
  </conditionalFormatting>
  <conditionalFormatting sqref="I40:I41">
    <cfRule type="containsText" dxfId="202" priority="217" operator="containsText" text="No">
      <formula>NOT(ISERROR(SEARCH(("No"),(I40))))</formula>
    </cfRule>
  </conditionalFormatting>
  <conditionalFormatting sqref="I30:I36">
    <cfRule type="containsText" dxfId="201" priority="218" operator="containsText" text="No">
      <formula>NOT(ISERROR(SEARCH(("No"),(I30))))</formula>
    </cfRule>
  </conditionalFormatting>
  <conditionalFormatting sqref="I18:I22">
    <cfRule type="containsText" dxfId="200" priority="219" operator="containsText" text="No">
      <formula>NOT(ISERROR(SEARCH(("No"),(I18))))</formula>
    </cfRule>
  </conditionalFormatting>
  <conditionalFormatting sqref="I8:I11 I18">
    <cfRule type="containsText" dxfId="199" priority="220" operator="containsText" text="No">
      <formula>NOT(ISERROR(SEARCH(("No"),(I8))))</formula>
    </cfRule>
  </conditionalFormatting>
  <conditionalFormatting sqref="I23:I36">
    <cfRule type="containsText" dxfId="198" priority="221" operator="containsText" text="No">
      <formula>NOT(ISERROR(SEARCH(("No"),(I23))))</formula>
    </cfRule>
  </conditionalFormatting>
  <conditionalFormatting sqref="I25:I29">
    <cfRule type="containsText" dxfId="197" priority="222" operator="containsText" text="No">
      <formula>NOT(ISERROR(SEARCH(("No"),(I25))))</formula>
    </cfRule>
  </conditionalFormatting>
  <conditionalFormatting sqref="I55:I57">
    <cfRule type="containsText" dxfId="196" priority="223" operator="containsText" text="No">
      <formula>NOT(ISERROR(SEARCH(("No"),(I55))))</formula>
    </cfRule>
  </conditionalFormatting>
  <conditionalFormatting sqref="I55:I57">
    <cfRule type="containsText" dxfId="195" priority="224" operator="containsText" text="No">
      <formula>NOT(ISERROR(SEARCH(("No"),(I55))))</formula>
    </cfRule>
  </conditionalFormatting>
  <conditionalFormatting sqref="I101:I110">
    <cfRule type="containsText" dxfId="194" priority="225" operator="containsText" text="No">
      <formula>NOT(ISERROR(SEARCH(("No"),(I101))))</formula>
    </cfRule>
  </conditionalFormatting>
  <conditionalFormatting sqref="I105:I112">
    <cfRule type="containsText" dxfId="193" priority="226" operator="containsText" text="No">
      <formula>NOT(ISERROR(SEARCH(("No"),(I105))))</formula>
    </cfRule>
  </conditionalFormatting>
  <conditionalFormatting sqref="I340">
    <cfRule type="containsText" dxfId="192" priority="227" operator="containsText" text="No">
      <formula>NOT(ISERROR(SEARCH(("No"),(I340))))</formula>
    </cfRule>
  </conditionalFormatting>
  <conditionalFormatting sqref="I350">
    <cfRule type="containsText" dxfId="191" priority="228" operator="containsText" text="No">
      <formula>NOT(ISERROR(SEARCH(("No"),(I350))))</formula>
    </cfRule>
  </conditionalFormatting>
  <conditionalFormatting sqref="I360">
    <cfRule type="containsText" dxfId="190" priority="229" operator="containsText" text="No">
      <formula>NOT(ISERROR(SEARCH(("No"),(I360))))</formula>
    </cfRule>
  </conditionalFormatting>
  <conditionalFormatting sqref="I370">
    <cfRule type="containsText" dxfId="189" priority="230" operator="containsText" text="No">
      <formula>NOT(ISERROR(SEARCH(("No"),(I370))))</formula>
    </cfRule>
  </conditionalFormatting>
  <conditionalFormatting sqref="I380">
    <cfRule type="containsText" dxfId="188" priority="231" operator="containsText" text="No">
      <formula>NOT(ISERROR(SEARCH(("No"),(I380))))</formula>
    </cfRule>
  </conditionalFormatting>
  <conditionalFormatting sqref="I390">
    <cfRule type="containsText" dxfId="187" priority="232" operator="containsText" text="No">
      <formula>NOT(ISERROR(SEARCH(("No"),(I390))))</formula>
    </cfRule>
  </conditionalFormatting>
  <conditionalFormatting sqref="I400 I409 I412">
    <cfRule type="containsText" dxfId="186" priority="233" operator="containsText" text="No">
      <formula>NOT(ISERROR(SEARCH(("No"),(I400))))</formula>
    </cfRule>
  </conditionalFormatting>
  <conditionalFormatting sqref="I337">
    <cfRule type="containsText" dxfId="185" priority="234" operator="containsText" text="No">
      <formula>NOT(ISERROR(SEARCH(("No"),(I337))))</formula>
    </cfRule>
  </conditionalFormatting>
  <conditionalFormatting sqref="I338:I339">
    <cfRule type="containsText" dxfId="184" priority="235" operator="containsText" text="No">
      <formula>NOT(ISERROR(SEARCH(("No"),(I338))))</formula>
    </cfRule>
  </conditionalFormatting>
  <conditionalFormatting sqref="I348:I349">
    <cfRule type="containsText" dxfId="183" priority="236" operator="containsText" text="No">
      <formula>NOT(ISERROR(SEARCH(("No"),(I348))))</formula>
    </cfRule>
  </conditionalFormatting>
  <conditionalFormatting sqref="I347">
    <cfRule type="containsText" dxfId="182" priority="237" operator="containsText" text="No">
      <formula>NOT(ISERROR(SEARCH(("No"),(I347))))</formula>
    </cfRule>
  </conditionalFormatting>
  <conditionalFormatting sqref="I358:I359">
    <cfRule type="containsText" dxfId="181" priority="238" operator="containsText" text="No">
      <formula>NOT(ISERROR(SEARCH(("No"),(I358))))</formula>
    </cfRule>
  </conditionalFormatting>
  <conditionalFormatting sqref="I357">
    <cfRule type="containsText" dxfId="180" priority="239" operator="containsText" text="No">
      <formula>NOT(ISERROR(SEARCH(("No"),(I357))))</formula>
    </cfRule>
  </conditionalFormatting>
  <conditionalFormatting sqref="I368">
    <cfRule type="containsText" dxfId="179" priority="240" operator="containsText" text="No">
      <formula>NOT(ISERROR(SEARCH(("No"),(I368))))</formula>
    </cfRule>
  </conditionalFormatting>
  <conditionalFormatting sqref="I367">
    <cfRule type="containsText" dxfId="178" priority="241" operator="containsText" text="No">
      <formula>NOT(ISERROR(SEARCH(("No"),(I367))))</formula>
    </cfRule>
  </conditionalFormatting>
  <conditionalFormatting sqref="I369">
    <cfRule type="containsText" dxfId="177" priority="242" operator="containsText" text="No">
      <formula>NOT(ISERROR(SEARCH(("No"),(I369))))</formula>
    </cfRule>
  </conditionalFormatting>
  <conditionalFormatting sqref="I388:I389">
    <cfRule type="containsText" dxfId="176" priority="243" operator="containsText" text="No">
      <formula>NOT(ISERROR(SEARCH(("No"),(I388))))</formula>
    </cfRule>
  </conditionalFormatting>
  <conditionalFormatting sqref="I387">
    <cfRule type="containsText" dxfId="175" priority="244" operator="containsText" text="No">
      <formula>NOT(ISERROR(SEARCH(("No"),(I387))))</formula>
    </cfRule>
  </conditionalFormatting>
  <conditionalFormatting sqref="I383">
    <cfRule type="containsText" dxfId="174" priority="245" operator="containsText" text="No">
      <formula>NOT(ISERROR(SEARCH(("No"),(I383))))</formula>
    </cfRule>
  </conditionalFormatting>
  <conditionalFormatting sqref="I385">
    <cfRule type="containsText" dxfId="173" priority="246" operator="containsText" text="No">
      <formula>NOT(ISERROR(SEARCH(("No"),(I385))))</formula>
    </cfRule>
  </conditionalFormatting>
  <conditionalFormatting sqref="I398:I399 I405:I406 I409 I412 I414:I415 I417">
    <cfRule type="containsText" dxfId="172" priority="247" operator="containsText" text="No">
      <formula>NOT(ISERROR(SEARCH(("No"),(I398))))</formula>
    </cfRule>
  </conditionalFormatting>
  <conditionalFormatting sqref="I397">
    <cfRule type="containsText" dxfId="171" priority="248" operator="containsText" text="No">
      <formula>NOT(ISERROR(SEARCH(("No"),(I397))))</formula>
    </cfRule>
  </conditionalFormatting>
  <conditionalFormatting sqref="I567">
    <cfRule type="containsText" dxfId="170" priority="250" operator="containsText" text="No">
      <formula>NOT(ISERROR(SEARCH(("No"),(I567))))</formula>
    </cfRule>
  </conditionalFormatting>
  <conditionalFormatting sqref="I309:I310">
    <cfRule type="containsText" dxfId="169" priority="204" operator="containsText" text="No">
      <formula>NOT(ISERROR(SEARCH(("No"),(I309))))</formula>
    </cfRule>
  </conditionalFormatting>
  <conditionalFormatting sqref="I312:I319">
    <cfRule type="containsText" dxfId="168" priority="203" operator="containsText" text="No">
      <formula>NOT(ISERROR(SEARCH(("No"),(I312))))</formula>
    </cfRule>
  </conditionalFormatting>
  <conditionalFormatting sqref="I401:I404">
    <cfRule type="containsText" dxfId="167" priority="201" operator="containsText" text="No">
      <formula>NOT(ISERROR(SEARCH(("No"),(I401))))</formula>
    </cfRule>
  </conditionalFormatting>
  <conditionalFormatting sqref="I401:I404">
    <cfRule type="containsText" dxfId="166" priority="202" operator="containsText" text="No">
      <formula>NOT(ISERROR(SEARCH(("No"),(I401))))</formula>
    </cfRule>
  </conditionalFormatting>
  <conditionalFormatting sqref="I408">
    <cfRule type="containsText" dxfId="165" priority="199" operator="containsText" text="No">
      <formula>NOT(ISERROR(SEARCH(("No"),(I408))))</formula>
    </cfRule>
  </conditionalFormatting>
  <conditionalFormatting sqref="I408">
    <cfRule type="containsText" dxfId="164" priority="200" operator="containsText" text="No">
      <formula>NOT(ISERROR(SEARCH(("No"),(I408))))</formula>
    </cfRule>
  </conditionalFormatting>
  <conditionalFormatting sqref="I410:I411">
    <cfRule type="containsText" dxfId="163" priority="197" operator="containsText" text="No">
      <formula>NOT(ISERROR(SEARCH(("No"),(I410))))</formula>
    </cfRule>
  </conditionalFormatting>
  <conditionalFormatting sqref="I410:I411">
    <cfRule type="containsText" dxfId="162" priority="198" operator="containsText" text="No">
      <formula>NOT(ISERROR(SEARCH(("No"),(I410))))</formula>
    </cfRule>
  </conditionalFormatting>
  <conditionalFormatting sqref="I413">
    <cfRule type="containsText" dxfId="161" priority="195" operator="containsText" text="No">
      <formula>NOT(ISERROR(SEARCH(("No"),(I413))))</formula>
    </cfRule>
  </conditionalFormatting>
  <conditionalFormatting sqref="I413">
    <cfRule type="containsText" dxfId="160" priority="196" operator="containsText" text="No">
      <formula>NOT(ISERROR(SEARCH(("No"),(I413))))</formula>
    </cfRule>
  </conditionalFormatting>
  <conditionalFormatting sqref="I416">
    <cfRule type="containsText" dxfId="159" priority="191" operator="containsText" text="No">
      <formula>NOT(ISERROR(SEARCH(("No"),(I416))))</formula>
    </cfRule>
  </conditionalFormatting>
  <conditionalFormatting sqref="I416">
    <cfRule type="containsText" dxfId="158" priority="192" operator="containsText" text="No">
      <formula>NOT(ISERROR(SEARCH(("No"),(I416))))</formula>
    </cfRule>
  </conditionalFormatting>
  <conditionalFormatting sqref="I418:I422">
    <cfRule type="containsText" dxfId="157" priority="183" operator="containsText" text="No">
      <formula>NOT(ISERROR(SEARCH(("No"),(I418))))</formula>
    </cfRule>
  </conditionalFormatting>
  <conditionalFormatting sqref="I418:I422">
    <cfRule type="containsText" dxfId="156" priority="184" operator="containsText" text="No">
      <formula>NOT(ISERROR(SEARCH(("No"),(I418))))</formula>
    </cfRule>
  </conditionalFormatting>
  <conditionalFormatting sqref="I62:I74">
    <cfRule type="containsText" dxfId="155" priority="174" operator="containsText" text="No">
      <formula>NOT(ISERROR(SEARCH(("No"),(I62))))</formula>
    </cfRule>
  </conditionalFormatting>
  <conditionalFormatting sqref="I62:I74">
    <cfRule type="containsText" dxfId="154" priority="175" operator="containsText" text="No">
      <formula>NOT(ISERROR(SEARCH(("No"),(I62))))</formula>
    </cfRule>
  </conditionalFormatting>
  <conditionalFormatting sqref="I62:I74">
    <cfRule type="containsText" dxfId="153" priority="176" operator="containsText" text="No">
      <formula>NOT(ISERROR(SEARCH(("No"),(I62))))</formula>
    </cfRule>
  </conditionalFormatting>
  <conditionalFormatting sqref="I62:I74">
    <cfRule type="containsText" dxfId="152" priority="177" operator="containsText" text="No">
      <formula>NOT(ISERROR(SEARCH(("No"),(I62))))</formula>
    </cfRule>
  </conditionalFormatting>
  <conditionalFormatting sqref="I76">
    <cfRule type="containsText" dxfId="151" priority="172" operator="containsText" text="No">
      <formula>NOT(ISERROR(SEARCH(("No"),(I76))))</formula>
    </cfRule>
  </conditionalFormatting>
  <conditionalFormatting sqref="I76">
    <cfRule type="containsText" dxfId="150" priority="173" operator="containsText" text="No">
      <formula>NOT(ISERROR(SEARCH(("No"),(I76))))</formula>
    </cfRule>
  </conditionalFormatting>
  <conditionalFormatting sqref="I2:I7">
    <cfRule type="containsText" dxfId="149" priority="160" operator="containsText" text="No">
      <formula>NOT(ISERROR(SEARCH(("No"),(I2))))</formula>
    </cfRule>
  </conditionalFormatting>
  <conditionalFormatting sqref="I12:I17">
    <cfRule type="containsText" dxfId="148" priority="159" operator="containsText" text="No">
      <formula>NOT(ISERROR(SEARCH(("No"),(I12))))</formula>
    </cfRule>
  </conditionalFormatting>
  <conditionalFormatting sqref="I37">
    <cfRule type="containsText" dxfId="147" priority="157" operator="containsText" text="No">
      <formula>NOT(ISERROR(SEARCH(("No"),(I37))))</formula>
    </cfRule>
  </conditionalFormatting>
  <conditionalFormatting sqref="I37">
    <cfRule type="containsText" dxfId="146" priority="158" operator="containsText" text="No">
      <formula>NOT(ISERROR(SEARCH(("No"),(I37))))</formula>
    </cfRule>
  </conditionalFormatting>
  <conditionalFormatting sqref="I47">
    <cfRule type="containsText" dxfId="145" priority="153" operator="containsText" text="No">
      <formula>NOT(ISERROR(SEARCH(("No"),(I47))))</formula>
    </cfRule>
  </conditionalFormatting>
  <conditionalFormatting sqref="I47">
    <cfRule type="containsText" dxfId="144" priority="154" operator="containsText" text="No">
      <formula>NOT(ISERROR(SEARCH(("No"),(I47))))</formula>
    </cfRule>
  </conditionalFormatting>
  <conditionalFormatting sqref="I47">
    <cfRule type="containsText" dxfId="143" priority="155" operator="containsText" text="No">
      <formula>NOT(ISERROR(SEARCH(("No"),(I47))))</formula>
    </cfRule>
  </conditionalFormatting>
  <conditionalFormatting sqref="I47">
    <cfRule type="containsText" dxfId="142" priority="156" operator="containsText" text="No">
      <formula>NOT(ISERROR(SEARCH(("No"),(I47))))</formula>
    </cfRule>
  </conditionalFormatting>
  <conditionalFormatting sqref="I52:I54">
    <cfRule type="containsText" dxfId="141" priority="149" operator="containsText" text="No">
      <formula>NOT(ISERROR(SEARCH(("No"),(I52))))</formula>
    </cfRule>
  </conditionalFormatting>
  <conditionalFormatting sqref="I52:I54">
    <cfRule type="containsText" dxfId="140" priority="150" operator="containsText" text="No">
      <formula>NOT(ISERROR(SEARCH(("No"),(I52))))</formula>
    </cfRule>
  </conditionalFormatting>
  <conditionalFormatting sqref="I52:I54">
    <cfRule type="containsText" dxfId="139" priority="151" operator="containsText" text="No">
      <formula>NOT(ISERROR(SEARCH(("No"),(I52))))</formula>
    </cfRule>
  </conditionalFormatting>
  <conditionalFormatting sqref="I52:I54">
    <cfRule type="containsText" dxfId="138" priority="152" operator="containsText" text="No">
      <formula>NOT(ISERROR(SEARCH(("No"),(I52))))</formula>
    </cfRule>
  </conditionalFormatting>
  <conditionalFormatting sqref="I507:I566">
    <cfRule type="containsText" dxfId="137" priority="128" operator="containsText" text="No">
      <formula>NOT(ISERROR(SEARCH(("No"),(I507))))</formula>
    </cfRule>
  </conditionalFormatting>
  <conditionalFormatting sqref="I435:I506">
    <cfRule type="containsText" dxfId="136" priority="127" operator="containsText" text="No">
      <formula>NOT(ISERROR(SEARCH(("No"),(I435))))</formula>
    </cfRule>
  </conditionalFormatting>
  <conditionalFormatting sqref="I423">
    <cfRule type="containsText" dxfId="135" priority="126" operator="containsText" text="No">
      <formula>NOT(ISERROR(SEARCH(("No"),(I423))))</formula>
    </cfRule>
  </conditionalFormatting>
  <conditionalFormatting sqref="I425">
    <cfRule type="containsText" dxfId="134" priority="125" operator="containsText" text="No">
      <formula>NOT(ISERROR(SEARCH(("No"),(I425))))</formula>
    </cfRule>
  </conditionalFormatting>
  <conditionalFormatting sqref="I88:I99">
    <cfRule type="containsText" dxfId="133" priority="121" operator="containsText" text="No">
      <formula>NOT(ISERROR(SEARCH(("No"),(I88))))</formula>
    </cfRule>
  </conditionalFormatting>
  <conditionalFormatting sqref="I88:I99">
    <cfRule type="containsText" dxfId="132" priority="122" operator="containsText" text="No">
      <formula>NOT(ISERROR(SEARCH(("No"),(I88))))</formula>
    </cfRule>
  </conditionalFormatting>
  <conditionalFormatting sqref="I88:I99">
    <cfRule type="containsText" dxfId="131" priority="123" operator="containsText" text="No">
      <formula>NOT(ISERROR(SEARCH(("No"),(I88))))</formula>
    </cfRule>
  </conditionalFormatting>
  <conditionalFormatting sqref="I88:I99">
    <cfRule type="containsText" dxfId="130" priority="124" operator="containsText" text="No">
      <formula>NOT(ISERROR(SEARCH(("No"),(I88))))</formula>
    </cfRule>
  </conditionalFormatting>
  <conditionalFormatting sqref="I113">
    <cfRule type="containsText" dxfId="129" priority="117" operator="containsText" text="No">
      <formula>NOT(ISERROR(SEARCH(("No"),(I113))))</formula>
    </cfRule>
  </conditionalFormatting>
  <conditionalFormatting sqref="I113">
    <cfRule type="containsText" dxfId="128" priority="118" operator="containsText" text="No">
      <formula>NOT(ISERROR(SEARCH(("No"),(I113))))</formula>
    </cfRule>
  </conditionalFormatting>
  <conditionalFormatting sqref="I113">
    <cfRule type="containsText" dxfId="127" priority="119" operator="containsText" text="No">
      <formula>NOT(ISERROR(SEARCH(("No"),(I113))))</formula>
    </cfRule>
  </conditionalFormatting>
  <conditionalFormatting sqref="I113">
    <cfRule type="containsText" dxfId="126" priority="120" operator="containsText" text="No">
      <formula>NOT(ISERROR(SEARCH(("No"),(I113))))</formula>
    </cfRule>
  </conditionalFormatting>
  <conditionalFormatting sqref="I119:I120">
    <cfRule type="containsText" dxfId="125" priority="113" operator="containsText" text="No">
      <formula>NOT(ISERROR(SEARCH(("No"),(I119))))</formula>
    </cfRule>
  </conditionalFormatting>
  <conditionalFormatting sqref="I119:I120">
    <cfRule type="containsText" dxfId="124" priority="114" operator="containsText" text="No">
      <formula>NOT(ISERROR(SEARCH(("No"),(I119))))</formula>
    </cfRule>
  </conditionalFormatting>
  <conditionalFormatting sqref="I119:I120">
    <cfRule type="containsText" dxfId="123" priority="115" operator="containsText" text="No">
      <formula>NOT(ISERROR(SEARCH(("No"),(I119))))</formula>
    </cfRule>
  </conditionalFormatting>
  <conditionalFormatting sqref="I119:I120">
    <cfRule type="containsText" dxfId="122" priority="116" operator="containsText" text="No">
      <formula>NOT(ISERROR(SEARCH(("No"),(I119))))</formula>
    </cfRule>
  </conditionalFormatting>
  <conditionalFormatting sqref="I129:I130">
    <cfRule type="containsText" dxfId="121" priority="109" operator="containsText" text="No">
      <formula>NOT(ISERROR(SEARCH(("No"),(I129))))</formula>
    </cfRule>
  </conditionalFormatting>
  <conditionalFormatting sqref="I129:I130">
    <cfRule type="containsText" dxfId="120" priority="110" operator="containsText" text="No">
      <formula>NOT(ISERROR(SEARCH(("No"),(I129))))</formula>
    </cfRule>
  </conditionalFormatting>
  <conditionalFormatting sqref="I129:I130">
    <cfRule type="containsText" dxfId="119" priority="111" operator="containsText" text="No">
      <formula>NOT(ISERROR(SEARCH(("No"),(I129))))</formula>
    </cfRule>
  </conditionalFormatting>
  <conditionalFormatting sqref="I129:I130">
    <cfRule type="containsText" dxfId="118" priority="112" operator="containsText" text="No">
      <formula>NOT(ISERROR(SEARCH(("No"),(I129))))</formula>
    </cfRule>
  </conditionalFormatting>
  <conditionalFormatting sqref="I132:I136">
    <cfRule type="containsText" dxfId="117" priority="105" operator="containsText" text="No">
      <formula>NOT(ISERROR(SEARCH(("No"),(I132))))</formula>
    </cfRule>
  </conditionalFormatting>
  <conditionalFormatting sqref="I132:I136">
    <cfRule type="containsText" dxfId="116" priority="106" operator="containsText" text="No">
      <formula>NOT(ISERROR(SEARCH(("No"),(I132))))</formula>
    </cfRule>
  </conditionalFormatting>
  <conditionalFormatting sqref="I132:I136">
    <cfRule type="containsText" dxfId="115" priority="107" operator="containsText" text="No">
      <formula>NOT(ISERROR(SEARCH(("No"),(I132))))</formula>
    </cfRule>
  </conditionalFormatting>
  <conditionalFormatting sqref="I132:I136">
    <cfRule type="containsText" dxfId="114" priority="108" operator="containsText" text="No">
      <formula>NOT(ISERROR(SEARCH(("No"),(I132))))</formula>
    </cfRule>
  </conditionalFormatting>
  <conditionalFormatting sqref="I144:I150">
    <cfRule type="containsText" dxfId="113" priority="101" operator="containsText" text="No">
      <formula>NOT(ISERROR(SEARCH(("No"),(I144))))</formula>
    </cfRule>
  </conditionalFormatting>
  <conditionalFormatting sqref="I144:I150">
    <cfRule type="containsText" dxfId="112" priority="102" operator="containsText" text="No">
      <formula>NOT(ISERROR(SEARCH(("No"),(I144))))</formula>
    </cfRule>
  </conditionalFormatting>
  <conditionalFormatting sqref="I144:I150">
    <cfRule type="containsText" dxfId="111" priority="103" operator="containsText" text="No">
      <formula>NOT(ISERROR(SEARCH(("No"),(I144))))</formula>
    </cfRule>
  </conditionalFormatting>
  <conditionalFormatting sqref="I144:I150">
    <cfRule type="containsText" dxfId="110" priority="104" operator="containsText" text="No">
      <formula>NOT(ISERROR(SEARCH(("No"),(I144))))</formula>
    </cfRule>
  </conditionalFormatting>
  <conditionalFormatting sqref="I152">
    <cfRule type="containsText" dxfId="109" priority="97" operator="containsText" text="No">
      <formula>NOT(ISERROR(SEARCH(("No"),(I152))))</formula>
    </cfRule>
  </conditionalFormatting>
  <conditionalFormatting sqref="I152">
    <cfRule type="containsText" dxfId="108" priority="98" operator="containsText" text="No">
      <formula>NOT(ISERROR(SEARCH(("No"),(I152))))</formula>
    </cfRule>
  </conditionalFormatting>
  <conditionalFormatting sqref="I152">
    <cfRule type="containsText" dxfId="107" priority="99" operator="containsText" text="No">
      <formula>NOT(ISERROR(SEARCH(("No"),(I152))))</formula>
    </cfRule>
  </conditionalFormatting>
  <conditionalFormatting sqref="I152">
    <cfRule type="containsText" dxfId="106" priority="100" operator="containsText" text="No">
      <formula>NOT(ISERROR(SEARCH(("No"),(I152))))</formula>
    </cfRule>
  </conditionalFormatting>
  <conditionalFormatting sqref="I157">
    <cfRule type="containsText" dxfId="105" priority="93" operator="containsText" text="No">
      <formula>NOT(ISERROR(SEARCH(("No"),(I157))))</formula>
    </cfRule>
  </conditionalFormatting>
  <conditionalFormatting sqref="I157">
    <cfRule type="containsText" dxfId="104" priority="94" operator="containsText" text="No">
      <formula>NOT(ISERROR(SEARCH(("No"),(I157))))</formula>
    </cfRule>
  </conditionalFormatting>
  <conditionalFormatting sqref="I157">
    <cfRule type="containsText" dxfId="103" priority="95" operator="containsText" text="No">
      <formula>NOT(ISERROR(SEARCH(("No"),(I157))))</formula>
    </cfRule>
  </conditionalFormatting>
  <conditionalFormatting sqref="I157">
    <cfRule type="containsText" dxfId="102" priority="96" operator="containsText" text="No">
      <formula>NOT(ISERROR(SEARCH(("No"),(I157))))</formula>
    </cfRule>
  </conditionalFormatting>
  <conditionalFormatting sqref="I160">
    <cfRule type="containsText" dxfId="101" priority="89" operator="containsText" text="No">
      <formula>NOT(ISERROR(SEARCH(("No"),(I160))))</formula>
    </cfRule>
  </conditionalFormatting>
  <conditionalFormatting sqref="I160">
    <cfRule type="containsText" dxfId="100" priority="90" operator="containsText" text="No">
      <formula>NOT(ISERROR(SEARCH(("No"),(I160))))</formula>
    </cfRule>
  </conditionalFormatting>
  <conditionalFormatting sqref="I160">
    <cfRule type="containsText" dxfId="99" priority="91" operator="containsText" text="No">
      <formula>NOT(ISERROR(SEARCH(("No"),(I160))))</formula>
    </cfRule>
  </conditionalFormatting>
  <conditionalFormatting sqref="I160">
    <cfRule type="containsText" dxfId="98" priority="92" operator="containsText" text="No">
      <formula>NOT(ISERROR(SEARCH(("No"),(I160))))</formula>
    </cfRule>
  </conditionalFormatting>
  <conditionalFormatting sqref="I162:I164">
    <cfRule type="containsText" dxfId="97" priority="85" operator="containsText" text="No">
      <formula>NOT(ISERROR(SEARCH(("No"),(I162))))</formula>
    </cfRule>
  </conditionalFormatting>
  <conditionalFormatting sqref="I162:I164">
    <cfRule type="containsText" dxfId="96" priority="86" operator="containsText" text="No">
      <formula>NOT(ISERROR(SEARCH(("No"),(I162))))</formula>
    </cfRule>
  </conditionalFormatting>
  <conditionalFormatting sqref="I162:I164">
    <cfRule type="containsText" dxfId="95" priority="87" operator="containsText" text="No">
      <formula>NOT(ISERROR(SEARCH(("No"),(I162))))</formula>
    </cfRule>
  </conditionalFormatting>
  <conditionalFormatting sqref="I162:I164">
    <cfRule type="containsText" dxfId="94" priority="88" operator="containsText" text="No">
      <formula>NOT(ISERROR(SEARCH(("No"),(I162))))</formula>
    </cfRule>
  </conditionalFormatting>
  <conditionalFormatting sqref="I170">
    <cfRule type="containsText" dxfId="93" priority="81" operator="containsText" text="No">
      <formula>NOT(ISERROR(SEARCH(("No"),(I170))))</formula>
    </cfRule>
  </conditionalFormatting>
  <conditionalFormatting sqref="I170">
    <cfRule type="containsText" dxfId="92" priority="82" operator="containsText" text="No">
      <formula>NOT(ISERROR(SEARCH(("No"),(I170))))</formula>
    </cfRule>
  </conditionalFormatting>
  <conditionalFormatting sqref="I170">
    <cfRule type="containsText" dxfId="91" priority="83" operator="containsText" text="No">
      <formula>NOT(ISERROR(SEARCH(("No"),(I170))))</formula>
    </cfRule>
  </conditionalFormatting>
  <conditionalFormatting sqref="I170">
    <cfRule type="containsText" dxfId="90" priority="84" operator="containsText" text="No">
      <formula>NOT(ISERROR(SEARCH(("No"),(I170))))</formula>
    </cfRule>
  </conditionalFormatting>
  <conditionalFormatting sqref="I171">
    <cfRule type="containsText" dxfId="89" priority="77" operator="containsText" text="No">
      <formula>NOT(ISERROR(SEARCH(("No"),(I171))))</formula>
    </cfRule>
  </conditionalFormatting>
  <conditionalFormatting sqref="I171">
    <cfRule type="containsText" dxfId="88" priority="78" operator="containsText" text="No">
      <formula>NOT(ISERROR(SEARCH(("No"),(I171))))</formula>
    </cfRule>
  </conditionalFormatting>
  <conditionalFormatting sqref="I171">
    <cfRule type="containsText" dxfId="87" priority="79" operator="containsText" text="No">
      <formula>NOT(ISERROR(SEARCH(("No"),(I171))))</formula>
    </cfRule>
  </conditionalFormatting>
  <conditionalFormatting sqref="I171">
    <cfRule type="containsText" dxfId="86" priority="80" operator="containsText" text="No">
      <formula>NOT(ISERROR(SEARCH(("No"),(I171))))</formula>
    </cfRule>
  </conditionalFormatting>
  <conditionalFormatting sqref="I173">
    <cfRule type="containsText" dxfId="85" priority="73" operator="containsText" text="No">
      <formula>NOT(ISERROR(SEARCH(("No"),(I173))))</formula>
    </cfRule>
  </conditionalFormatting>
  <conditionalFormatting sqref="I173">
    <cfRule type="containsText" dxfId="84" priority="74" operator="containsText" text="No">
      <formula>NOT(ISERROR(SEARCH(("No"),(I173))))</formula>
    </cfRule>
  </conditionalFormatting>
  <conditionalFormatting sqref="I173">
    <cfRule type="containsText" dxfId="83" priority="75" operator="containsText" text="No">
      <formula>NOT(ISERROR(SEARCH(("No"),(I173))))</formula>
    </cfRule>
  </conditionalFormatting>
  <conditionalFormatting sqref="I173">
    <cfRule type="containsText" dxfId="82" priority="76" operator="containsText" text="No">
      <formula>NOT(ISERROR(SEARCH(("No"),(I173))))</formula>
    </cfRule>
  </conditionalFormatting>
  <conditionalFormatting sqref="I175:I176">
    <cfRule type="containsText" dxfId="81" priority="69" operator="containsText" text="No">
      <formula>NOT(ISERROR(SEARCH(("No"),(I175))))</formula>
    </cfRule>
  </conditionalFormatting>
  <conditionalFormatting sqref="I175:I176">
    <cfRule type="containsText" dxfId="80" priority="70" operator="containsText" text="No">
      <formula>NOT(ISERROR(SEARCH(("No"),(I175))))</formula>
    </cfRule>
  </conditionalFormatting>
  <conditionalFormatting sqref="I175:I176">
    <cfRule type="containsText" dxfId="79" priority="71" operator="containsText" text="No">
      <formula>NOT(ISERROR(SEARCH(("No"),(I175))))</formula>
    </cfRule>
  </conditionalFormatting>
  <conditionalFormatting sqref="I175:I176">
    <cfRule type="containsText" dxfId="78" priority="72" operator="containsText" text="No">
      <formula>NOT(ISERROR(SEARCH(("No"),(I175))))</formula>
    </cfRule>
  </conditionalFormatting>
  <conditionalFormatting sqref="I178:I179">
    <cfRule type="containsText" dxfId="77" priority="65" operator="containsText" text="No">
      <formula>NOT(ISERROR(SEARCH(("No"),(I178))))</formula>
    </cfRule>
  </conditionalFormatting>
  <conditionalFormatting sqref="I178:I179">
    <cfRule type="containsText" dxfId="76" priority="66" operator="containsText" text="No">
      <formula>NOT(ISERROR(SEARCH(("No"),(I178))))</formula>
    </cfRule>
  </conditionalFormatting>
  <conditionalFormatting sqref="I178:I179">
    <cfRule type="containsText" dxfId="75" priority="67" operator="containsText" text="No">
      <formula>NOT(ISERROR(SEARCH(("No"),(I178))))</formula>
    </cfRule>
  </conditionalFormatting>
  <conditionalFormatting sqref="I178:I179">
    <cfRule type="containsText" dxfId="74" priority="68" operator="containsText" text="No">
      <formula>NOT(ISERROR(SEARCH(("No"),(I178))))</formula>
    </cfRule>
  </conditionalFormatting>
  <conditionalFormatting sqref="I197:I198">
    <cfRule type="containsText" dxfId="73" priority="61" operator="containsText" text="No">
      <formula>NOT(ISERROR(SEARCH(("No"),(I197))))</formula>
    </cfRule>
  </conditionalFormatting>
  <conditionalFormatting sqref="I197:I198">
    <cfRule type="containsText" dxfId="72" priority="62" operator="containsText" text="No">
      <formula>NOT(ISERROR(SEARCH(("No"),(I197))))</formula>
    </cfRule>
  </conditionalFormatting>
  <conditionalFormatting sqref="I197:I198">
    <cfRule type="containsText" dxfId="71" priority="63" operator="containsText" text="No">
      <formula>NOT(ISERROR(SEARCH(("No"),(I197))))</formula>
    </cfRule>
  </conditionalFormatting>
  <conditionalFormatting sqref="I197:I198">
    <cfRule type="containsText" dxfId="70" priority="64" operator="containsText" text="No">
      <formula>NOT(ISERROR(SEARCH(("No"),(I197))))</formula>
    </cfRule>
  </conditionalFormatting>
  <conditionalFormatting sqref="I200:I201">
    <cfRule type="containsText" dxfId="69" priority="57" operator="containsText" text="No">
      <formula>NOT(ISERROR(SEARCH(("No"),(I200))))</formula>
    </cfRule>
  </conditionalFormatting>
  <conditionalFormatting sqref="I200:I201">
    <cfRule type="containsText" dxfId="68" priority="58" operator="containsText" text="No">
      <formula>NOT(ISERROR(SEARCH(("No"),(I200))))</formula>
    </cfRule>
  </conditionalFormatting>
  <conditionalFormatting sqref="I200:I201">
    <cfRule type="containsText" dxfId="67" priority="59" operator="containsText" text="No">
      <formula>NOT(ISERROR(SEARCH(("No"),(I200))))</formula>
    </cfRule>
  </conditionalFormatting>
  <conditionalFormatting sqref="I200:I201">
    <cfRule type="containsText" dxfId="66" priority="60" operator="containsText" text="No">
      <formula>NOT(ISERROR(SEARCH(("No"),(I200))))</formula>
    </cfRule>
  </conditionalFormatting>
  <conditionalFormatting sqref="I207">
    <cfRule type="containsText" dxfId="65" priority="53" operator="containsText" text="No">
      <formula>NOT(ISERROR(SEARCH(("No"),(I207))))</formula>
    </cfRule>
  </conditionalFormatting>
  <conditionalFormatting sqref="I207">
    <cfRule type="containsText" dxfId="64" priority="54" operator="containsText" text="No">
      <formula>NOT(ISERROR(SEARCH(("No"),(I207))))</formula>
    </cfRule>
  </conditionalFormatting>
  <conditionalFormatting sqref="I207">
    <cfRule type="containsText" dxfId="63" priority="55" operator="containsText" text="No">
      <formula>NOT(ISERROR(SEARCH(("No"),(I207))))</formula>
    </cfRule>
  </conditionalFormatting>
  <conditionalFormatting sqref="I207">
    <cfRule type="containsText" dxfId="62" priority="56" operator="containsText" text="No">
      <formula>NOT(ISERROR(SEARCH(("No"),(I207))))</formula>
    </cfRule>
  </conditionalFormatting>
  <conditionalFormatting sqref="I209">
    <cfRule type="containsText" dxfId="61" priority="49" operator="containsText" text="No">
      <formula>NOT(ISERROR(SEARCH(("No"),(I209))))</formula>
    </cfRule>
  </conditionalFormatting>
  <conditionalFormatting sqref="I209">
    <cfRule type="containsText" dxfId="60" priority="50" operator="containsText" text="No">
      <formula>NOT(ISERROR(SEARCH(("No"),(I209))))</formula>
    </cfRule>
  </conditionalFormatting>
  <conditionalFormatting sqref="I209">
    <cfRule type="containsText" dxfId="59" priority="51" operator="containsText" text="No">
      <formula>NOT(ISERROR(SEARCH(("No"),(I209))))</formula>
    </cfRule>
  </conditionalFormatting>
  <conditionalFormatting sqref="I209">
    <cfRule type="containsText" dxfId="58" priority="52" operator="containsText" text="No">
      <formula>NOT(ISERROR(SEARCH(("No"),(I209))))</formula>
    </cfRule>
  </conditionalFormatting>
  <conditionalFormatting sqref="I211:I212">
    <cfRule type="containsText" dxfId="57" priority="45" operator="containsText" text="No">
      <formula>NOT(ISERROR(SEARCH(("No"),(I211))))</formula>
    </cfRule>
  </conditionalFormatting>
  <conditionalFormatting sqref="I211:I212">
    <cfRule type="containsText" dxfId="56" priority="46" operator="containsText" text="No">
      <formula>NOT(ISERROR(SEARCH(("No"),(I211))))</formula>
    </cfRule>
  </conditionalFormatting>
  <conditionalFormatting sqref="I211:I212">
    <cfRule type="containsText" dxfId="55" priority="47" operator="containsText" text="No">
      <formula>NOT(ISERROR(SEARCH(("No"),(I211))))</formula>
    </cfRule>
  </conditionalFormatting>
  <conditionalFormatting sqref="I211:I212">
    <cfRule type="containsText" dxfId="54" priority="48" operator="containsText" text="No">
      <formula>NOT(ISERROR(SEARCH(("No"),(I211))))</formula>
    </cfRule>
  </conditionalFormatting>
  <conditionalFormatting sqref="I214:I215">
    <cfRule type="containsText" dxfId="53" priority="41" operator="containsText" text="No">
      <formula>NOT(ISERROR(SEARCH(("No"),(I214))))</formula>
    </cfRule>
  </conditionalFormatting>
  <conditionalFormatting sqref="I214:I215">
    <cfRule type="containsText" dxfId="52" priority="42" operator="containsText" text="No">
      <formula>NOT(ISERROR(SEARCH(("No"),(I214))))</formula>
    </cfRule>
  </conditionalFormatting>
  <conditionalFormatting sqref="I214:I215">
    <cfRule type="containsText" dxfId="51" priority="43" operator="containsText" text="No">
      <formula>NOT(ISERROR(SEARCH(("No"),(I214))))</formula>
    </cfRule>
  </conditionalFormatting>
  <conditionalFormatting sqref="I214:I215">
    <cfRule type="containsText" dxfId="50" priority="44" operator="containsText" text="No">
      <formula>NOT(ISERROR(SEARCH(("No"),(I214))))</formula>
    </cfRule>
  </conditionalFormatting>
  <conditionalFormatting sqref="I233:I234">
    <cfRule type="containsText" dxfId="49" priority="37" operator="containsText" text="No">
      <formula>NOT(ISERROR(SEARCH(("No"),(I233))))</formula>
    </cfRule>
  </conditionalFormatting>
  <conditionalFormatting sqref="I233:I234">
    <cfRule type="containsText" dxfId="48" priority="38" operator="containsText" text="No">
      <formula>NOT(ISERROR(SEARCH(("No"),(I233))))</formula>
    </cfRule>
  </conditionalFormatting>
  <conditionalFormatting sqref="I233:I234">
    <cfRule type="containsText" dxfId="47" priority="39" operator="containsText" text="No">
      <formula>NOT(ISERROR(SEARCH(("No"),(I233))))</formula>
    </cfRule>
  </conditionalFormatting>
  <conditionalFormatting sqref="I233:I234">
    <cfRule type="containsText" dxfId="46" priority="40" operator="containsText" text="No">
      <formula>NOT(ISERROR(SEARCH(("No"),(I233))))</formula>
    </cfRule>
  </conditionalFormatting>
  <conditionalFormatting sqref="I237">
    <cfRule type="containsText" dxfId="45" priority="33" operator="containsText" text="No">
      <formula>NOT(ISERROR(SEARCH(("No"),(I237))))</formula>
    </cfRule>
  </conditionalFormatting>
  <conditionalFormatting sqref="I237">
    <cfRule type="containsText" dxfId="44" priority="34" operator="containsText" text="No">
      <formula>NOT(ISERROR(SEARCH(("No"),(I237))))</formula>
    </cfRule>
  </conditionalFormatting>
  <conditionalFormatting sqref="I237">
    <cfRule type="containsText" dxfId="43" priority="35" operator="containsText" text="No">
      <formula>NOT(ISERROR(SEARCH(("No"),(I237))))</formula>
    </cfRule>
  </conditionalFormatting>
  <conditionalFormatting sqref="I237">
    <cfRule type="containsText" dxfId="42" priority="36" operator="containsText" text="No">
      <formula>NOT(ISERROR(SEARCH(("No"),(I237))))</formula>
    </cfRule>
  </conditionalFormatting>
  <conditionalFormatting sqref="I248">
    <cfRule type="containsText" dxfId="41" priority="29" operator="containsText" text="No">
      <formula>NOT(ISERROR(SEARCH(("No"),(I248))))</formula>
    </cfRule>
  </conditionalFormatting>
  <conditionalFormatting sqref="I248">
    <cfRule type="containsText" dxfId="40" priority="30" operator="containsText" text="No">
      <formula>NOT(ISERROR(SEARCH(("No"),(I248))))</formula>
    </cfRule>
  </conditionalFormatting>
  <conditionalFormatting sqref="I248">
    <cfRule type="containsText" dxfId="39" priority="31" operator="containsText" text="No">
      <formula>NOT(ISERROR(SEARCH(("No"),(I248))))</formula>
    </cfRule>
  </conditionalFormatting>
  <conditionalFormatting sqref="I248">
    <cfRule type="containsText" dxfId="38" priority="32" operator="containsText" text="No">
      <formula>NOT(ISERROR(SEARCH(("No"),(I248))))</formula>
    </cfRule>
  </conditionalFormatting>
  <conditionalFormatting sqref="I251">
    <cfRule type="containsText" dxfId="37" priority="25" operator="containsText" text="No">
      <formula>NOT(ISERROR(SEARCH(("No"),(I251))))</formula>
    </cfRule>
  </conditionalFormatting>
  <conditionalFormatting sqref="I251">
    <cfRule type="containsText" dxfId="36" priority="26" operator="containsText" text="No">
      <formula>NOT(ISERROR(SEARCH(("No"),(I251))))</formula>
    </cfRule>
  </conditionalFormatting>
  <conditionalFormatting sqref="I251">
    <cfRule type="containsText" dxfId="35" priority="27" operator="containsText" text="No">
      <formula>NOT(ISERROR(SEARCH(("No"),(I251))))</formula>
    </cfRule>
  </conditionalFormatting>
  <conditionalFormatting sqref="I251">
    <cfRule type="containsText" dxfId="34" priority="28" operator="containsText" text="No">
      <formula>NOT(ISERROR(SEARCH(("No"),(I251))))</formula>
    </cfRule>
  </conditionalFormatting>
  <conditionalFormatting sqref="I269">
    <cfRule type="containsText" dxfId="33" priority="21" operator="containsText" text="No">
      <formula>NOT(ISERROR(SEARCH(("No"),(I269))))</formula>
    </cfRule>
  </conditionalFormatting>
  <conditionalFormatting sqref="I269">
    <cfRule type="containsText" dxfId="32" priority="22" operator="containsText" text="No">
      <formula>NOT(ISERROR(SEARCH(("No"),(I269))))</formula>
    </cfRule>
  </conditionalFormatting>
  <conditionalFormatting sqref="I269">
    <cfRule type="containsText" dxfId="31" priority="23" operator="containsText" text="No">
      <formula>NOT(ISERROR(SEARCH(("No"),(I269))))</formula>
    </cfRule>
  </conditionalFormatting>
  <conditionalFormatting sqref="I269">
    <cfRule type="containsText" dxfId="30" priority="24" operator="containsText" text="No">
      <formula>NOT(ISERROR(SEARCH(("No"),(I269))))</formula>
    </cfRule>
  </conditionalFormatting>
  <conditionalFormatting sqref="I279:I282">
    <cfRule type="containsText" dxfId="29" priority="17" operator="containsText" text="No">
      <formula>NOT(ISERROR(SEARCH(("No"),(I279))))</formula>
    </cfRule>
  </conditionalFormatting>
  <conditionalFormatting sqref="I279:I282">
    <cfRule type="containsText" dxfId="28" priority="18" operator="containsText" text="No">
      <formula>NOT(ISERROR(SEARCH(("No"),(I279))))</formula>
    </cfRule>
  </conditionalFormatting>
  <conditionalFormatting sqref="I279:I282">
    <cfRule type="containsText" dxfId="27" priority="19" operator="containsText" text="No">
      <formula>NOT(ISERROR(SEARCH(("No"),(I279))))</formula>
    </cfRule>
  </conditionalFormatting>
  <conditionalFormatting sqref="I279:I282">
    <cfRule type="containsText" dxfId="26" priority="20" operator="containsText" text="No">
      <formula>NOT(ISERROR(SEARCH(("No"),(I279))))</formula>
    </cfRule>
  </conditionalFormatting>
  <conditionalFormatting sqref="I287:I290">
    <cfRule type="containsText" dxfId="25" priority="13" operator="containsText" text="No">
      <formula>NOT(ISERROR(SEARCH(("No"),(I287))))</formula>
    </cfRule>
  </conditionalFormatting>
  <conditionalFormatting sqref="I287:I290">
    <cfRule type="containsText" dxfId="24" priority="14" operator="containsText" text="No">
      <formula>NOT(ISERROR(SEARCH(("No"),(I287))))</formula>
    </cfRule>
  </conditionalFormatting>
  <conditionalFormatting sqref="I287:I290">
    <cfRule type="containsText" dxfId="23" priority="15" operator="containsText" text="No">
      <formula>NOT(ISERROR(SEARCH(("No"),(I287))))</formula>
    </cfRule>
  </conditionalFormatting>
  <conditionalFormatting sqref="I287:I290">
    <cfRule type="containsText" dxfId="22" priority="16" operator="containsText" text="No">
      <formula>NOT(ISERROR(SEARCH(("No"),(I287))))</formula>
    </cfRule>
  </conditionalFormatting>
  <conditionalFormatting sqref="I292:I295">
    <cfRule type="containsText" dxfId="21" priority="9" operator="containsText" text="No">
      <formula>NOT(ISERROR(SEARCH(("No"),(I292))))</formula>
    </cfRule>
  </conditionalFormatting>
  <conditionalFormatting sqref="I292:I295">
    <cfRule type="containsText" dxfId="20" priority="10" operator="containsText" text="No">
      <formula>NOT(ISERROR(SEARCH(("No"),(I292))))</formula>
    </cfRule>
  </conditionalFormatting>
  <conditionalFormatting sqref="I292:I295">
    <cfRule type="containsText" dxfId="19" priority="11" operator="containsText" text="No">
      <formula>NOT(ISERROR(SEARCH(("No"),(I292))))</formula>
    </cfRule>
  </conditionalFormatting>
  <conditionalFormatting sqref="I292:I295">
    <cfRule type="containsText" dxfId="18" priority="12" operator="containsText" text="No">
      <formula>NOT(ISERROR(SEARCH(("No"),(I292))))</formula>
    </cfRule>
  </conditionalFormatting>
  <conditionalFormatting sqref="I300:I303">
    <cfRule type="containsText" dxfId="17" priority="5" operator="containsText" text="No">
      <formula>NOT(ISERROR(SEARCH(("No"),(I300))))</formula>
    </cfRule>
  </conditionalFormatting>
  <conditionalFormatting sqref="I300:I303">
    <cfRule type="containsText" dxfId="16" priority="6" operator="containsText" text="No">
      <formula>NOT(ISERROR(SEARCH(("No"),(I300))))</formula>
    </cfRule>
  </conditionalFormatting>
  <conditionalFormatting sqref="I300:I303">
    <cfRule type="containsText" dxfId="15" priority="7" operator="containsText" text="No">
      <formula>NOT(ISERROR(SEARCH(("No"),(I300))))</formula>
    </cfRule>
  </conditionalFormatting>
  <conditionalFormatting sqref="I300:I303">
    <cfRule type="containsText" dxfId="14" priority="8" operator="containsText" text="No">
      <formula>NOT(ISERROR(SEARCH(("No"),(I300))))</formula>
    </cfRule>
  </conditionalFormatting>
  <conditionalFormatting sqref="I305:I308">
    <cfRule type="containsText" dxfId="13" priority="1" operator="containsText" text="No">
      <formula>NOT(ISERROR(SEARCH(("No"),(I305))))</formula>
    </cfRule>
  </conditionalFormatting>
  <conditionalFormatting sqref="I305:I308">
    <cfRule type="containsText" dxfId="12" priority="2" operator="containsText" text="No">
      <formula>NOT(ISERROR(SEARCH(("No"),(I305))))</formula>
    </cfRule>
  </conditionalFormatting>
  <conditionalFormatting sqref="I305:I308">
    <cfRule type="containsText" dxfId="11" priority="3" operator="containsText" text="No">
      <formula>NOT(ISERROR(SEARCH(("No"),(I305))))</formula>
    </cfRule>
  </conditionalFormatting>
  <conditionalFormatting sqref="I305:I308">
    <cfRule type="containsText" dxfId="10" priority="4" operator="containsText" text="No">
      <formula>NOT(ISERROR(SEARCH(("No"),(I305))))</formula>
    </cfRule>
  </conditionalFormatting>
  <pageMargins left="0.7" right="0.7" top="0.75" bottom="0.75" header="0" footer="0"/>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E65BE-6BAE-45AF-960D-2B376211F2BF}">
  <sheetPr>
    <tabColor theme="6" tint="-0.249977111117893"/>
  </sheetPr>
  <dimension ref="A1:O615"/>
  <sheetViews>
    <sheetView topLeftCell="A46" workbookViewId="0">
      <selection activeCell="K79" sqref="K79"/>
    </sheetView>
  </sheetViews>
  <sheetFormatPr defaultColWidth="9" defaultRowHeight="13" x14ac:dyDescent="0.3"/>
  <cols>
    <col min="1" max="1" width="17.83203125" style="235" customWidth="1"/>
    <col min="2" max="2" width="18" style="235" customWidth="1"/>
    <col min="3" max="3" width="27.25" style="235" customWidth="1"/>
    <col min="4" max="4" width="49.83203125" style="235" customWidth="1"/>
    <col min="5" max="9" width="9" style="235"/>
    <col min="10" max="10" width="24.75" style="235" customWidth="1"/>
    <col min="11" max="11" width="35.58203125" style="242" customWidth="1"/>
    <col min="12" max="16384" width="9" style="235"/>
  </cols>
  <sheetData>
    <row r="1" spans="1:15" ht="14.5" x14ac:dyDescent="0.35">
      <c r="A1" s="200" t="s">
        <v>1544</v>
      </c>
    </row>
    <row r="2" spans="1:15" ht="14.5" x14ac:dyDescent="0.35">
      <c r="A2" s="202" t="s">
        <v>1545</v>
      </c>
    </row>
    <row r="3" spans="1:15" s="236" customFormat="1" x14ac:dyDescent="0.3">
      <c r="A3" s="236" t="s">
        <v>1784</v>
      </c>
      <c r="B3" s="236" t="s">
        <v>37</v>
      </c>
      <c r="C3" s="236" t="s">
        <v>38</v>
      </c>
      <c r="D3" s="236" t="s">
        <v>39</v>
      </c>
      <c r="E3" s="236" t="s">
        <v>46</v>
      </c>
      <c r="F3" s="236" t="s">
        <v>47</v>
      </c>
      <c r="G3" s="236" t="s">
        <v>48</v>
      </c>
      <c r="H3" s="236" t="s">
        <v>49</v>
      </c>
      <c r="I3" s="236" t="s">
        <v>50</v>
      </c>
      <c r="J3" s="236" t="s">
        <v>51</v>
      </c>
      <c r="K3" s="243" t="s">
        <v>52</v>
      </c>
      <c r="L3" s="236" t="s">
        <v>53</v>
      </c>
      <c r="M3" s="236" t="s">
        <v>54</v>
      </c>
      <c r="N3" s="236" t="s">
        <v>55</v>
      </c>
      <c r="O3" s="236" t="s">
        <v>56</v>
      </c>
    </row>
    <row r="4" spans="1:15" x14ac:dyDescent="0.3">
      <c r="A4" s="235" t="s">
        <v>1785</v>
      </c>
      <c r="B4" s="235" t="s">
        <v>57</v>
      </c>
      <c r="C4" s="235" t="s">
        <v>58</v>
      </c>
      <c r="D4" s="235" t="s">
        <v>59</v>
      </c>
      <c r="E4" s="235" t="s">
        <v>64</v>
      </c>
      <c r="F4" s="235" t="s">
        <v>65</v>
      </c>
      <c r="G4" s="235">
        <v>0</v>
      </c>
      <c r="H4" s="235">
        <v>1</v>
      </c>
      <c r="I4" s="235">
        <v>0.02</v>
      </c>
      <c r="J4" s="235" t="s">
        <v>66</v>
      </c>
      <c r="K4" s="242" t="str">
        <f>INDEX(Guidance!$U:$U,MATCH(A4,Guidance!$B:$B,0))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c r="L4" s="235" t="s">
        <v>67</v>
      </c>
      <c r="M4" s="235" t="s">
        <v>68</v>
      </c>
      <c r="N4" s="235" t="s">
        <v>1470</v>
      </c>
    </row>
    <row r="5" spans="1:15" x14ac:dyDescent="0.3">
      <c r="A5" s="235" t="s">
        <v>1786</v>
      </c>
      <c r="B5" s="235" t="s">
        <v>57</v>
      </c>
      <c r="C5" s="235" t="s">
        <v>85</v>
      </c>
      <c r="D5" s="235" t="s">
        <v>86</v>
      </c>
      <c r="E5" s="235" t="s">
        <v>86</v>
      </c>
      <c r="F5" s="235" t="s">
        <v>87</v>
      </c>
      <c r="G5" s="235">
        <v>0</v>
      </c>
      <c r="H5" s="235">
        <v>300</v>
      </c>
      <c r="I5" s="235">
        <v>5</v>
      </c>
      <c r="J5" s="235" t="s">
        <v>88</v>
      </c>
      <c r="K5" s="242" t="str">
        <f>INDEX(Guidance!$U:$U,MATCH(A5,Guidance!$B:$B,0))</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M5" s="235" t="s">
        <v>89</v>
      </c>
      <c r="N5" s="235" t="s">
        <v>1684</v>
      </c>
    </row>
    <row r="6" spans="1:15" x14ac:dyDescent="0.3">
      <c r="A6" s="235" t="s">
        <v>1787</v>
      </c>
      <c r="B6" s="235" t="s">
        <v>57</v>
      </c>
      <c r="C6" s="235" t="s">
        <v>90</v>
      </c>
      <c r="D6" s="235" t="s">
        <v>91</v>
      </c>
      <c r="E6" s="235" t="s">
        <v>92</v>
      </c>
      <c r="F6" s="235" t="s">
        <v>93</v>
      </c>
      <c r="G6" s="235">
        <v>0</v>
      </c>
      <c r="H6" s="235">
        <v>1</v>
      </c>
      <c r="I6" s="235">
        <v>0.02</v>
      </c>
      <c r="J6" s="235" t="s">
        <v>94</v>
      </c>
      <c r="K6" s="242" t="str">
        <f>INDEX(Guidance!$U:$U,MATCH(A6,Guidance!$B:$B,0))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c r="M6" s="235" t="s">
        <v>95</v>
      </c>
      <c r="N6" s="235" t="s">
        <v>1685</v>
      </c>
    </row>
    <row r="7" spans="1:15" x14ac:dyDescent="0.3">
      <c r="A7" s="235" t="s">
        <v>1788</v>
      </c>
      <c r="B7" s="235" t="s">
        <v>57</v>
      </c>
      <c r="C7" s="235" t="s">
        <v>96</v>
      </c>
      <c r="D7" s="235" t="s">
        <v>97</v>
      </c>
      <c r="E7" s="235" t="s">
        <v>100</v>
      </c>
      <c r="F7" s="235" t="s">
        <v>101</v>
      </c>
      <c r="G7" s="235">
        <v>0</v>
      </c>
      <c r="H7" s="235">
        <v>1</v>
      </c>
      <c r="I7" s="235">
        <v>0.01</v>
      </c>
      <c r="J7" s="235" t="s">
        <v>102</v>
      </c>
      <c r="K7" s="242" t="str">
        <f>INDEX(Guidance!$U:$U,MATCH(A7,Guidance!$B:$B,0))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c r="L7" s="235" t="s">
        <v>103</v>
      </c>
      <c r="M7" s="235" t="s">
        <v>104</v>
      </c>
    </row>
    <row r="8" spans="1:15" x14ac:dyDescent="0.3">
      <c r="A8" s="235" t="s">
        <v>1789</v>
      </c>
      <c r="B8" s="235" t="s">
        <v>57</v>
      </c>
      <c r="C8" s="235" t="s">
        <v>111</v>
      </c>
      <c r="D8" s="235" t="s">
        <v>112</v>
      </c>
      <c r="E8" s="235" t="s">
        <v>113</v>
      </c>
      <c r="F8" s="235" t="s">
        <v>114</v>
      </c>
      <c r="G8" s="235">
        <v>0</v>
      </c>
      <c r="H8" s="235">
        <v>0.5</v>
      </c>
      <c r="I8" s="235">
        <v>0.01</v>
      </c>
      <c r="J8" s="235" t="s">
        <v>115</v>
      </c>
      <c r="K8" s="242" t="str">
        <f>INDEX(Guidance!$U:$U,MATCH(A8,Guidance!$B:$B,0))</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c r="L8" s="235" t="s">
        <v>116</v>
      </c>
      <c r="M8" s="235" t="s">
        <v>117</v>
      </c>
    </row>
    <row r="9" spans="1:15" x14ac:dyDescent="0.3">
      <c r="A9" s="235" t="s">
        <v>1790</v>
      </c>
      <c r="B9" s="235" t="s">
        <v>57</v>
      </c>
      <c r="C9" s="235" t="s">
        <v>118</v>
      </c>
      <c r="D9" s="235" t="s">
        <v>119</v>
      </c>
      <c r="E9" s="235" t="s">
        <v>118</v>
      </c>
      <c r="F9" s="235" t="s">
        <v>120</v>
      </c>
      <c r="G9" s="235">
        <v>0</v>
      </c>
      <c r="H9" s="235">
        <v>1</v>
      </c>
      <c r="I9" s="235">
        <v>0.02</v>
      </c>
      <c r="J9" s="235" t="s">
        <v>121</v>
      </c>
      <c r="K9" s="242" t="str">
        <f>INDEX(Guidance!$U:$U,MATCH(A9,Guidance!$B:$B,0))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L9" s="235" t="s">
        <v>122</v>
      </c>
      <c r="M9" s="235" t="s">
        <v>123</v>
      </c>
      <c r="N9" s="235" t="s">
        <v>1471</v>
      </c>
      <c r="O9" s="235" t="s">
        <v>1472</v>
      </c>
    </row>
    <row r="10" spans="1:15" x14ac:dyDescent="0.3">
      <c r="A10" s="235" t="s">
        <v>1791</v>
      </c>
      <c r="B10" s="235" t="s">
        <v>57</v>
      </c>
      <c r="C10" s="235" t="s">
        <v>124</v>
      </c>
      <c r="D10" s="235" t="s">
        <v>125</v>
      </c>
      <c r="E10" s="235" t="s">
        <v>126</v>
      </c>
      <c r="F10" s="235" t="s">
        <v>127</v>
      </c>
      <c r="G10" s="235">
        <v>0</v>
      </c>
      <c r="H10" s="235">
        <v>0.3</v>
      </c>
      <c r="I10" s="235">
        <v>0.01</v>
      </c>
      <c r="J10" s="235" t="str">
        <f>app_en!A111</f>
        <v>% increase in km/L</v>
      </c>
      <c r="K10" s="242" t="str">
        <f>INDEX(Guidance!$U:$U,MATCH(A10,Guidance!$B:$B,0))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c r="L10" s="235" t="s">
        <v>128</v>
      </c>
      <c r="M10" s="235" t="s">
        <v>129</v>
      </c>
      <c r="N10" s="235" t="s">
        <v>1473</v>
      </c>
      <c r="O10" s="235" t="s">
        <v>1474</v>
      </c>
    </row>
    <row r="11" spans="1:15" x14ac:dyDescent="0.3">
      <c r="A11" s="235" t="s">
        <v>1792</v>
      </c>
      <c r="B11" s="235" t="s">
        <v>57</v>
      </c>
      <c r="C11" s="235" t="s">
        <v>131</v>
      </c>
      <c r="D11" s="235" t="s">
        <v>132</v>
      </c>
      <c r="E11" s="235" t="s">
        <v>133</v>
      </c>
      <c r="F11" s="235" t="s">
        <v>134</v>
      </c>
      <c r="G11" s="235">
        <v>0</v>
      </c>
      <c r="H11" s="235">
        <v>1</v>
      </c>
      <c r="I11" s="235">
        <v>0.01</v>
      </c>
      <c r="J11" s="235" t="s">
        <v>102</v>
      </c>
      <c r="K11" s="242" t="str">
        <f>INDEX(Guidance!$U:$U,MATCH(A11,Guidance!$B:$B,0))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c r="M11" s="235" t="s">
        <v>135</v>
      </c>
      <c r="N11" s="235" t="s">
        <v>136</v>
      </c>
    </row>
    <row r="12" spans="1:15" x14ac:dyDescent="0.3">
      <c r="A12" s="235" t="s">
        <v>1793</v>
      </c>
      <c r="B12" s="235" t="s">
        <v>57</v>
      </c>
      <c r="C12" s="235" t="s">
        <v>137</v>
      </c>
      <c r="D12" s="235" t="s">
        <v>138</v>
      </c>
      <c r="E12" s="235" t="s">
        <v>137</v>
      </c>
      <c r="F12" s="235" t="s">
        <v>139</v>
      </c>
      <c r="G12" s="235">
        <v>0</v>
      </c>
      <c r="H12" s="235">
        <v>0.14000000000000001</v>
      </c>
      <c r="I12" s="235">
        <v>0.01</v>
      </c>
      <c r="J12" s="235" t="s">
        <v>140</v>
      </c>
      <c r="K12" s="242" t="str">
        <f>INDEX(Guidance!$U:$U,MATCH(A12,Guidance!$B:$B,0))</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c r="L12" s="235" t="s">
        <v>141</v>
      </c>
      <c r="M12" s="235" t="s">
        <v>142</v>
      </c>
      <c r="N12" s="235" t="s">
        <v>1475</v>
      </c>
      <c r="O12" s="235" t="s">
        <v>1476</v>
      </c>
    </row>
    <row r="13" spans="1:15" x14ac:dyDescent="0.3">
      <c r="A13" s="235" t="s">
        <v>1794</v>
      </c>
      <c r="B13" s="235" t="s">
        <v>57</v>
      </c>
      <c r="C13" s="235" t="s">
        <v>143</v>
      </c>
      <c r="D13" s="235" t="s">
        <v>144</v>
      </c>
      <c r="E13" s="235" t="s">
        <v>143</v>
      </c>
      <c r="F13" s="235" t="s">
        <v>146</v>
      </c>
      <c r="G13" s="235">
        <v>0</v>
      </c>
      <c r="H13" s="235">
        <v>1</v>
      </c>
      <c r="I13" s="235">
        <v>0.01</v>
      </c>
      <c r="J13" s="235" t="s">
        <v>147</v>
      </c>
      <c r="K13" s="245" t="e">
        <f>INDEX(Guidance!$U:$U,MATCH(A13,Guidance!$B:$B,0))</f>
        <v>#N/A</v>
      </c>
      <c r="L13" s="235" t="s">
        <v>148</v>
      </c>
      <c r="M13" s="235" t="s">
        <v>149</v>
      </c>
      <c r="N13" s="235" t="s">
        <v>150</v>
      </c>
    </row>
    <row r="14" spans="1:15" x14ac:dyDescent="0.3">
      <c r="A14" s="235" t="s">
        <v>1795</v>
      </c>
      <c r="B14" s="235" t="s">
        <v>151</v>
      </c>
      <c r="C14" s="235" t="s">
        <v>152</v>
      </c>
      <c r="D14" s="235" t="s">
        <v>153</v>
      </c>
      <c r="E14" s="235" t="s">
        <v>152</v>
      </c>
      <c r="F14" s="235" t="s">
        <v>158</v>
      </c>
      <c r="G14" s="235">
        <v>0</v>
      </c>
      <c r="H14" s="235">
        <v>1</v>
      </c>
      <c r="I14" s="235">
        <v>0.01</v>
      </c>
      <c r="J14" s="235" t="s">
        <v>159</v>
      </c>
      <c r="K14" s="242" t="str">
        <f>INDEX(Guidance!$U:$U,MATCH(A14,Guidance!$B:$B,0))</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c r="L14" s="235" t="s">
        <v>160</v>
      </c>
      <c r="M14" s="235" t="s">
        <v>161</v>
      </c>
    </row>
    <row r="15" spans="1:15" x14ac:dyDescent="0.3">
      <c r="A15" s="235" t="s">
        <v>1796</v>
      </c>
      <c r="B15" s="235" t="s">
        <v>151</v>
      </c>
      <c r="C15" s="235" t="s">
        <v>174</v>
      </c>
      <c r="D15" s="235" t="s">
        <v>175</v>
      </c>
      <c r="E15" s="235" t="s">
        <v>174</v>
      </c>
      <c r="F15" s="235" t="s">
        <v>176</v>
      </c>
      <c r="G15" s="235">
        <v>0</v>
      </c>
      <c r="H15" s="235">
        <v>0.22</v>
      </c>
      <c r="I15" s="235">
        <v>0.01</v>
      </c>
      <c r="J15" s="235" t="s">
        <v>177</v>
      </c>
      <c r="K15" s="242" t="str">
        <f>INDEX(Guidance!$U:$U,MATCH(A15,Guidance!$B:$B,0))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L15" s="235" t="s">
        <v>178</v>
      </c>
      <c r="M15" s="235" t="s">
        <v>179</v>
      </c>
      <c r="N15" s="235" t="s">
        <v>180</v>
      </c>
      <c r="O15" s="235" t="s">
        <v>181</v>
      </c>
    </row>
    <row r="16" spans="1:15" x14ac:dyDescent="0.3">
      <c r="A16" s="235" t="s">
        <v>1797</v>
      </c>
      <c r="B16" s="235" t="s">
        <v>151</v>
      </c>
      <c r="C16" s="235" t="s">
        <v>184</v>
      </c>
      <c r="D16" s="235" t="s">
        <v>185</v>
      </c>
      <c r="E16" s="235" t="s">
        <v>184</v>
      </c>
      <c r="F16" s="235" t="s">
        <v>186</v>
      </c>
      <c r="G16" s="235">
        <v>0</v>
      </c>
      <c r="H16" s="235">
        <v>1</v>
      </c>
      <c r="I16" s="235">
        <v>1</v>
      </c>
      <c r="J16" s="235" t="s">
        <v>187</v>
      </c>
      <c r="K16" s="242" t="str">
        <f>INDEX(Guidance!$U:$U,MATCH(A16,Guidance!$B:$B,0))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L16" s="235" t="s">
        <v>188</v>
      </c>
      <c r="M16" s="235" t="s">
        <v>189</v>
      </c>
      <c r="N16" s="235" t="s">
        <v>190</v>
      </c>
    </row>
    <row r="17" spans="1:15" x14ac:dyDescent="0.3">
      <c r="A17" s="235" t="s">
        <v>1798</v>
      </c>
      <c r="B17" s="235" t="s">
        <v>151</v>
      </c>
      <c r="C17" s="235" t="s">
        <v>191</v>
      </c>
      <c r="D17" s="235" t="s">
        <v>192</v>
      </c>
      <c r="E17" s="235" t="s">
        <v>193</v>
      </c>
      <c r="F17" s="235" t="s">
        <v>194</v>
      </c>
      <c r="G17" s="235">
        <v>0</v>
      </c>
      <c r="H17" s="235">
        <v>0.33681692323861573</v>
      </c>
      <c r="I17" s="235">
        <v>5.0000000000000001E-3</v>
      </c>
      <c r="J17" s="235" t="s">
        <v>195</v>
      </c>
      <c r="K17" s="242" t="str">
        <f>INDEX(Guidance!$U:$U,MATCH(A17,Guidance!$B:$B,0))</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c r="L17" s="235" t="s">
        <v>196</v>
      </c>
      <c r="M17" s="235" t="s">
        <v>197</v>
      </c>
      <c r="N17" s="235" t="s">
        <v>1468</v>
      </c>
    </row>
    <row r="18" spans="1:15" x14ac:dyDescent="0.3">
      <c r="A18" s="235" t="s">
        <v>1799</v>
      </c>
      <c r="B18" s="235" t="s">
        <v>151</v>
      </c>
      <c r="C18" s="235" t="s">
        <v>198</v>
      </c>
      <c r="D18" s="235" t="s">
        <v>199</v>
      </c>
      <c r="E18" s="235" t="s">
        <v>193</v>
      </c>
      <c r="F18" s="235" t="s">
        <v>200</v>
      </c>
      <c r="G18" s="235">
        <v>0</v>
      </c>
      <c r="H18" s="235">
        <v>0.5</v>
      </c>
      <c r="I18" s="235">
        <v>0.01</v>
      </c>
      <c r="J18" s="235" t="s">
        <v>201</v>
      </c>
      <c r="K18" s="242" t="str">
        <f>INDEX(Guidance!$U:$U,MATCH(A18,Guidance!$B:$B,0))</f>
        <v>**Description:** This policy causes the government to reimburse building owners for a percentage of the cost of new distributed solar PV capacity that is installed on or around buildings. // **Guidance for setting values: **</v>
      </c>
      <c r="L18" s="235" t="s">
        <v>202</v>
      </c>
      <c r="M18" s="235" t="s">
        <v>203</v>
      </c>
      <c r="N18" s="235" t="s">
        <v>204</v>
      </c>
    </row>
    <row r="19" spans="1:15" x14ac:dyDescent="0.3">
      <c r="A19" s="235" t="s">
        <v>1800</v>
      </c>
      <c r="B19" s="235" t="s">
        <v>151</v>
      </c>
      <c r="C19" s="235" t="s">
        <v>205</v>
      </c>
      <c r="D19" s="235" t="s">
        <v>206</v>
      </c>
      <c r="E19" s="235" t="s">
        <v>205</v>
      </c>
      <c r="F19" s="235" t="s">
        <v>207</v>
      </c>
      <c r="G19" s="235">
        <v>0</v>
      </c>
      <c r="H19" s="235">
        <v>1</v>
      </c>
      <c r="I19" s="235">
        <v>1</v>
      </c>
      <c r="J19" s="235" t="s">
        <v>187</v>
      </c>
      <c r="K19" s="242" t="str">
        <f>INDEX(Guidance!$U:$U,MATCH(A19,Guidance!$B:$B,0))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L19" s="235" t="s">
        <v>208</v>
      </c>
      <c r="M19" s="235" t="s">
        <v>209</v>
      </c>
      <c r="N19" s="235" t="s">
        <v>1469</v>
      </c>
    </row>
    <row r="20" spans="1:15" x14ac:dyDescent="0.3">
      <c r="A20" s="235" t="s">
        <v>1801</v>
      </c>
      <c r="B20" s="235" t="s">
        <v>151</v>
      </c>
      <c r="C20" s="235" t="s">
        <v>210</v>
      </c>
      <c r="D20" s="235" t="s">
        <v>211</v>
      </c>
      <c r="E20" s="235" t="s">
        <v>212</v>
      </c>
      <c r="F20" s="235" t="s">
        <v>213</v>
      </c>
      <c r="G20" s="235">
        <v>0</v>
      </c>
      <c r="H20" s="235">
        <v>0.5</v>
      </c>
      <c r="I20" s="235">
        <v>0.01</v>
      </c>
      <c r="J20" s="235" t="s">
        <v>214</v>
      </c>
      <c r="K20" s="242" t="str">
        <f>INDEX(Guidance!$U:$U,MATCH(A20,Guidance!$B:$B,0))</f>
        <v>**Description:** Each year, the specified percentage of the selected building type(s) that existed at the start of the model run will be retrofit with more efficient heating, cooling, and envelope components. // **Guidance for setting values: **</v>
      </c>
      <c r="L20" s="235" t="s">
        <v>215</v>
      </c>
      <c r="M20" s="235" t="s">
        <v>216</v>
      </c>
      <c r="N20" s="235" t="s">
        <v>130</v>
      </c>
    </row>
    <row r="21" spans="1:15" x14ac:dyDescent="0.3">
      <c r="A21" s="235" t="s">
        <v>1802</v>
      </c>
      <c r="B21" s="235" t="s">
        <v>151</v>
      </c>
      <c r="C21" s="235" t="s">
        <v>217</v>
      </c>
      <c r="D21" s="235" t="s">
        <v>218</v>
      </c>
      <c r="E21" s="235" t="s">
        <v>217</v>
      </c>
      <c r="F21" s="235" t="s">
        <v>219</v>
      </c>
      <c r="G21" s="235">
        <v>0</v>
      </c>
      <c r="H21" s="235">
        <v>1</v>
      </c>
      <c r="I21" s="235">
        <v>1</v>
      </c>
      <c r="J21" s="235" t="s">
        <v>187</v>
      </c>
      <c r="K21" s="242" t="str">
        <f>INDEX(Guidance!$U:$U,MATCH(A21,Guidance!$B:$B,0))</f>
        <v>**Description:** This policy represents a modest rebate paid to customers who purchase energy-efficient building equipment of the selected type(s).  Typical rebate amounts represented by this policy are $50-100 for a clothes washer and $25-50 for a dishwasher or refrigerator.//</v>
      </c>
      <c r="L21" s="235" t="s">
        <v>220</v>
      </c>
      <c r="M21" s="235" t="s">
        <v>221</v>
      </c>
      <c r="N21" s="235" t="s">
        <v>190</v>
      </c>
    </row>
    <row r="22" spans="1:15" x14ac:dyDescent="0.3">
      <c r="A22" s="235" t="s">
        <v>1803</v>
      </c>
      <c r="B22" s="235" t="s">
        <v>223</v>
      </c>
      <c r="C22" s="235" t="s">
        <v>224</v>
      </c>
      <c r="D22" s="235" t="s">
        <v>225</v>
      </c>
      <c r="E22" s="235" t="s">
        <v>224</v>
      </c>
      <c r="F22" s="235" t="s">
        <v>228</v>
      </c>
      <c r="G22" s="235">
        <v>0</v>
      </c>
      <c r="H22" s="235">
        <v>1</v>
      </c>
      <c r="I22" s="235">
        <v>1</v>
      </c>
      <c r="J22" s="235" t="s">
        <v>187</v>
      </c>
      <c r="K22" s="242" t="str">
        <f>INDEX(Guidance!$U:$U,MATCH(A22,Guidance!$B:$B,0))</f>
        <v>**Description:** This policy prevents new capacity of the selected type(s) from being built or deployed.//</v>
      </c>
      <c r="L22" s="235" t="s">
        <v>229</v>
      </c>
      <c r="M22" s="235" t="s">
        <v>230</v>
      </c>
    </row>
    <row r="23" spans="1:15" x14ac:dyDescent="0.3">
      <c r="A23" s="235" t="s">
        <v>1804</v>
      </c>
      <c r="B23" s="235" t="s">
        <v>223</v>
      </c>
      <c r="C23" s="235" t="s">
        <v>261</v>
      </c>
      <c r="D23" s="235" t="s">
        <v>262</v>
      </c>
      <c r="E23" s="235" t="s">
        <v>261</v>
      </c>
      <c r="F23" s="235" t="s">
        <v>263</v>
      </c>
      <c r="G23" s="235">
        <v>0</v>
      </c>
      <c r="H23" s="235">
        <v>1</v>
      </c>
      <c r="I23" s="235">
        <v>0.01</v>
      </c>
      <c r="J23" s="235" t="s">
        <v>264</v>
      </c>
      <c r="K23" s="242" t="str">
        <f>INDEX(Guidance!$U:$U,MATCH(A23,Guidance!$B:$B,0))</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L23" s="235" t="s">
        <v>265</v>
      </c>
      <c r="M23" s="235" t="s">
        <v>266</v>
      </c>
      <c r="N23" s="235" t="s">
        <v>1477</v>
      </c>
      <c r="O23" s="235" t="s">
        <v>1477</v>
      </c>
    </row>
    <row r="24" spans="1:15" x14ac:dyDescent="0.3">
      <c r="A24" s="235" t="s">
        <v>1805</v>
      </c>
      <c r="B24" s="235" t="s">
        <v>223</v>
      </c>
      <c r="C24" s="235" t="s">
        <v>267</v>
      </c>
      <c r="D24" s="235" t="s">
        <v>268</v>
      </c>
      <c r="E24" s="235" t="s">
        <v>269</v>
      </c>
      <c r="F24" s="235" t="s">
        <v>270</v>
      </c>
      <c r="G24" s="235">
        <v>-0.5</v>
      </c>
      <c r="H24" s="235">
        <v>1</v>
      </c>
      <c r="I24" s="235">
        <v>0.02</v>
      </c>
      <c r="J24" s="235" t="s">
        <v>271</v>
      </c>
      <c r="K24" s="242" t="str">
        <f>INDEX(Guidance!$U:$U,MATCH(A24,Guidance!$B:$B,0))</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c r="L24" s="235" t="s">
        <v>272</v>
      </c>
      <c r="M24" s="235" t="s">
        <v>273</v>
      </c>
      <c r="N24" s="235" t="s">
        <v>274</v>
      </c>
    </row>
    <row r="25" spans="1:15" x14ac:dyDescent="0.3">
      <c r="A25" s="235" t="s">
        <v>1806</v>
      </c>
      <c r="B25" s="235" t="s">
        <v>223</v>
      </c>
      <c r="C25" s="235" t="s">
        <v>275</v>
      </c>
      <c r="D25" s="235" t="s">
        <v>276</v>
      </c>
      <c r="E25" s="235" t="s">
        <v>269</v>
      </c>
      <c r="F25" s="235" t="s">
        <v>277</v>
      </c>
      <c r="G25" s="235">
        <v>-0.5</v>
      </c>
      <c r="H25" s="235">
        <v>1</v>
      </c>
      <c r="I25" s="235">
        <v>0.02</v>
      </c>
      <c r="J25" s="235" t="s">
        <v>278</v>
      </c>
      <c r="K25" s="242" t="str">
        <f>INDEX(Guidance!$U:$U,MATCH(A25,Guidance!$B:$B,0))</f>
        <v>**Description:** This policy increases or decreases the amount of electricity imported to the United States from Canada and Mexico.  It does not cause the construction or removal of transmission lines linking these countries. // **Guidance for setting values: **</v>
      </c>
      <c r="L25" s="235" t="s">
        <v>279</v>
      </c>
      <c r="M25" s="235" t="s">
        <v>273</v>
      </c>
      <c r="N25" s="235" t="s">
        <v>274</v>
      </c>
    </row>
    <row r="26" spans="1:15" x14ac:dyDescent="0.3">
      <c r="A26" s="235" t="s">
        <v>1807</v>
      </c>
      <c r="B26" s="235" t="s">
        <v>223</v>
      </c>
      <c r="C26" s="235" t="s">
        <v>280</v>
      </c>
      <c r="D26" s="235" t="s">
        <v>281</v>
      </c>
      <c r="E26" s="235" t="s">
        <v>280</v>
      </c>
      <c r="F26" s="235" t="s">
        <v>282</v>
      </c>
      <c r="K26" s="245" t="str">
        <f>INDEX(Guidance!$U:$U,MATCH(A26,Guidance!$B:$B,0))</f>
        <v>**Description:**0</v>
      </c>
    </row>
    <row r="27" spans="1:15" x14ac:dyDescent="0.3">
      <c r="A27" s="235" t="s">
        <v>1808</v>
      </c>
      <c r="B27" s="235" t="s">
        <v>223</v>
      </c>
      <c r="C27" s="235" t="s">
        <v>283</v>
      </c>
      <c r="D27" s="235" t="s">
        <v>284</v>
      </c>
      <c r="E27" s="235" t="s">
        <v>283</v>
      </c>
      <c r="F27" s="235" t="s">
        <v>285</v>
      </c>
      <c r="G27" s="235">
        <v>0</v>
      </c>
      <c r="H27" s="235">
        <v>1</v>
      </c>
      <c r="I27" s="235">
        <v>0.01</v>
      </c>
      <c r="J27" s="235" t="s">
        <v>286</v>
      </c>
      <c r="K27" s="242" t="str">
        <f>INDEX(Guidance!$U:$U,MATCH(A27,Guidance!$B:$B,0))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c r="L27" s="235" t="s">
        <v>287</v>
      </c>
      <c r="M27" s="235" t="s">
        <v>288</v>
      </c>
      <c r="N27" s="235" t="s">
        <v>1478</v>
      </c>
      <c r="O27" s="235" t="s">
        <v>1478</v>
      </c>
    </row>
    <row r="28" spans="1:15" x14ac:dyDescent="0.3">
      <c r="A28" s="235" t="s">
        <v>1809</v>
      </c>
      <c r="B28" s="235" t="s">
        <v>223</v>
      </c>
      <c r="C28" s="235" t="s">
        <v>289</v>
      </c>
      <c r="D28" s="235" t="s">
        <v>290</v>
      </c>
      <c r="E28" s="235" t="s">
        <v>289</v>
      </c>
      <c r="F28" s="235" t="s">
        <v>291</v>
      </c>
      <c r="G28" s="235">
        <v>0</v>
      </c>
      <c r="H28" s="235">
        <v>10000</v>
      </c>
      <c r="I28" s="235">
        <v>250</v>
      </c>
      <c r="J28" s="235" t="s">
        <v>292</v>
      </c>
      <c r="K28" s="242" t="str">
        <f>INDEX(Guidance!$U:$U,MATCH(A28,Guidance!$B:$B,0))</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c r="L28" s="235" t="s">
        <v>293</v>
      </c>
      <c r="M28" s="235" t="s">
        <v>294</v>
      </c>
      <c r="N28" s="235" t="s">
        <v>1479</v>
      </c>
      <c r="O28" s="235" t="s">
        <v>1479</v>
      </c>
    </row>
    <row r="29" spans="1:15" x14ac:dyDescent="0.3">
      <c r="A29" s="235" t="s">
        <v>1810</v>
      </c>
      <c r="B29" s="235" t="s">
        <v>223</v>
      </c>
      <c r="C29" s="235" t="s">
        <v>295</v>
      </c>
      <c r="D29" s="235" t="s">
        <v>296</v>
      </c>
      <c r="E29" s="235" t="s">
        <v>295</v>
      </c>
      <c r="F29" s="235" t="s">
        <v>297</v>
      </c>
      <c r="G29" s="235">
        <v>0</v>
      </c>
      <c r="H29" s="235">
        <v>0.1</v>
      </c>
      <c r="I29" s="235">
        <v>5.0000000000000001E-3</v>
      </c>
      <c r="J29" s="235" t="s">
        <v>298</v>
      </c>
      <c r="K29" s="242" t="str">
        <f>INDEX(Guidance!$U:$U,MATCH(A29,Guidance!$B:$B,0))</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c r="L29" s="235" t="s">
        <v>299</v>
      </c>
      <c r="M29" s="235" t="s">
        <v>300</v>
      </c>
      <c r="N29" s="235" t="s">
        <v>1480</v>
      </c>
      <c r="O29" s="235" t="s">
        <v>1480</v>
      </c>
    </row>
    <row r="30" spans="1:15" x14ac:dyDescent="0.3">
      <c r="A30" s="235" t="s">
        <v>1811</v>
      </c>
      <c r="B30" s="235" t="s">
        <v>223</v>
      </c>
      <c r="C30" s="235" t="s">
        <v>301</v>
      </c>
      <c r="D30" s="235" t="s">
        <v>302</v>
      </c>
      <c r="E30" s="235" t="s">
        <v>301</v>
      </c>
      <c r="F30" s="235" t="s">
        <v>303</v>
      </c>
      <c r="G30" s="235">
        <v>0</v>
      </c>
      <c r="H30" s="235">
        <v>1.5</v>
      </c>
      <c r="I30" s="235">
        <v>0.01</v>
      </c>
      <c r="J30" s="235" t="s">
        <v>304</v>
      </c>
      <c r="K30" s="242" t="str">
        <f>INDEX(Guidance!$U:$U,MATCH(A30,Guidance!$B:$B,0))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c r="L30" s="235" t="s">
        <v>305</v>
      </c>
      <c r="M30" s="235" t="s">
        <v>306</v>
      </c>
      <c r="N30" s="235" t="s">
        <v>307</v>
      </c>
      <c r="O30" s="235" t="s">
        <v>307</v>
      </c>
    </row>
    <row r="31" spans="1:15" x14ac:dyDescent="0.3">
      <c r="A31" s="235" t="s">
        <v>1812</v>
      </c>
      <c r="B31" s="235" t="s">
        <v>223</v>
      </c>
      <c r="C31" s="235" t="s">
        <v>308</v>
      </c>
      <c r="D31" s="235" t="s">
        <v>309</v>
      </c>
      <c r="E31" s="235" t="s">
        <v>308</v>
      </c>
      <c r="K31" s="242" t="str">
        <f>INDEX(Guidance!$U:$U,MATCH(A31,Guidance!$B:$B,0))</f>
        <v xml:space="preserve">**Description:** The business-as-uusal case includes all planned capacity additions (provided by the U.S. Energy Information Administration). This policy blocks all planned additions of the selected type(s) that have not already received regulatory approval. // </v>
      </c>
    </row>
    <row r="32" spans="1:15" x14ac:dyDescent="0.3">
      <c r="A32" s="235" t="s">
        <v>1813</v>
      </c>
      <c r="B32" s="235" t="s">
        <v>223</v>
      </c>
      <c r="C32" s="235" t="s">
        <v>310</v>
      </c>
      <c r="D32" s="235" t="s">
        <v>311</v>
      </c>
      <c r="E32" s="235" t="s">
        <v>310</v>
      </c>
      <c r="F32" s="235" t="s">
        <v>312</v>
      </c>
      <c r="K32" s="242" t="str">
        <f>INDEX(Guidance!$U:$U,MATCH(A32,Guidance!$B:$B,0))</f>
        <v>**Description:**This policy expands the definitions for qualifying carbon-free sources for the carbon-free electricity standard to be wind, solar, hydro, nuclear, and municipal solid waste.//**Guidance for setting values: **</v>
      </c>
    </row>
    <row r="33" spans="1:15" x14ac:dyDescent="0.3">
      <c r="A33" s="235" t="s">
        <v>1814</v>
      </c>
      <c r="B33" s="235" t="s">
        <v>223</v>
      </c>
      <c r="C33" s="235" t="s">
        <v>313</v>
      </c>
      <c r="D33" s="235" t="s">
        <v>314</v>
      </c>
      <c r="E33" s="235" t="s">
        <v>315</v>
      </c>
      <c r="G33" s="235">
        <v>0</v>
      </c>
      <c r="H33" s="235">
        <v>1</v>
      </c>
      <c r="I33" s="235">
        <v>1</v>
      </c>
      <c r="J33" s="235" t="s">
        <v>316</v>
      </c>
      <c r="K33" s="242" t="str">
        <f>INDEX(Guidance!$U:$U,MATCH(A33,Guidance!$B:$B,0))</f>
        <v>**Description:** This policy extends the lifetime of all nuclear plants by the specified number of years.//</v>
      </c>
      <c r="L33" s="235" t="s">
        <v>317</v>
      </c>
      <c r="M33" s="235" t="s">
        <v>318</v>
      </c>
      <c r="N33" s="235" t="s">
        <v>319</v>
      </c>
      <c r="O33" s="235" t="s">
        <v>319</v>
      </c>
    </row>
    <row r="34" spans="1:15" x14ac:dyDescent="0.3">
      <c r="A34" s="235" t="s">
        <v>1815</v>
      </c>
      <c r="B34" s="235" t="s">
        <v>223</v>
      </c>
      <c r="C34" s="235" t="s">
        <v>320</v>
      </c>
      <c r="D34" s="235" t="s">
        <v>321</v>
      </c>
      <c r="E34" s="235" t="s">
        <v>320</v>
      </c>
      <c r="F34" s="235" t="s">
        <v>323</v>
      </c>
      <c r="K34" s="242" t="str">
        <f>INDEX(Guidance!$U:$U,MATCH(A34,Guidance!$B:$B,0))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35" spans="1:15" x14ac:dyDescent="0.3">
      <c r="A35" s="235" t="s">
        <v>1816</v>
      </c>
      <c r="B35" s="235" t="s">
        <v>223</v>
      </c>
      <c r="C35" s="235" t="s">
        <v>328</v>
      </c>
      <c r="D35" s="235" t="s">
        <v>329</v>
      </c>
      <c r="E35" s="235" t="s">
        <v>328</v>
      </c>
      <c r="F35" s="235" t="s">
        <v>330</v>
      </c>
      <c r="G35" s="235">
        <v>0</v>
      </c>
      <c r="H35" s="235">
        <v>0.9</v>
      </c>
      <c r="I35" s="235">
        <v>0.01</v>
      </c>
      <c r="J35" s="235" t="s">
        <v>331</v>
      </c>
      <c r="K35" s="242" t="str">
        <f>INDEX(Guidance!$U:$U,MATCH(A35,Guidance!$B:$B,0))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c r="L35" s="235" t="s">
        <v>332</v>
      </c>
      <c r="M35" s="235" t="s">
        <v>333</v>
      </c>
    </row>
    <row r="36" spans="1:15" x14ac:dyDescent="0.3">
      <c r="A36" s="235" t="s">
        <v>1817</v>
      </c>
      <c r="B36" s="235" t="s">
        <v>223</v>
      </c>
      <c r="C36" s="235" t="s">
        <v>334</v>
      </c>
      <c r="D36" s="235" t="s">
        <v>335</v>
      </c>
      <c r="E36" s="235" t="s">
        <v>336</v>
      </c>
      <c r="F36" s="235" t="s">
        <v>337</v>
      </c>
      <c r="G36" s="235">
        <v>0</v>
      </c>
      <c r="H36" s="235">
        <v>0.4</v>
      </c>
      <c r="I36" s="235">
        <v>0.01</v>
      </c>
      <c r="J36" s="235" t="s">
        <v>338</v>
      </c>
      <c r="K36" s="242" t="str">
        <f>INDEX(Guidance!$U:$U,MATCH(A36,Guidance!$B:$B,0))</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L36" s="235" t="s">
        <v>339</v>
      </c>
      <c r="M36" s="235" t="s">
        <v>340</v>
      </c>
      <c r="N36" s="235" t="s">
        <v>1481</v>
      </c>
      <c r="O36" s="235" t="s">
        <v>1481</v>
      </c>
    </row>
    <row r="37" spans="1:15" x14ac:dyDescent="0.3">
      <c r="A37" s="235" t="s">
        <v>1818</v>
      </c>
      <c r="B37" s="235" t="s">
        <v>223</v>
      </c>
      <c r="C37" s="235" t="s">
        <v>341</v>
      </c>
      <c r="D37" s="235" t="s">
        <v>342</v>
      </c>
      <c r="E37" s="235" t="s">
        <v>341</v>
      </c>
      <c r="F37" s="235" t="s">
        <v>343</v>
      </c>
      <c r="G37" s="235">
        <v>0</v>
      </c>
      <c r="H37" s="235">
        <v>0.95</v>
      </c>
      <c r="I37" s="235">
        <v>0.01</v>
      </c>
      <c r="J37" s="235" t="s">
        <v>344</v>
      </c>
      <c r="K37" s="242" t="str">
        <f>INDEX(Guidance!$U:$U,MATCH(A37,Guidance!$B:$B,0))</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c r="L37" s="235" t="s">
        <v>345</v>
      </c>
    </row>
    <row r="38" spans="1:15" x14ac:dyDescent="0.3">
      <c r="A38" s="235" t="s">
        <v>1819</v>
      </c>
      <c r="B38" s="235" t="s">
        <v>223</v>
      </c>
      <c r="C38" s="235" t="s">
        <v>348</v>
      </c>
      <c r="D38" s="235" t="s">
        <v>349</v>
      </c>
      <c r="E38" s="235" t="s">
        <v>348</v>
      </c>
      <c r="F38" s="235" t="s">
        <v>350</v>
      </c>
      <c r="K38" s="242" t="str">
        <f>INDEX(Guidance!$U:$U,MATCH(A38,Guidance!$B:$B,0))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9" spans="1:15" x14ac:dyDescent="0.3">
      <c r="A39" s="235" t="s">
        <v>1820</v>
      </c>
      <c r="B39" s="235" t="s">
        <v>352</v>
      </c>
      <c r="C39" s="235" t="s">
        <v>353</v>
      </c>
      <c r="D39" s="235" t="s">
        <v>354</v>
      </c>
      <c r="E39" s="235" t="s">
        <v>353</v>
      </c>
      <c r="F39" s="235" t="s">
        <v>355</v>
      </c>
      <c r="G39" s="235">
        <v>0</v>
      </c>
      <c r="H39" s="235">
        <v>1</v>
      </c>
      <c r="I39" s="235">
        <v>0.01</v>
      </c>
      <c r="J39" s="235" t="s">
        <v>286</v>
      </c>
      <c r="K39" s="242" t="str">
        <f>INDEX(Guidance!$U:$U,MATCH(A39,Guidance!$B:$B,0))</f>
        <v>**Description:** This policy reduces CO2 emissions from the cement industry by substituting other inputs, such as fly ash, for a portion of the clinker in cement. // **Guidance for setting values: **  If this policy is fully implemented, the share of clinker in cement is reduced to 45%.</v>
      </c>
      <c r="L39" s="235" t="s">
        <v>356</v>
      </c>
      <c r="M39" s="235" t="s">
        <v>357</v>
      </c>
      <c r="N39" s="235" t="s">
        <v>1388</v>
      </c>
      <c r="O39" s="235" t="s">
        <v>1389</v>
      </c>
    </row>
    <row r="40" spans="1:15" x14ac:dyDescent="0.3">
      <c r="A40" s="235" t="s">
        <v>1821</v>
      </c>
      <c r="B40" s="235" t="s">
        <v>352</v>
      </c>
      <c r="C40" s="235" t="s">
        <v>358</v>
      </c>
      <c r="D40" s="235" t="s">
        <v>359</v>
      </c>
      <c r="E40" s="235" t="s">
        <v>358</v>
      </c>
      <c r="F40" s="235" t="s">
        <v>360</v>
      </c>
      <c r="G40" s="235">
        <v>0</v>
      </c>
      <c r="H40" s="235">
        <v>1</v>
      </c>
      <c r="I40" s="235">
        <v>0.01</v>
      </c>
      <c r="J40" s="235" t="s">
        <v>286</v>
      </c>
      <c r="K40" s="242" t="str">
        <f>INDEX(Guidance!$U:$U,MATCH(A40,Guidance!$B:$B,0))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c r="L40" s="235" t="s">
        <v>361</v>
      </c>
      <c r="M40" s="235" t="s">
        <v>362</v>
      </c>
      <c r="N40" s="235" t="s">
        <v>130</v>
      </c>
    </row>
    <row r="41" spans="1:15" x14ac:dyDescent="0.3">
      <c r="A41" s="235" t="s">
        <v>1822</v>
      </c>
      <c r="B41" s="235" t="s">
        <v>352</v>
      </c>
      <c r="C41" s="235" t="s">
        <v>363</v>
      </c>
      <c r="D41" s="235" t="s">
        <v>364</v>
      </c>
      <c r="E41" s="235" t="s">
        <v>363</v>
      </c>
      <c r="F41" s="235" t="s">
        <v>365</v>
      </c>
      <c r="G41" s="235">
        <v>0</v>
      </c>
      <c r="H41" s="235">
        <v>1</v>
      </c>
      <c r="I41" s="235">
        <v>0.01</v>
      </c>
      <c r="J41" s="235" t="s">
        <v>286</v>
      </c>
      <c r="K41" s="242" t="str">
        <f>INDEX(Guidance!$U:$U,MATCH(A41,Guidance!$B:$B,0))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c r="L41" s="235" t="s">
        <v>366</v>
      </c>
      <c r="M41" s="235" t="s">
        <v>367</v>
      </c>
      <c r="N41" s="235" t="s">
        <v>130</v>
      </c>
    </row>
    <row r="42" spans="1:15" x14ac:dyDescent="0.3">
      <c r="A42" s="235" t="s">
        <v>1823</v>
      </c>
      <c r="B42" s="235" t="s">
        <v>352</v>
      </c>
      <c r="C42" s="235" t="s">
        <v>368</v>
      </c>
      <c r="D42" s="235" t="s">
        <v>369</v>
      </c>
      <c r="E42" s="235" t="s">
        <v>368</v>
      </c>
      <c r="F42" s="235" t="s">
        <v>372</v>
      </c>
      <c r="G42" s="235">
        <v>0</v>
      </c>
      <c r="H42" s="235">
        <v>0.2</v>
      </c>
      <c r="I42" s="235">
        <v>0.01</v>
      </c>
      <c r="J42" s="235" t="s">
        <v>177</v>
      </c>
      <c r="K42" s="242" t="str">
        <f>INDEX(Guidance!$U:$U,MATCH(A42,Guidance!$B:$B,0))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c r="L42" s="235" t="s">
        <v>373</v>
      </c>
      <c r="M42" s="235" t="s">
        <v>374</v>
      </c>
      <c r="N42" s="235" t="s">
        <v>1390</v>
      </c>
      <c r="O42" s="235" t="s">
        <v>1390</v>
      </c>
    </row>
    <row r="43" spans="1:15" x14ac:dyDescent="0.3">
      <c r="A43" s="235" t="s">
        <v>1824</v>
      </c>
      <c r="B43" s="235" t="s">
        <v>352</v>
      </c>
      <c r="C43" s="235" t="s">
        <v>389</v>
      </c>
      <c r="D43" s="235" t="s">
        <v>390</v>
      </c>
      <c r="E43" s="235" t="s">
        <v>389</v>
      </c>
      <c r="F43" s="235" t="s">
        <v>391</v>
      </c>
      <c r="G43" s="235">
        <v>0</v>
      </c>
      <c r="H43" s="235">
        <v>1</v>
      </c>
      <c r="I43" s="235">
        <v>0.01</v>
      </c>
      <c r="J43" s="235" t="s">
        <v>286</v>
      </c>
      <c r="K43" s="242" t="str">
        <f>INDEX(Guidance!$U:$U,MATCH(A43,Guidance!$B:$B,0))</f>
        <v>**Description:** This policy reduces fuel consumption in the industry sector by improving the way components are put together and the way material or energy flows between them. // **Guidance for setting values: **</v>
      </c>
      <c r="L43" s="235" t="s">
        <v>392</v>
      </c>
      <c r="M43" s="235" t="s">
        <v>393</v>
      </c>
      <c r="N43" s="235" t="s">
        <v>130</v>
      </c>
    </row>
    <row r="44" spans="1:15" x14ac:dyDescent="0.3">
      <c r="A44" s="235" t="s">
        <v>1825</v>
      </c>
      <c r="B44" s="235" t="s">
        <v>352</v>
      </c>
      <c r="C44" s="235" t="s">
        <v>394</v>
      </c>
      <c r="D44" s="235" t="s">
        <v>395</v>
      </c>
      <c r="E44" s="235" t="s">
        <v>394</v>
      </c>
      <c r="F44" s="235" t="s">
        <v>398</v>
      </c>
      <c r="G44" s="235">
        <v>0</v>
      </c>
      <c r="H44" s="235">
        <v>1</v>
      </c>
      <c r="I44" s="235">
        <v>0.01</v>
      </c>
      <c r="J44" s="235" t="s">
        <v>399</v>
      </c>
      <c r="K44" s="242" t="str">
        <f>INDEX(Guidance!$U:$U,MATCH(A44,Guidance!$B:$B,0))</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c r="L44" s="235" t="s">
        <v>400</v>
      </c>
      <c r="M44" s="235" t="s">
        <v>401</v>
      </c>
    </row>
    <row r="45" spans="1:15" x14ac:dyDescent="0.3">
      <c r="A45" s="235" t="s">
        <v>1826</v>
      </c>
      <c r="B45" s="235" t="s">
        <v>352</v>
      </c>
      <c r="C45" s="235" t="s">
        <v>420</v>
      </c>
      <c r="D45" s="235" t="s">
        <v>421</v>
      </c>
      <c r="E45" s="235" t="s">
        <v>422</v>
      </c>
      <c r="F45" s="235" t="s">
        <v>423</v>
      </c>
      <c r="G45" s="235">
        <v>0</v>
      </c>
      <c r="H45" s="235">
        <v>1</v>
      </c>
      <c r="I45" s="235">
        <v>0.01</v>
      </c>
      <c r="J45" s="235" t="s">
        <v>286</v>
      </c>
      <c r="K45" s="242" t="str">
        <f>INDEX(Guidance!$U:$U,MATCH(A45,Guidance!$B:$B,0))</f>
        <v>**Description:** This policy reduces emissions of high-GWP, fluorinated gases (F-gases) from the industry sector by substituting less-harmful chemicals. // **Guidance for setting values: ** If this policy is fully implemented, F-gas emissions in 2050 are reduced by 66%.</v>
      </c>
      <c r="L45" s="235" t="s">
        <v>424</v>
      </c>
      <c r="M45" s="235" t="s">
        <v>425</v>
      </c>
      <c r="N45" s="235" t="s">
        <v>130</v>
      </c>
    </row>
    <row r="46" spans="1:15" x14ac:dyDescent="0.3">
      <c r="A46" s="235" t="s">
        <v>1827</v>
      </c>
      <c r="B46" s="235" t="s">
        <v>352</v>
      </c>
      <c r="C46" s="235" t="s">
        <v>426</v>
      </c>
      <c r="D46" s="235" t="s">
        <v>427</v>
      </c>
      <c r="E46" s="235" t="s">
        <v>422</v>
      </c>
      <c r="F46" s="235" t="s">
        <v>428</v>
      </c>
      <c r="G46" s="235">
        <v>0</v>
      </c>
      <c r="H46" s="235">
        <v>1</v>
      </c>
      <c r="I46" s="235">
        <v>0.01</v>
      </c>
      <c r="J46" s="235" t="s">
        <v>286</v>
      </c>
      <c r="K46" s="242" t="str">
        <f>INDEX(Guidance!$U:$U,MATCH(A46,Guidance!$B:$B,0))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c r="L46" s="235" t="s">
        <v>424</v>
      </c>
      <c r="M46" s="235" t="s">
        <v>425</v>
      </c>
      <c r="N46" s="235" t="s">
        <v>130</v>
      </c>
    </row>
    <row r="47" spans="1:15" x14ac:dyDescent="0.3">
      <c r="A47" s="235" t="s">
        <v>1828</v>
      </c>
      <c r="B47" s="235" t="s">
        <v>352</v>
      </c>
      <c r="C47" s="235" t="s">
        <v>429</v>
      </c>
      <c r="D47" s="235" t="s">
        <v>430</v>
      </c>
      <c r="E47" s="235" t="s">
        <v>422</v>
      </c>
      <c r="F47" s="235" t="s">
        <v>431</v>
      </c>
      <c r="G47" s="235">
        <v>0</v>
      </c>
      <c r="H47" s="235">
        <v>1</v>
      </c>
      <c r="I47" s="235">
        <v>0.01</v>
      </c>
      <c r="J47" s="235" t="s">
        <v>286</v>
      </c>
      <c r="K47" s="242" t="str">
        <f>INDEX(Guidance!$U:$U,MATCH(A47,Guidance!$B:$B,0))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c r="L47" s="235" t="s">
        <v>424</v>
      </c>
      <c r="M47" s="235" t="s">
        <v>425</v>
      </c>
      <c r="N47" s="235" t="s">
        <v>130</v>
      </c>
    </row>
    <row r="48" spans="1:15" x14ac:dyDescent="0.3">
      <c r="A48" s="235" t="s">
        <v>1829</v>
      </c>
      <c r="B48" s="235" t="s">
        <v>352</v>
      </c>
      <c r="C48" s="235" t="s">
        <v>432</v>
      </c>
      <c r="D48" s="235" t="s">
        <v>433</v>
      </c>
      <c r="E48" s="235" t="s">
        <v>422</v>
      </c>
      <c r="F48" s="235" t="s">
        <v>434</v>
      </c>
      <c r="G48" s="235">
        <v>0</v>
      </c>
      <c r="H48" s="235">
        <v>1</v>
      </c>
      <c r="I48" s="235">
        <v>0.01</v>
      </c>
      <c r="J48" s="235" t="s">
        <v>286</v>
      </c>
      <c r="K48" s="242" t="str">
        <f>INDEX(Guidance!$U:$U,MATCH(A48,Guidance!$B:$B,0))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c r="L48" s="235" t="s">
        <v>424</v>
      </c>
      <c r="M48" s="235" t="s">
        <v>425</v>
      </c>
      <c r="N48" s="235" t="s">
        <v>130</v>
      </c>
    </row>
    <row r="49" spans="1:15" x14ac:dyDescent="0.3">
      <c r="A49" s="235" t="s">
        <v>1830</v>
      </c>
      <c r="B49" s="235" t="s">
        <v>352</v>
      </c>
      <c r="C49" s="235" t="s">
        <v>435</v>
      </c>
      <c r="D49" s="235" t="s">
        <v>436</v>
      </c>
      <c r="E49" s="235" t="s">
        <v>435</v>
      </c>
      <c r="F49" s="235" t="s">
        <v>437</v>
      </c>
      <c r="G49" s="235">
        <v>0</v>
      </c>
      <c r="H49" s="235">
        <v>1</v>
      </c>
      <c r="I49" s="235">
        <v>0.01</v>
      </c>
      <c r="J49" s="235" t="s">
        <v>438</v>
      </c>
      <c r="K49" s="245" t="str">
        <f>INDEX(Guidance!$U:$U,MATCH(A49,Guidance!$B:$B,0))</f>
        <v>**Description:**0**Guidance for setting values: **</v>
      </c>
      <c r="M49" s="235" t="s">
        <v>439</v>
      </c>
      <c r="N49" s="235" t="s">
        <v>440</v>
      </c>
    </row>
    <row r="50" spans="1:15" x14ac:dyDescent="0.3">
      <c r="A50" s="235" t="s">
        <v>1831</v>
      </c>
      <c r="B50" s="235" t="s">
        <v>352</v>
      </c>
      <c r="C50" s="235" t="s">
        <v>441</v>
      </c>
      <c r="D50" s="235" t="s">
        <v>442</v>
      </c>
      <c r="E50" s="235" t="s">
        <v>443</v>
      </c>
      <c r="F50" s="235" t="s">
        <v>444</v>
      </c>
      <c r="G50" s="235">
        <v>0</v>
      </c>
      <c r="H50" s="235">
        <v>1</v>
      </c>
      <c r="I50" s="235">
        <v>0.01</v>
      </c>
      <c r="J50" s="235" t="s">
        <v>286</v>
      </c>
      <c r="K50" s="242" t="str">
        <f>INDEX(Guidance!$U:$U,MATCH(A50,Guidance!$B:$B,0))</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c r="L50" s="235" t="s">
        <v>445</v>
      </c>
      <c r="M50" s="235" t="s">
        <v>446</v>
      </c>
      <c r="N50" s="235" t="s">
        <v>130</v>
      </c>
    </row>
    <row r="51" spans="1:15" x14ac:dyDescent="0.3">
      <c r="A51" s="235" t="s">
        <v>1832</v>
      </c>
      <c r="B51" s="235" t="s">
        <v>352</v>
      </c>
      <c r="C51" s="235" t="s">
        <v>447</v>
      </c>
      <c r="D51" s="235" t="s">
        <v>448</v>
      </c>
      <c r="E51" s="235" t="s">
        <v>443</v>
      </c>
      <c r="F51" s="235" t="s">
        <v>449</v>
      </c>
      <c r="G51" s="235">
        <v>0</v>
      </c>
      <c r="H51" s="235">
        <v>1</v>
      </c>
      <c r="I51" s="235">
        <v>0.01</v>
      </c>
      <c r="J51" s="235" t="s">
        <v>286</v>
      </c>
      <c r="K51" s="242" t="str">
        <f>INDEX(Guidance!$U:$U,MATCH(A51,Guidance!$B:$B,0))</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c r="L51" s="235" t="s">
        <v>450</v>
      </c>
      <c r="M51" s="235" t="s">
        <v>451</v>
      </c>
      <c r="N51" s="235" t="s">
        <v>130</v>
      </c>
    </row>
    <row r="52" spans="1:15" x14ac:dyDescent="0.3">
      <c r="A52" s="235" t="s">
        <v>1833</v>
      </c>
      <c r="B52" s="235" t="s">
        <v>352</v>
      </c>
      <c r="C52" s="235" t="s">
        <v>452</v>
      </c>
      <c r="D52" s="235" t="s">
        <v>453</v>
      </c>
      <c r="E52" s="235" t="s">
        <v>453</v>
      </c>
      <c r="F52" s="235" t="s">
        <v>455</v>
      </c>
      <c r="G52" s="235">
        <v>0</v>
      </c>
      <c r="H52" s="235">
        <v>1</v>
      </c>
      <c r="I52" s="235">
        <v>0.01</v>
      </c>
      <c r="J52" s="235" t="s">
        <v>456</v>
      </c>
      <c r="K52" s="242" t="str">
        <f>INDEX(Guidance!$U:$U,MATCH(A52,Guidance!$B:$B,0))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c r="M52" s="235" t="s">
        <v>457</v>
      </c>
      <c r="N52" s="235" t="s">
        <v>130</v>
      </c>
    </row>
    <row r="53" spans="1:15" x14ac:dyDescent="0.3">
      <c r="A53" s="235" t="s">
        <v>1834</v>
      </c>
      <c r="B53" s="235" t="s">
        <v>471</v>
      </c>
      <c r="C53" s="235" t="s">
        <v>472</v>
      </c>
      <c r="D53" s="235" t="s">
        <v>473</v>
      </c>
      <c r="E53" s="235" t="s">
        <v>472</v>
      </c>
      <c r="F53" s="235" t="s">
        <v>474</v>
      </c>
      <c r="G53" s="235">
        <v>0</v>
      </c>
      <c r="H53" s="235">
        <v>1</v>
      </c>
      <c r="I53" s="235">
        <v>0.01</v>
      </c>
      <c r="J53" s="235" t="s">
        <v>286</v>
      </c>
      <c r="K53" s="242" t="str">
        <f>INDEX(Guidance!$U:$U,MATCH(A53,Guidance!$B:$B,0))</f>
        <v>**Description:** This policy increases the sequestration of CO2 by planting forests.  Planted forests are assumed to be managed with best practices and are not used for timber harvesting. // **Guidance for setting values: ** If this policy is fully implemented, we will have an additional 12.8 million acres of planted forests between 2020 and 2050 in Brazil.</v>
      </c>
      <c r="L53" s="235" t="s">
        <v>475</v>
      </c>
      <c r="M53" s="235" t="s">
        <v>476</v>
      </c>
      <c r="N53" s="235" t="s">
        <v>130</v>
      </c>
      <c r="O53" s="235" t="s">
        <v>477</v>
      </c>
    </row>
    <row r="54" spans="1:15" x14ac:dyDescent="0.3">
      <c r="A54" s="235" t="s">
        <v>1835</v>
      </c>
      <c r="B54" s="235" t="s">
        <v>471</v>
      </c>
      <c r="C54" s="235" t="s">
        <v>478</v>
      </c>
      <c r="D54" s="235" t="s">
        <v>479</v>
      </c>
      <c r="E54" s="235" t="s">
        <v>478</v>
      </c>
      <c r="F54" s="235" t="s">
        <v>480</v>
      </c>
      <c r="G54" s="235">
        <v>0</v>
      </c>
      <c r="H54" s="235">
        <v>1</v>
      </c>
      <c r="I54" s="235">
        <v>0.01</v>
      </c>
      <c r="J54" s="235" t="s">
        <v>286</v>
      </c>
      <c r="K54" s="242" t="str">
        <f>INDEX(Guidance!$U:$U,MATCH(A54,Guidance!$B:$B,0))</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c r="L54" s="235" t="s">
        <v>481</v>
      </c>
      <c r="M54" s="235" t="s">
        <v>482</v>
      </c>
      <c r="N54" s="235" t="s">
        <v>1485</v>
      </c>
      <c r="O54" s="235" t="s">
        <v>1485</v>
      </c>
    </row>
    <row r="55" spans="1:15" x14ac:dyDescent="0.3">
      <c r="A55" s="235" t="s">
        <v>1836</v>
      </c>
      <c r="B55" s="235" t="s">
        <v>471</v>
      </c>
      <c r="C55" s="235" t="s">
        <v>483</v>
      </c>
      <c r="D55" s="235" t="s">
        <v>484</v>
      </c>
      <c r="E55" s="235" t="s">
        <v>483</v>
      </c>
      <c r="F55" s="235" t="s">
        <v>485</v>
      </c>
      <c r="G55" s="235">
        <v>0</v>
      </c>
      <c r="H55" s="235">
        <v>1</v>
      </c>
      <c r="I55" s="235">
        <v>0.01</v>
      </c>
      <c r="J55" s="235" t="s">
        <v>286</v>
      </c>
      <c r="K55" s="242" t="str">
        <f>INDEX(Guidance!$U:$U,MATCH(A55,Guidance!$B:$B,0))</f>
        <v>**Description:** This policy restores degraded forest, increasing the rate of carbon sequestration of the forest.//**Guidance for setting values: ** If this policy is fully implemented, this policy can restore 40.5 million acres, which represents 76% of the Brazilian legal environmental liability in the sector</v>
      </c>
      <c r="M55" s="235" t="s">
        <v>486</v>
      </c>
      <c r="N55" s="235" t="s">
        <v>1487</v>
      </c>
      <c r="O55" s="235" t="s">
        <v>1486</v>
      </c>
    </row>
    <row r="56" spans="1:15" x14ac:dyDescent="0.3">
      <c r="A56" s="235" t="s">
        <v>1837</v>
      </c>
      <c r="B56" s="235" t="s">
        <v>471</v>
      </c>
      <c r="C56" s="235" t="s">
        <v>487</v>
      </c>
      <c r="D56" s="235" t="s">
        <v>488</v>
      </c>
      <c r="E56" s="235" t="s">
        <v>487</v>
      </c>
      <c r="F56" s="235" t="s">
        <v>489</v>
      </c>
      <c r="G56" s="235">
        <v>0</v>
      </c>
      <c r="H56" s="235">
        <v>1</v>
      </c>
      <c r="I56" s="235">
        <v>0.01</v>
      </c>
      <c r="J56" s="235" t="s">
        <v>286</v>
      </c>
      <c r="K56" s="242" t="str">
        <f>INDEX(Guidance!$U:$U,MATCH(A56,Guidance!$B:$B,0))</f>
        <v>**Description:** This policy avoids the release of CO2 from forests by reducing timber harvesting. // **Guidance for setting values: **</v>
      </c>
      <c r="L56" s="235" t="s">
        <v>490</v>
      </c>
      <c r="M56" s="235" t="s">
        <v>491</v>
      </c>
      <c r="N56" s="235" t="s">
        <v>130</v>
      </c>
    </row>
    <row r="57" spans="1:15" x14ac:dyDescent="0.3">
      <c r="A57" s="235" t="s">
        <v>1838</v>
      </c>
      <c r="B57" s="235" t="s">
        <v>471</v>
      </c>
      <c r="C57" s="235" t="s">
        <v>492</v>
      </c>
      <c r="D57" s="235" t="s">
        <v>493</v>
      </c>
      <c r="E57" s="235" t="s">
        <v>492</v>
      </c>
      <c r="F57" s="235" t="s">
        <v>494</v>
      </c>
      <c r="G57" s="235">
        <v>0</v>
      </c>
      <c r="H57" s="235">
        <v>1</v>
      </c>
      <c r="I57" s="235">
        <v>0.01</v>
      </c>
      <c r="J57" s="235" t="s">
        <v>286</v>
      </c>
      <c r="K57" s="242" t="str">
        <f>INDEX(Guidance!$U:$U,MATCH(A57,Guidance!$B:$B,0))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c r="L57" s="235" t="s">
        <v>495</v>
      </c>
      <c r="M57" s="235" t="s">
        <v>496</v>
      </c>
      <c r="N57" s="235" t="s">
        <v>130</v>
      </c>
    </row>
    <row r="58" spans="1:15" x14ac:dyDescent="0.3">
      <c r="A58" s="235" t="s">
        <v>1839</v>
      </c>
      <c r="B58" s="235" t="s">
        <v>471</v>
      </c>
      <c r="C58" s="235" t="s">
        <v>497</v>
      </c>
      <c r="D58" s="235" t="s">
        <v>498</v>
      </c>
      <c r="E58" s="235" t="s">
        <v>497</v>
      </c>
      <c r="F58" s="235" t="s">
        <v>499</v>
      </c>
      <c r="G58" s="235">
        <v>0</v>
      </c>
      <c r="H58" s="235">
        <v>1</v>
      </c>
      <c r="I58" s="235">
        <v>0.01</v>
      </c>
      <c r="J58" s="235" t="s">
        <v>286</v>
      </c>
      <c r="K58" s="242" t="str">
        <f>INDEX(Guidance!$U:$U,MATCH(A58,Guidance!$B:$B,0))</f>
        <v>**Description:** This policy increases CO2 sequestration by forests through improved forest management practices.  // **Guidance for setting values: **</v>
      </c>
      <c r="L58" s="235" t="s">
        <v>500</v>
      </c>
      <c r="M58" s="235" t="s">
        <v>501</v>
      </c>
      <c r="N58" s="235" t="s">
        <v>130</v>
      </c>
    </row>
    <row r="59" spans="1:15" x14ac:dyDescent="0.3">
      <c r="A59" s="235" t="s">
        <v>1840</v>
      </c>
      <c r="B59" s="235" t="s">
        <v>471</v>
      </c>
      <c r="C59" s="235" t="s">
        <v>502</v>
      </c>
      <c r="D59" s="235" t="s">
        <v>503</v>
      </c>
      <c r="E59" s="235" t="s">
        <v>502</v>
      </c>
      <c r="F59" s="235" t="s">
        <v>504</v>
      </c>
      <c r="G59" s="235">
        <v>0</v>
      </c>
      <c r="H59" s="235">
        <v>1</v>
      </c>
      <c r="I59" s="235">
        <v>0.01</v>
      </c>
      <c r="J59" s="235" t="s">
        <v>286</v>
      </c>
      <c r="K59" s="242" t="str">
        <f>INDEX(Guidance!$U:$U,MATCH(A59,Guidance!$B:$B,0))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c r="L59" s="235" t="s">
        <v>505</v>
      </c>
      <c r="M59" s="235" t="s">
        <v>506</v>
      </c>
      <c r="N59" s="235" t="s">
        <v>130</v>
      </c>
    </row>
    <row r="60" spans="1:15" x14ac:dyDescent="0.3">
      <c r="A60" s="235" t="s">
        <v>1841</v>
      </c>
      <c r="B60" s="235" t="s">
        <v>471</v>
      </c>
      <c r="C60" s="235" t="s">
        <v>507</v>
      </c>
      <c r="D60" s="235" t="s">
        <v>508</v>
      </c>
      <c r="E60" s="235" t="s">
        <v>507</v>
      </c>
      <c r="F60" s="235" t="s">
        <v>509</v>
      </c>
      <c r="K60" s="245" t="str">
        <f>INDEX(Guidance!$U:$U,MATCH(A60,Guidance!$B:$B,0))</f>
        <v>**Description:**0**Guidance for setting values: **</v>
      </c>
      <c r="M60" s="235" t="s">
        <v>510</v>
      </c>
    </row>
    <row r="61" spans="1:15" x14ac:dyDescent="0.3">
      <c r="A61" s="235" t="s">
        <v>1842</v>
      </c>
      <c r="B61" s="235" t="s">
        <v>471</v>
      </c>
      <c r="C61" s="235" t="s">
        <v>511</v>
      </c>
      <c r="D61" s="235" t="s">
        <v>512</v>
      </c>
      <c r="E61" s="235" t="s">
        <v>511</v>
      </c>
      <c r="F61" s="235" t="s">
        <v>513</v>
      </c>
      <c r="G61" s="235">
        <v>0</v>
      </c>
      <c r="H61" s="235">
        <v>1</v>
      </c>
      <c r="I61" s="235">
        <v>0.01</v>
      </c>
      <c r="J61" s="235" t="s">
        <v>514</v>
      </c>
      <c r="K61" s="242" t="str">
        <f>INDEX(Guidance!$U:$U,MATCH(A61,Guidance!$B:$B,0))</f>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c r="M61" s="235" t="s">
        <v>515</v>
      </c>
      <c r="N61" s="235" t="s">
        <v>516</v>
      </c>
    </row>
    <row r="62" spans="1:15" x14ac:dyDescent="0.3">
      <c r="A62" s="235" t="s">
        <v>1843</v>
      </c>
      <c r="B62" s="235" t="s">
        <v>517</v>
      </c>
      <c r="C62" s="235" t="s">
        <v>518</v>
      </c>
      <c r="D62" s="235" t="s">
        <v>519</v>
      </c>
      <c r="E62" s="235" t="s">
        <v>520</v>
      </c>
      <c r="F62" s="235" t="s">
        <v>521</v>
      </c>
      <c r="G62" s="235">
        <v>0</v>
      </c>
      <c r="H62" s="235">
        <v>1</v>
      </c>
      <c r="I62" s="235">
        <v>0.01</v>
      </c>
      <c r="J62" s="235" t="s">
        <v>522</v>
      </c>
      <c r="K62" s="242" t="str">
        <f>INDEX(Guidance!$U:$U,MATCH(A62,Guidance!$B:$B,0))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c r="L62" s="235" t="s">
        <v>523</v>
      </c>
      <c r="M62" s="235" t="s">
        <v>524</v>
      </c>
      <c r="N62" s="235" t="s">
        <v>130</v>
      </c>
    </row>
    <row r="63" spans="1:15" x14ac:dyDescent="0.3">
      <c r="A63" s="235" t="s">
        <v>1844</v>
      </c>
      <c r="B63" s="235" t="s">
        <v>517</v>
      </c>
      <c r="C63" s="235" t="s">
        <v>525</v>
      </c>
      <c r="D63" s="235" t="s">
        <v>526</v>
      </c>
      <c r="E63" s="235" t="s">
        <v>527</v>
      </c>
      <c r="F63" s="235" t="s">
        <v>528</v>
      </c>
      <c r="G63" s="235">
        <v>0</v>
      </c>
      <c r="H63" s="235">
        <v>1</v>
      </c>
      <c r="I63" s="235">
        <v>0.01</v>
      </c>
      <c r="J63" s="235" t="s">
        <v>529</v>
      </c>
      <c r="K63" s="242" t="str">
        <f>INDEX(Guidance!$U:$U,MATCH(A63,Guidance!$B:$B,0))</f>
        <v>**Description:** This policy causes a percentage of the district heat to be generated by burning hydrogen instead of the fuels used in the BAU case. // **Guidance for setting values: **</v>
      </c>
      <c r="L63" s="235" t="s">
        <v>530</v>
      </c>
      <c r="M63" s="235" t="s">
        <v>531</v>
      </c>
      <c r="N63" s="235" t="s">
        <v>130</v>
      </c>
    </row>
    <row r="64" spans="1:15" x14ac:dyDescent="0.3">
      <c r="A64" s="235" t="s">
        <v>1845</v>
      </c>
      <c r="B64" s="235" t="s">
        <v>517</v>
      </c>
      <c r="C64" s="235" t="s">
        <v>532</v>
      </c>
      <c r="D64" s="235" t="s">
        <v>533</v>
      </c>
      <c r="E64" s="235" t="s">
        <v>534</v>
      </c>
      <c r="F64" s="235" t="s">
        <v>535</v>
      </c>
      <c r="G64" s="235">
        <v>0</v>
      </c>
      <c r="H64" s="235">
        <v>1</v>
      </c>
      <c r="I64" s="235">
        <v>0.01</v>
      </c>
      <c r="J64" s="235" t="s">
        <v>536</v>
      </c>
      <c r="K64" s="242" t="str">
        <f>INDEX(Guidance!$U:$U,MATCH(A64,Guidance!$B:$B,0))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M64" s="235" t="s">
        <v>537</v>
      </c>
    </row>
    <row r="65" spans="1:15" x14ac:dyDescent="0.3">
      <c r="A65" s="235" t="s">
        <v>1846</v>
      </c>
      <c r="B65" s="235" t="s">
        <v>538</v>
      </c>
      <c r="C65" s="235" t="s">
        <v>539</v>
      </c>
      <c r="D65" s="235" t="s">
        <v>540</v>
      </c>
      <c r="E65" s="235" t="s">
        <v>539</v>
      </c>
      <c r="F65" s="235" t="s">
        <v>543</v>
      </c>
      <c r="G65" s="235">
        <v>0</v>
      </c>
      <c r="H65" s="235">
        <v>0.3</v>
      </c>
      <c r="I65" s="235">
        <v>0.01</v>
      </c>
      <c r="J65" s="235" t="s">
        <v>544</v>
      </c>
      <c r="K65" s="242" t="str">
        <f>INDEX(Guidance!$U:$U,MATCH(A65,Guidance!$B:$B,0))</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L65" s="235" t="s">
        <v>545</v>
      </c>
      <c r="M65" s="235" t="s">
        <v>546</v>
      </c>
    </row>
    <row r="66" spans="1:15" x14ac:dyDescent="0.3">
      <c r="A66" s="235" t="s">
        <v>1847</v>
      </c>
      <c r="B66" s="235" t="s">
        <v>538</v>
      </c>
      <c r="C66" s="235" t="s">
        <v>549</v>
      </c>
      <c r="D66" s="235" t="s">
        <v>550</v>
      </c>
      <c r="E66" s="235" t="s">
        <v>549</v>
      </c>
      <c r="F66" s="235" t="s">
        <v>553</v>
      </c>
      <c r="G66" s="235">
        <v>0</v>
      </c>
      <c r="H66" s="235">
        <v>100</v>
      </c>
      <c r="I66" s="235">
        <v>5</v>
      </c>
      <c r="J66" s="235" t="s">
        <v>746</v>
      </c>
      <c r="K66" s="242" t="str">
        <f>INDEX(Guidance!$U:$U,MATCH(A66,Guidance!$B:$B,0))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v>
      </c>
      <c r="L66" s="235" t="s">
        <v>554</v>
      </c>
      <c r="M66" s="235" t="s">
        <v>555</v>
      </c>
      <c r="N66" s="235" t="s">
        <v>1484</v>
      </c>
      <c r="O66" s="235" t="s">
        <v>1484</v>
      </c>
    </row>
    <row r="67" spans="1:15" x14ac:dyDescent="0.3">
      <c r="A67" s="235" t="s">
        <v>1848</v>
      </c>
      <c r="B67" s="235" t="s">
        <v>538</v>
      </c>
      <c r="C67" s="235" t="s">
        <v>562</v>
      </c>
      <c r="D67" s="235" t="s">
        <v>563</v>
      </c>
      <c r="E67" s="235" t="s">
        <v>564</v>
      </c>
      <c r="F67" s="235" t="s">
        <v>565</v>
      </c>
      <c r="G67" s="235">
        <v>0</v>
      </c>
      <c r="H67" s="235">
        <v>1</v>
      </c>
      <c r="I67" s="235">
        <v>1</v>
      </c>
      <c r="J67" s="235" t="s">
        <v>187</v>
      </c>
      <c r="K67" s="242" t="str">
        <f>INDEX(Guidance!$U:$U,MATCH(A67,Guidance!$B:$B,0))</f>
        <v>**Description:** This policy prevents the carbon tax from being levied on process emissions (non-energy greenhouse gas emissions from industrial and agricultural operations).</v>
      </c>
      <c r="L67" s="235" t="s">
        <v>554</v>
      </c>
      <c r="M67" s="235" t="s">
        <v>555</v>
      </c>
    </row>
    <row r="68" spans="1:15" x14ac:dyDescent="0.3">
      <c r="A68" s="235" t="s">
        <v>1849</v>
      </c>
      <c r="B68" s="235" t="s">
        <v>538</v>
      </c>
      <c r="C68" s="235" t="s">
        <v>566</v>
      </c>
      <c r="D68" s="235" t="s">
        <v>567</v>
      </c>
      <c r="E68" s="235" t="s">
        <v>566</v>
      </c>
      <c r="F68" s="235" t="s">
        <v>570</v>
      </c>
      <c r="K68" s="242" t="str">
        <f>INDEX(Guidance!$U:$U,MATCH(A68,Guidance!$B:$B,0))</f>
        <v>**Description:** This policy reduces the subsidies paid for the production of the selected energy source(s) in the BAU case. // **Guidance for setting values: **</v>
      </c>
    </row>
    <row r="69" spans="1:15" x14ac:dyDescent="0.3">
      <c r="A69" s="235" t="s">
        <v>1850</v>
      </c>
      <c r="B69" s="235" t="s">
        <v>538</v>
      </c>
      <c r="C69" s="235" t="s">
        <v>587</v>
      </c>
      <c r="D69" s="235" t="s">
        <v>588</v>
      </c>
      <c r="E69" s="235" t="s">
        <v>589</v>
      </c>
      <c r="F69" s="235" t="s">
        <v>590</v>
      </c>
      <c r="K69" s="245" t="str">
        <f>INDEX(Guidance!$U:$U,MATCH(A69,Guidance!$B:$B,0))</f>
        <v>**Description:**0</v>
      </c>
    </row>
    <row r="70" spans="1:15" x14ac:dyDescent="0.3">
      <c r="A70" s="235" t="s">
        <v>1851</v>
      </c>
      <c r="B70" s="235" t="s">
        <v>538</v>
      </c>
      <c r="C70" s="235" t="s">
        <v>591</v>
      </c>
      <c r="D70" s="235" t="s">
        <v>592</v>
      </c>
      <c r="E70" s="235" t="s">
        <v>591</v>
      </c>
      <c r="F70" s="235" t="s">
        <v>593</v>
      </c>
      <c r="K70" s="245" t="str">
        <f>INDEX(Guidance!$U:$U,MATCH(A70,Guidance!$B:$B,0))</f>
        <v>**Description:**0</v>
      </c>
    </row>
    <row r="71" spans="1:15" x14ac:dyDescent="0.3">
      <c r="A71" s="235" t="s">
        <v>1852</v>
      </c>
      <c r="B71" s="235" t="s">
        <v>538</v>
      </c>
      <c r="C71" s="235" t="s">
        <v>594</v>
      </c>
      <c r="D71" s="235" t="s">
        <v>594</v>
      </c>
      <c r="E71" s="235" t="s">
        <v>594</v>
      </c>
      <c r="F71" s="235" t="s">
        <v>595</v>
      </c>
      <c r="G71" s="235">
        <v>0</v>
      </c>
      <c r="H71" s="235">
        <v>1</v>
      </c>
      <c r="I71" s="235">
        <v>0.01</v>
      </c>
      <c r="J71" s="235" t="s">
        <v>596</v>
      </c>
      <c r="K71" s="245">
        <f>INDEX(Guidance!$U:$U,MATCH(A71,Guidance!$B:$B,0))</f>
        <v>0</v>
      </c>
      <c r="L71" s="235" t="s">
        <v>597</v>
      </c>
    </row>
    <row r="72" spans="1:15" x14ac:dyDescent="0.3">
      <c r="A72" s="235" t="s">
        <v>1853</v>
      </c>
      <c r="B72" s="235" t="s">
        <v>538</v>
      </c>
      <c r="C72" s="235" t="s">
        <v>598</v>
      </c>
      <c r="D72" s="235" t="s">
        <v>599</v>
      </c>
      <c r="E72" s="235" t="s">
        <v>598</v>
      </c>
      <c r="F72" s="235" t="s">
        <v>600</v>
      </c>
      <c r="G72" s="235">
        <v>0</v>
      </c>
      <c r="H72" s="235">
        <v>0.2</v>
      </c>
      <c r="I72" s="235">
        <v>5.0000000000000001E-3</v>
      </c>
      <c r="J72" s="235" t="s">
        <v>601</v>
      </c>
      <c r="K72" s="242" t="str">
        <f>INDEX(Guidance!$U:$U,MATCH(A72,Guidance!$B:$B,0))</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c r="L72" s="235" t="s">
        <v>602</v>
      </c>
      <c r="M72" s="235" t="s">
        <v>603</v>
      </c>
      <c r="N72" s="235" t="s">
        <v>1482</v>
      </c>
      <c r="O72" s="235" t="s">
        <v>1483</v>
      </c>
    </row>
    <row r="73" spans="1:15" x14ac:dyDescent="0.3">
      <c r="A73" s="235" t="s">
        <v>1854</v>
      </c>
      <c r="B73" s="235" t="s">
        <v>604</v>
      </c>
      <c r="C73" s="235" t="s">
        <v>605</v>
      </c>
      <c r="D73" s="235" t="s">
        <v>606</v>
      </c>
      <c r="E73" s="235" t="s">
        <v>608</v>
      </c>
      <c r="F73" s="235" t="s">
        <v>609</v>
      </c>
      <c r="G73" s="235">
        <v>0</v>
      </c>
      <c r="H73" s="235">
        <v>0.4</v>
      </c>
      <c r="I73" s="235">
        <v>0.01</v>
      </c>
      <c r="J73" s="235" t="s">
        <v>610</v>
      </c>
      <c r="K73" s="242" t="str">
        <f>INDEX(Guidance!$U:$U,MATCH(A73,Guidance!$B:$B,0))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3" s="235" t="s">
        <v>611</v>
      </c>
      <c r="M73" s="235" t="s">
        <v>612</v>
      </c>
      <c r="N73" s="235" t="s">
        <v>190</v>
      </c>
    </row>
    <row r="74" spans="1:15" x14ac:dyDescent="0.3">
      <c r="A74" s="235" t="s">
        <v>1855</v>
      </c>
      <c r="B74" s="235" t="s">
        <v>604</v>
      </c>
      <c r="C74" s="235" t="s">
        <v>605</v>
      </c>
      <c r="D74" s="235" t="s">
        <v>618</v>
      </c>
      <c r="E74" s="235" t="s">
        <v>608</v>
      </c>
      <c r="F74" s="235" t="s">
        <v>619</v>
      </c>
      <c r="G74" s="235">
        <v>0</v>
      </c>
      <c r="H74" s="235">
        <v>0.4</v>
      </c>
      <c r="I74" s="235">
        <v>0.01</v>
      </c>
      <c r="J74" s="235" t="s">
        <v>610</v>
      </c>
      <c r="K74" s="242" t="str">
        <f>INDEX(Guidance!$U:$U,MATCH(A74,Guidance!$B:$B,0))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4" s="235" t="s">
        <v>611</v>
      </c>
      <c r="M74" s="235" t="s">
        <v>612</v>
      </c>
      <c r="N74" s="235" t="s">
        <v>190</v>
      </c>
    </row>
    <row r="75" spans="1:15" x14ac:dyDescent="0.3">
      <c r="A75" s="235" t="s">
        <v>1856</v>
      </c>
      <c r="B75" s="235" t="s">
        <v>604</v>
      </c>
      <c r="C75" s="235" t="s">
        <v>605</v>
      </c>
      <c r="D75" s="235" t="s">
        <v>620</v>
      </c>
      <c r="E75" s="235" t="s">
        <v>608</v>
      </c>
      <c r="F75" s="235" t="s">
        <v>622</v>
      </c>
      <c r="G75" s="235">
        <v>0</v>
      </c>
      <c r="H75" s="235">
        <v>0.4</v>
      </c>
      <c r="I75" s="235">
        <v>0.01</v>
      </c>
      <c r="J75" s="235" t="s">
        <v>610</v>
      </c>
      <c r="K75" s="242" t="str">
        <f>INDEX(Guidance!$U:$U,MATCH(A75,Guidance!$B:$B,0))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5" s="235" t="s">
        <v>611</v>
      </c>
      <c r="M75" s="235" t="s">
        <v>612</v>
      </c>
      <c r="N75" s="235" t="s">
        <v>190</v>
      </c>
    </row>
    <row r="76" spans="1:15" x14ac:dyDescent="0.3">
      <c r="A76" s="235" t="s">
        <v>1857</v>
      </c>
      <c r="B76" s="235" t="s">
        <v>604</v>
      </c>
      <c r="C76" s="235" t="s">
        <v>605</v>
      </c>
      <c r="D76" s="235" t="s">
        <v>633</v>
      </c>
      <c r="E76" s="235" t="s">
        <v>608</v>
      </c>
      <c r="F76" s="235" t="s">
        <v>635</v>
      </c>
      <c r="G76" s="235">
        <v>0</v>
      </c>
      <c r="H76" s="235">
        <v>0.4</v>
      </c>
      <c r="I76" s="235">
        <v>0.01</v>
      </c>
      <c r="J76" s="235" t="s">
        <v>610</v>
      </c>
      <c r="K76" s="242" t="str">
        <f>INDEX(Guidance!$U:$U,MATCH(A76,Guidance!$B:$B,0))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6" s="235" t="s">
        <v>611</v>
      </c>
      <c r="M76" s="235" t="s">
        <v>612</v>
      </c>
      <c r="N76" s="235" t="s">
        <v>190</v>
      </c>
    </row>
    <row r="77" spans="1:15" x14ac:dyDescent="0.3">
      <c r="A77" s="235" t="s">
        <v>1858</v>
      </c>
      <c r="B77" s="235" t="s">
        <v>604</v>
      </c>
      <c r="C77" s="235" t="s">
        <v>605</v>
      </c>
      <c r="D77" s="235" t="s">
        <v>643</v>
      </c>
      <c r="E77" s="235" t="s">
        <v>608</v>
      </c>
      <c r="F77" s="235" t="s">
        <v>646</v>
      </c>
      <c r="G77" s="235">
        <v>0</v>
      </c>
      <c r="H77" s="235">
        <v>0.4</v>
      </c>
      <c r="I77" s="235">
        <v>0.01</v>
      </c>
      <c r="J77" s="235" t="s">
        <v>610</v>
      </c>
      <c r="K77" s="242" t="str">
        <f>INDEX(Guidance!$U:$U,MATCH(A77,Guidance!$B:$B,0))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7" s="235" t="s">
        <v>611</v>
      </c>
      <c r="M77" s="235" t="s">
        <v>612</v>
      </c>
      <c r="N77" s="235" t="s">
        <v>190</v>
      </c>
    </row>
    <row r="78" spans="1:15" x14ac:dyDescent="0.3">
      <c r="A78" s="235" t="s">
        <v>1859</v>
      </c>
      <c r="B78" s="235" t="s">
        <v>604</v>
      </c>
      <c r="C78" s="235" t="s">
        <v>659</v>
      </c>
      <c r="D78" s="235" t="s">
        <v>660</v>
      </c>
      <c r="E78" s="235" t="s">
        <v>659</v>
      </c>
      <c r="F78" s="235" t="s">
        <v>661</v>
      </c>
      <c r="G78" s="235">
        <v>0</v>
      </c>
      <c r="H78" s="235">
        <v>1</v>
      </c>
      <c r="I78" s="235">
        <v>0.01</v>
      </c>
      <c r="J78" s="235" t="s">
        <v>286</v>
      </c>
      <c r="K78" s="242" t="str">
        <f>INDEX(Guidance!$U:$U,MATCH(A78,Guidance!$B:$B,0))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L78" s="235" t="s">
        <v>662</v>
      </c>
      <c r="M78" s="235" t="s">
        <v>663</v>
      </c>
      <c r="N78" s="235" t="s">
        <v>664</v>
      </c>
    </row>
    <row r="79" spans="1:15" x14ac:dyDescent="0.3">
      <c r="A79" s="235" t="s">
        <v>1860</v>
      </c>
      <c r="B79" s="235" t="s">
        <v>604</v>
      </c>
      <c r="C79" s="235" t="s">
        <v>665</v>
      </c>
      <c r="D79" s="235" t="s">
        <v>666</v>
      </c>
      <c r="E79" s="235" t="s">
        <v>667</v>
      </c>
      <c r="F79" s="235" t="s">
        <v>668</v>
      </c>
      <c r="G79" s="235">
        <v>0</v>
      </c>
      <c r="H79" s="235">
        <v>0.4</v>
      </c>
      <c r="I79" s="235">
        <v>0.01</v>
      </c>
      <c r="J79" s="235" t="s">
        <v>669</v>
      </c>
      <c r="K79" s="242" t="str">
        <f>INDEX(Guidance!$U:$U,MATCH(A79,Guidance!$B:$B,0))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79" s="235" t="s">
        <v>611</v>
      </c>
      <c r="M79" s="235" t="s">
        <v>612</v>
      </c>
      <c r="N79" s="235" t="s">
        <v>190</v>
      </c>
    </row>
    <row r="80" spans="1:15" x14ac:dyDescent="0.3">
      <c r="A80" s="235" t="s">
        <v>1861</v>
      </c>
      <c r="B80" s="235" t="s">
        <v>604</v>
      </c>
      <c r="C80" s="235" t="s">
        <v>665</v>
      </c>
      <c r="D80" s="235" t="s">
        <v>670</v>
      </c>
      <c r="E80" s="235" t="s">
        <v>667</v>
      </c>
      <c r="F80" s="235" t="s">
        <v>671</v>
      </c>
      <c r="G80" s="235">
        <v>0</v>
      </c>
      <c r="H80" s="235">
        <v>0.4</v>
      </c>
      <c r="I80" s="235">
        <v>0.01</v>
      </c>
      <c r="J80" s="235" t="s">
        <v>669</v>
      </c>
      <c r="K80" s="242" t="str">
        <f>INDEX(Guidance!$U:$U,MATCH(A80,Guidance!$B:$B,0))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0" s="235" t="s">
        <v>611</v>
      </c>
      <c r="M80" s="235" t="s">
        <v>612</v>
      </c>
      <c r="N80" s="235" t="s">
        <v>190</v>
      </c>
    </row>
    <row r="81" spans="1:15" x14ac:dyDescent="0.3">
      <c r="A81" s="235" t="s">
        <v>1862</v>
      </c>
      <c r="B81" s="235" t="s">
        <v>604</v>
      </c>
      <c r="C81" s="235" t="s">
        <v>665</v>
      </c>
      <c r="D81" s="235" t="s">
        <v>672</v>
      </c>
      <c r="E81" s="235" t="s">
        <v>667</v>
      </c>
      <c r="F81" s="235" t="s">
        <v>673</v>
      </c>
      <c r="G81" s="235">
        <v>0</v>
      </c>
      <c r="H81" s="235">
        <v>0.4</v>
      </c>
      <c r="I81" s="235">
        <v>0.01</v>
      </c>
      <c r="J81" s="235" t="s">
        <v>669</v>
      </c>
      <c r="K81" s="242" t="str">
        <f>INDEX(Guidance!$U:$U,MATCH(A81,Guidance!$B:$B,0))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1" s="235" t="s">
        <v>611</v>
      </c>
      <c r="M81" s="235" t="s">
        <v>612</v>
      </c>
      <c r="N81" s="235" t="s">
        <v>190</v>
      </c>
    </row>
    <row r="82" spans="1:15" x14ac:dyDescent="0.3">
      <c r="A82" s="235" t="s">
        <v>1863</v>
      </c>
      <c r="B82" s="235" t="s">
        <v>604</v>
      </c>
      <c r="C82" s="235" t="s">
        <v>665</v>
      </c>
      <c r="D82" s="235" t="s">
        <v>674</v>
      </c>
      <c r="E82" s="235" t="s">
        <v>667</v>
      </c>
      <c r="F82" s="235" t="s">
        <v>675</v>
      </c>
      <c r="G82" s="235">
        <v>0</v>
      </c>
      <c r="H82" s="235">
        <v>0.4</v>
      </c>
      <c r="I82" s="235">
        <v>0.01</v>
      </c>
      <c r="J82" s="235" t="s">
        <v>669</v>
      </c>
      <c r="K82" s="242" t="str">
        <f>INDEX(Guidance!$U:$U,MATCH(A82,Guidance!$B:$B,0))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2" s="235" t="s">
        <v>611</v>
      </c>
      <c r="M82" s="235" t="s">
        <v>612</v>
      </c>
      <c r="N82" s="235" t="s">
        <v>190</v>
      </c>
    </row>
    <row r="83" spans="1:15" x14ac:dyDescent="0.3">
      <c r="A83" s="235" t="s">
        <v>1864</v>
      </c>
      <c r="B83" s="235" t="s">
        <v>604</v>
      </c>
      <c r="C83" s="235" t="s">
        <v>665</v>
      </c>
      <c r="D83" s="235" t="s">
        <v>676</v>
      </c>
      <c r="E83" s="235" t="s">
        <v>667</v>
      </c>
      <c r="F83" s="235" t="s">
        <v>677</v>
      </c>
      <c r="G83" s="235">
        <v>0</v>
      </c>
      <c r="H83" s="235">
        <v>0.4</v>
      </c>
      <c r="I83" s="235">
        <v>0.01</v>
      </c>
      <c r="J83" s="235" t="s">
        <v>669</v>
      </c>
      <c r="K83" s="242" t="str">
        <f>INDEX(Guidance!$U:$U,MATCH(A83,Guidance!$B:$B,0))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L83" s="235" t="s">
        <v>611</v>
      </c>
      <c r="M83" s="235" t="s">
        <v>612</v>
      </c>
      <c r="N83" s="235" t="s">
        <v>190</v>
      </c>
    </row>
    <row r="84" spans="1:15" x14ac:dyDescent="0.3">
      <c r="A84" s="235" t="s">
        <v>1865</v>
      </c>
      <c r="B84" s="235" t="s">
        <v>678</v>
      </c>
      <c r="C84" s="235" t="s">
        <v>679</v>
      </c>
      <c r="D84" s="235" t="s">
        <v>680</v>
      </c>
      <c r="F84" s="235" t="s">
        <v>681</v>
      </c>
      <c r="G84" s="235">
        <v>-0.1</v>
      </c>
      <c r="H84" s="235">
        <v>0.02</v>
      </c>
      <c r="I84" s="235">
        <v>1E-3</v>
      </c>
      <c r="J84" s="235" t="s">
        <v>682</v>
      </c>
      <c r="K84" s="242" t="str">
        <f>INDEX(Guidance!$U:$U,MATCH(A84,Guidance!$B:$B,0))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N84" s="235" t="s">
        <v>683</v>
      </c>
    </row>
    <row r="85" spans="1:15" x14ac:dyDescent="0.3">
      <c r="A85" s="235" t="s">
        <v>1866</v>
      </c>
      <c r="B85" s="235" t="s">
        <v>684</v>
      </c>
      <c r="C85" s="235" t="s">
        <v>685</v>
      </c>
      <c r="D85" s="235" t="s">
        <v>686</v>
      </c>
      <c r="G85" s="235">
        <v>0</v>
      </c>
      <c r="H85" s="235">
        <v>10</v>
      </c>
      <c r="I85" s="235">
        <v>1</v>
      </c>
      <c r="J85" s="235" t="s">
        <v>689</v>
      </c>
      <c r="K85" s="242" t="str">
        <f>INDEX(Guidance!$U:$U,MATCH(A85,Guidance!$B:$B,0))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5" s="235" t="s">
        <v>690</v>
      </c>
    </row>
    <row r="86" spans="1:15" x14ac:dyDescent="0.3">
      <c r="A86" s="235" t="s">
        <v>1867</v>
      </c>
      <c r="B86" s="235" t="s">
        <v>684</v>
      </c>
      <c r="C86" s="235" t="s">
        <v>699</v>
      </c>
      <c r="D86" s="235" t="s">
        <v>700</v>
      </c>
      <c r="G86" s="235">
        <v>0</v>
      </c>
      <c r="H86" s="235">
        <v>10</v>
      </c>
      <c r="I86" s="235">
        <v>1</v>
      </c>
      <c r="J86" s="235" t="s">
        <v>689</v>
      </c>
      <c r="K86" s="242" t="str">
        <f>INDEX(Guidance!$U:$U,MATCH(A86,Guidance!$B:$B,0))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6" s="235" t="s">
        <v>690</v>
      </c>
    </row>
    <row r="87" spans="1:15" x14ac:dyDescent="0.3">
      <c r="A87" s="235" t="s">
        <v>1868</v>
      </c>
      <c r="B87" s="235" t="s">
        <v>684</v>
      </c>
      <c r="C87" s="235" t="s">
        <v>113</v>
      </c>
      <c r="D87" s="235" t="s">
        <v>701</v>
      </c>
      <c r="G87" s="235">
        <v>0</v>
      </c>
      <c r="H87" s="235">
        <v>10</v>
      </c>
      <c r="I87" s="235">
        <v>1</v>
      </c>
      <c r="J87" s="235" t="s">
        <v>689</v>
      </c>
      <c r="K87" s="242" t="str">
        <f>INDEX(Guidance!$U:$U,MATCH(A87,Guidance!$B:$B,0))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7" s="235" t="s">
        <v>690</v>
      </c>
    </row>
    <row r="88" spans="1:15" x14ac:dyDescent="0.3">
      <c r="A88" s="235" t="s">
        <v>1869</v>
      </c>
      <c r="B88" s="235" t="s">
        <v>684</v>
      </c>
      <c r="C88" s="235" t="s">
        <v>702</v>
      </c>
      <c r="D88" s="235" t="s">
        <v>703</v>
      </c>
      <c r="G88" s="235">
        <v>0</v>
      </c>
      <c r="H88" s="235">
        <v>10</v>
      </c>
      <c r="I88" s="235">
        <v>1</v>
      </c>
      <c r="J88" s="235" t="s">
        <v>689</v>
      </c>
      <c r="K88" s="242" t="str">
        <f>INDEX(Guidance!$U:$U,MATCH(A88,Guidance!$B:$B,0))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8" s="235" t="s">
        <v>690</v>
      </c>
    </row>
    <row r="89" spans="1:15" x14ac:dyDescent="0.3">
      <c r="A89" s="235" t="s">
        <v>1870</v>
      </c>
      <c r="B89" s="235" t="s">
        <v>684</v>
      </c>
      <c r="C89" s="235" t="s">
        <v>704</v>
      </c>
      <c r="D89" s="235" t="s">
        <v>705</v>
      </c>
      <c r="G89" s="235">
        <v>0</v>
      </c>
      <c r="H89" s="235">
        <v>10</v>
      </c>
      <c r="I89" s="235">
        <v>1</v>
      </c>
      <c r="J89" s="235" t="s">
        <v>689</v>
      </c>
      <c r="K89" s="242" t="str">
        <f>INDEX(Guidance!$U:$U,MATCH(A89,Guidance!$B:$B,0))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89" s="235" t="s">
        <v>690</v>
      </c>
    </row>
    <row r="90" spans="1:15" x14ac:dyDescent="0.3">
      <c r="A90" s="235" t="s">
        <v>1871</v>
      </c>
      <c r="B90" s="235" t="s">
        <v>684</v>
      </c>
      <c r="C90" s="235" t="s">
        <v>198</v>
      </c>
      <c r="D90" s="235" t="s">
        <v>706</v>
      </c>
      <c r="G90" s="235">
        <v>0</v>
      </c>
      <c r="H90" s="235">
        <v>10</v>
      </c>
      <c r="I90" s="235">
        <v>1</v>
      </c>
      <c r="J90" s="235" t="s">
        <v>689</v>
      </c>
      <c r="K90" s="242" t="str">
        <f>INDEX(Guidance!$U:$U,MATCH(A90,Guidance!$B:$B,0))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0" s="235" t="s">
        <v>690</v>
      </c>
    </row>
    <row r="91" spans="1:15" x14ac:dyDescent="0.3">
      <c r="A91" s="235" t="s">
        <v>1872</v>
      </c>
      <c r="B91" s="235" t="s">
        <v>684</v>
      </c>
      <c r="C91" s="235" t="s">
        <v>707</v>
      </c>
      <c r="D91" s="235" t="s">
        <v>708</v>
      </c>
      <c r="G91" s="235">
        <v>0</v>
      </c>
      <c r="H91" s="235">
        <v>10</v>
      </c>
      <c r="I91" s="235">
        <v>1</v>
      </c>
      <c r="J91" s="235" t="s">
        <v>689</v>
      </c>
      <c r="K91" s="242" t="str">
        <f>INDEX(Guidance!$U:$U,MATCH(A91,Guidance!$B:$B,0))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1" s="235" t="s">
        <v>690</v>
      </c>
    </row>
    <row r="92" spans="1:15" x14ac:dyDescent="0.3">
      <c r="A92" s="235" t="s">
        <v>1873</v>
      </c>
      <c r="B92" s="235" t="s">
        <v>684</v>
      </c>
      <c r="C92" s="235" t="s">
        <v>709</v>
      </c>
      <c r="D92" s="235" t="s">
        <v>710</v>
      </c>
      <c r="G92" s="235">
        <v>0</v>
      </c>
      <c r="H92" s="235">
        <v>10</v>
      </c>
      <c r="I92" s="235">
        <v>1</v>
      </c>
      <c r="J92" s="235" t="s">
        <v>689</v>
      </c>
      <c r="K92" s="242" t="str">
        <f>INDEX(Guidance!$U:$U,MATCH(A92,Guidance!$B:$B,0))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2" s="235" t="s">
        <v>690</v>
      </c>
    </row>
    <row r="93" spans="1:15" x14ac:dyDescent="0.3">
      <c r="A93" s="235" t="s">
        <v>1874</v>
      </c>
      <c r="B93" s="235" t="s">
        <v>684</v>
      </c>
      <c r="C93" s="235" t="s">
        <v>711</v>
      </c>
      <c r="D93" s="235" t="s">
        <v>712</v>
      </c>
      <c r="G93" s="235">
        <v>0</v>
      </c>
      <c r="H93" s="235">
        <v>10</v>
      </c>
      <c r="I93" s="235">
        <v>1</v>
      </c>
      <c r="J93" s="235" t="s">
        <v>689</v>
      </c>
      <c r="K93" s="242" t="str">
        <f>INDEX(Guidance!$U:$U,MATCH(A93,Guidance!$B:$B,0))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c r="L93" s="235" t="s">
        <v>690</v>
      </c>
    </row>
    <row r="94" spans="1:15" ht="14" x14ac:dyDescent="0.3">
      <c r="A94"/>
      <c r="B94"/>
      <c r="C94"/>
      <c r="D94"/>
      <c r="E94"/>
      <c r="F94"/>
      <c r="G94"/>
      <c r="H94"/>
      <c r="I94"/>
      <c r="J94"/>
      <c r="K94" s="244"/>
      <c r="L94"/>
      <c r="M94"/>
      <c r="N94"/>
      <c r="O94"/>
    </row>
    <row r="95" spans="1:15" ht="14" x14ac:dyDescent="0.3">
      <c r="A95"/>
      <c r="B95"/>
      <c r="C95"/>
      <c r="D95"/>
      <c r="E95"/>
      <c r="F95"/>
      <c r="G95"/>
      <c r="H95"/>
      <c r="I95"/>
      <c r="J95"/>
      <c r="K95" s="244"/>
      <c r="L95"/>
      <c r="M95"/>
      <c r="N95"/>
      <c r="O95"/>
    </row>
    <row r="96" spans="1:15" ht="14" x14ac:dyDescent="0.3">
      <c r="A96"/>
      <c r="B96"/>
      <c r="C96"/>
      <c r="D96"/>
      <c r="E96"/>
      <c r="F96"/>
      <c r="G96"/>
      <c r="H96"/>
      <c r="I96"/>
      <c r="J96"/>
      <c r="K96" s="244"/>
      <c r="L96"/>
      <c r="M96"/>
      <c r="N96"/>
      <c r="O96"/>
    </row>
    <row r="97" spans="1:15" ht="14" x14ac:dyDescent="0.3">
      <c r="A97"/>
      <c r="B97"/>
      <c r="C97"/>
      <c r="D97"/>
      <c r="E97"/>
      <c r="F97"/>
      <c r="G97"/>
      <c r="H97"/>
      <c r="I97"/>
      <c r="J97"/>
      <c r="K97" s="244"/>
      <c r="L97"/>
      <c r="M97"/>
      <c r="N97"/>
      <c r="O97"/>
    </row>
    <row r="98" spans="1:15" ht="14" x14ac:dyDescent="0.3">
      <c r="A98"/>
      <c r="B98"/>
      <c r="C98"/>
      <c r="D98"/>
      <c r="E98"/>
      <c r="F98"/>
      <c r="G98"/>
      <c r="H98"/>
      <c r="I98"/>
      <c r="J98"/>
      <c r="K98" s="244"/>
      <c r="L98"/>
      <c r="M98"/>
      <c r="N98"/>
      <c r="O98"/>
    </row>
    <row r="99" spans="1:15" ht="14" x14ac:dyDescent="0.3">
      <c r="A99"/>
      <c r="B99"/>
      <c r="C99"/>
      <c r="D99"/>
      <c r="E99"/>
      <c r="F99"/>
      <c r="G99"/>
      <c r="H99"/>
      <c r="I99"/>
      <c r="J99"/>
      <c r="K99" s="244"/>
      <c r="L99"/>
      <c r="M99"/>
      <c r="N99"/>
      <c r="O99"/>
    </row>
    <row r="100" spans="1:15" ht="14" x14ac:dyDescent="0.3">
      <c r="A100"/>
      <c r="B100"/>
      <c r="C100"/>
      <c r="D100"/>
      <c r="E100"/>
      <c r="F100"/>
      <c r="G100"/>
      <c r="H100"/>
      <c r="I100"/>
      <c r="J100"/>
      <c r="K100" s="244"/>
      <c r="L100"/>
      <c r="M100"/>
      <c r="N100"/>
      <c r="O100"/>
    </row>
    <row r="101" spans="1:15" ht="14" x14ac:dyDescent="0.3">
      <c r="A101"/>
      <c r="B101"/>
      <c r="C101"/>
      <c r="D101"/>
      <c r="E101"/>
      <c r="F101"/>
      <c r="G101"/>
      <c r="H101"/>
      <c r="I101"/>
      <c r="J101"/>
      <c r="K101" s="244"/>
      <c r="L101"/>
      <c r="M101"/>
      <c r="N101"/>
      <c r="O101"/>
    </row>
    <row r="102" spans="1:15" ht="14" x14ac:dyDescent="0.3">
      <c r="A102"/>
      <c r="B102"/>
      <c r="C102"/>
      <c r="D102"/>
      <c r="E102"/>
      <c r="F102"/>
      <c r="G102"/>
      <c r="H102"/>
      <c r="I102"/>
      <c r="J102"/>
      <c r="K102" s="244"/>
      <c r="L102"/>
      <c r="M102"/>
      <c r="N102"/>
      <c r="O102"/>
    </row>
    <row r="103" spans="1:15" ht="14" x14ac:dyDescent="0.3">
      <c r="A103"/>
      <c r="B103"/>
      <c r="C103"/>
      <c r="D103"/>
      <c r="E103"/>
      <c r="F103"/>
      <c r="G103"/>
      <c r="H103"/>
      <c r="I103"/>
      <c r="J103"/>
      <c r="K103" s="244"/>
      <c r="L103"/>
      <c r="M103"/>
      <c r="N103"/>
      <c r="O103"/>
    </row>
    <row r="104" spans="1:15" ht="14" x14ac:dyDescent="0.3">
      <c r="A104"/>
      <c r="B104"/>
      <c r="C104"/>
      <c r="D104"/>
      <c r="E104"/>
      <c r="F104"/>
      <c r="G104"/>
      <c r="H104"/>
      <c r="I104"/>
      <c r="J104"/>
      <c r="K104" s="244"/>
      <c r="L104"/>
      <c r="M104"/>
      <c r="N104"/>
      <c r="O104"/>
    </row>
    <row r="105" spans="1:15" ht="14" x14ac:dyDescent="0.3">
      <c r="A105"/>
      <c r="B105"/>
      <c r="C105"/>
      <c r="D105"/>
      <c r="E105"/>
      <c r="F105"/>
      <c r="G105"/>
      <c r="H105"/>
      <c r="I105"/>
      <c r="J105"/>
      <c r="K105" s="244"/>
      <c r="L105"/>
      <c r="M105"/>
      <c r="N105"/>
      <c r="O105"/>
    </row>
    <row r="106" spans="1:15" ht="14" x14ac:dyDescent="0.3">
      <c r="A106"/>
      <c r="B106"/>
      <c r="C106"/>
      <c r="D106"/>
      <c r="E106"/>
      <c r="F106"/>
      <c r="G106"/>
      <c r="H106"/>
      <c r="I106"/>
      <c r="J106"/>
      <c r="K106" s="244"/>
      <c r="L106"/>
      <c r="M106"/>
      <c r="N106"/>
      <c r="O106"/>
    </row>
    <row r="107" spans="1:15" ht="14" x14ac:dyDescent="0.3">
      <c r="A107"/>
      <c r="B107"/>
      <c r="C107"/>
      <c r="D107"/>
      <c r="E107"/>
      <c r="F107"/>
      <c r="G107"/>
      <c r="H107"/>
      <c r="I107"/>
      <c r="J107"/>
      <c r="K107" s="244"/>
      <c r="L107"/>
      <c r="M107"/>
      <c r="N107"/>
      <c r="O107"/>
    </row>
    <row r="108" spans="1:15" ht="14" x14ac:dyDescent="0.3">
      <c r="A108"/>
      <c r="B108"/>
      <c r="C108"/>
      <c r="D108"/>
      <c r="E108"/>
      <c r="F108"/>
      <c r="G108"/>
      <c r="H108"/>
      <c r="I108"/>
      <c r="J108"/>
      <c r="K108" s="244"/>
      <c r="L108"/>
      <c r="M108"/>
      <c r="N108"/>
      <c r="O108"/>
    </row>
    <row r="109" spans="1:15" ht="14" x14ac:dyDescent="0.3">
      <c r="A109"/>
      <c r="B109"/>
      <c r="C109"/>
      <c r="D109"/>
      <c r="E109"/>
      <c r="F109"/>
      <c r="G109"/>
      <c r="H109"/>
      <c r="I109"/>
      <c r="J109"/>
      <c r="K109" s="244"/>
      <c r="L109"/>
      <c r="M109"/>
      <c r="N109"/>
      <c r="O109"/>
    </row>
    <row r="110" spans="1:15" ht="14" x14ac:dyDescent="0.3">
      <c r="A110"/>
      <c r="B110"/>
      <c r="C110"/>
      <c r="D110"/>
      <c r="E110"/>
      <c r="F110"/>
      <c r="G110"/>
      <c r="H110"/>
      <c r="I110"/>
      <c r="J110"/>
      <c r="K110" s="244"/>
      <c r="L110"/>
      <c r="M110"/>
      <c r="N110"/>
      <c r="O110"/>
    </row>
    <row r="111" spans="1:15" ht="14" x14ac:dyDescent="0.3">
      <c r="A111"/>
      <c r="B111"/>
      <c r="C111"/>
      <c r="D111"/>
      <c r="E111"/>
      <c r="F111"/>
      <c r="G111"/>
      <c r="H111"/>
      <c r="I111"/>
      <c r="J111"/>
      <c r="K111" s="244"/>
      <c r="L111"/>
      <c r="M111"/>
      <c r="N111"/>
      <c r="O111"/>
    </row>
    <row r="112" spans="1:15" ht="14" x14ac:dyDescent="0.3">
      <c r="A112"/>
      <c r="B112"/>
      <c r="C112"/>
      <c r="D112"/>
      <c r="E112"/>
      <c r="F112"/>
      <c r="G112"/>
      <c r="H112"/>
      <c r="I112"/>
      <c r="J112"/>
      <c r="K112" s="244"/>
      <c r="L112"/>
      <c r="M112"/>
      <c r="N112"/>
      <c r="O112"/>
    </row>
    <row r="113" spans="1:15" ht="14" x14ac:dyDescent="0.3">
      <c r="A113"/>
      <c r="B113"/>
      <c r="C113"/>
      <c r="D113"/>
      <c r="E113"/>
      <c r="F113"/>
      <c r="G113"/>
      <c r="H113"/>
      <c r="I113"/>
      <c r="J113"/>
      <c r="K113" s="244"/>
      <c r="L113"/>
      <c r="M113"/>
      <c r="N113"/>
      <c r="O113"/>
    </row>
    <row r="114" spans="1:15" ht="14" x14ac:dyDescent="0.3">
      <c r="A114"/>
      <c r="B114"/>
      <c r="C114"/>
      <c r="D114"/>
      <c r="E114"/>
      <c r="F114"/>
      <c r="G114"/>
      <c r="H114"/>
      <c r="I114"/>
      <c r="J114"/>
      <c r="K114" s="244"/>
      <c r="L114"/>
      <c r="M114"/>
      <c r="N114"/>
      <c r="O114"/>
    </row>
    <row r="115" spans="1:15" ht="14" x14ac:dyDescent="0.3">
      <c r="A115"/>
      <c r="B115"/>
      <c r="C115"/>
      <c r="D115"/>
      <c r="E115"/>
      <c r="F115"/>
      <c r="G115"/>
      <c r="H115"/>
      <c r="I115"/>
      <c r="J115"/>
      <c r="K115" s="244"/>
      <c r="L115"/>
      <c r="M115"/>
      <c r="N115"/>
      <c r="O115"/>
    </row>
    <row r="116" spans="1:15" ht="14" x14ac:dyDescent="0.3">
      <c r="A116"/>
      <c r="B116"/>
      <c r="C116"/>
      <c r="D116"/>
      <c r="E116"/>
      <c r="F116"/>
      <c r="G116"/>
      <c r="H116"/>
      <c r="I116"/>
      <c r="J116"/>
      <c r="K116" s="244"/>
      <c r="L116"/>
      <c r="M116"/>
      <c r="N116"/>
      <c r="O116"/>
    </row>
    <row r="117" spans="1:15" ht="14" x14ac:dyDescent="0.3">
      <c r="A117"/>
      <c r="B117"/>
      <c r="C117"/>
      <c r="D117"/>
      <c r="E117"/>
      <c r="F117"/>
      <c r="G117"/>
      <c r="H117"/>
      <c r="I117"/>
      <c r="J117"/>
      <c r="K117" s="244"/>
      <c r="L117"/>
      <c r="M117"/>
      <c r="N117"/>
      <c r="O117"/>
    </row>
    <row r="118" spans="1:15" ht="14" x14ac:dyDescent="0.3">
      <c r="A118"/>
      <c r="B118"/>
      <c r="C118"/>
      <c r="D118"/>
      <c r="E118"/>
      <c r="F118"/>
      <c r="G118"/>
      <c r="H118"/>
      <c r="I118"/>
      <c r="J118"/>
      <c r="K118" s="244"/>
      <c r="L118"/>
      <c r="M118"/>
      <c r="N118"/>
      <c r="O118"/>
    </row>
    <row r="119" spans="1:15" ht="14" x14ac:dyDescent="0.3">
      <c r="A119"/>
      <c r="B119"/>
      <c r="C119"/>
      <c r="D119"/>
      <c r="E119"/>
      <c r="F119"/>
      <c r="G119"/>
      <c r="H119"/>
      <c r="I119"/>
      <c r="J119"/>
      <c r="K119" s="244"/>
      <c r="L119"/>
      <c r="M119"/>
      <c r="N119"/>
      <c r="O119"/>
    </row>
    <row r="120" spans="1:15" ht="14" x14ac:dyDescent="0.3">
      <c r="A120"/>
      <c r="B120"/>
      <c r="C120"/>
      <c r="D120"/>
      <c r="E120"/>
      <c r="F120"/>
      <c r="G120"/>
      <c r="H120"/>
      <c r="I120"/>
      <c r="J120"/>
      <c r="K120" s="244"/>
      <c r="L120"/>
      <c r="M120"/>
      <c r="N120"/>
      <c r="O120"/>
    </row>
    <row r="121" spans="1:15" ht="14" x14ac:dyDescent="0.3">
      <c r="A121"/>
      <c r="B121"/>
      <c r="C121"/>
      <c r="D121"/>
      <c r="E121"/>
      <c r="F121"/>
      <c r="G121"/>
      <c r="H121"/>
      <c r="I121"/>
      <c r="J121"/>
      <c r="K121" s="244"/>
      <c r="L121"/>
      <c r="M121"/>
      <c r="N121"/>
      <c r="O121"/>
    </row>
    <row r="122" spans="1:15" ht="14" x14ac:dyDescent="0.3">
      <c r="A122"/>
      <c r="B122"/>
      <c r="C122"/>
      <c r="D122"/>
      <c r="E122"/>
      <c r="F122"/>
      <c r="G122"/>
      <c r="H122"/>
      <c r="I122"/>
      <c r="J122"/>
      <c r="K122" s="244"/>
      <c r="L122"/>
      <c r="M122"/>
      <c r="N122"/>
      <c r="O122"/>
    </row>
    <row r="123" spans="1:15" ht="14" x14ac:dyDescent="0.3">
      <c r="A123"/>
      <c r="B123"/>
      <c r="C123"/>
      <c r="D123"/>
      <c r="E123"/>
      <c r="F123"/>
      <c r="G123"/>
      <c r="H123"/>
      <c r="I123"/>
      <c r="J123"/>
      <c r="K123" s="244"/>
      <c r="L123"/>
      <c r="M123"/>
      <c r="N123"/>
      <c r="O123"/>
    </row>
    <row r="124" spans="1:15" ht="14" x14ac:dyDescent="0.3">
      <c r="A124"/>
      <c r="B124"/>
      <c r="C124"/>
      <c r="D124"/>
      <c r="E124"/>
      <c r="F124"/>
      <c r="G124"/>
      <c r="H124"/>
      <c r="I124"/>
      <c r="J124"/>
      <c r="K124" s="244"/>
      <c r="L124"/>
      <c r="M124"/>
      <c r="N124"/>
      <c r="O124"/>
    </row>
    <row r="125" spans="1:15" ht="14" x14ac:dyDescent="0.3">
      <c r="A125"/>
      <c r="B125"/>
      <c r="C125"/>
      <c r="D125"/>
      <c r="E125"/>
      <c r="F125"/>
      <c r="G125"/>
      <c r="H125"/>
      <c r="I125"/>
      <c r="J125"/>
      <c r="K125" s="244"/>
      <c r="L125"/>
      <c r="M125"/>
      <c r="N125"/>
      <c r="O125"/>
    </row>
    <row r="126" spans="1:15" ht="14" x14ac:dyDescent="0.3">
      <c r="A126"/>
      <c r="B126"/>
      <c r="C126"/>
      <c r="D126"/>
      <c r="E126"/>
      <c r="F126"/>
      <c r="G126"/>
      <c r="H126"/>
      <c r="I126"/>
      <c r="J126"/>
      <c r="K126" s="244"/>
      <c r="L126"/>
      <c r="M126"/>
      <c r="N126"/>
      <c r="O126"/>
    </row>
    <row r="127" spans="1:15" ht="14" x14ac:dyDescent="0.3">
      <c r="A127"/>
      <c r="B127"/>
      <c r="C127"/>
      <c r="D127"/>
      <c r="E127"/>
      <c r="F127"/>
      <c r="G127"/>
      <c r="H127"/>
      <c r="I127"/>
      <c r="J127"/>
      <c r="K127" s="244"/>
      <c r="L127"/>
      <c r="M127"/>
      <c r="N127"/>
      <c r="O127"/>
    </row>
    <row r="128" spans="1:15" ht="14" x14ac:dyDescent="0.3">
      <c r="A128"/>
      <c r="B128"/>
      <c r="C128"/>
      <c r="D128"/>
      <c r="E128"/>
      <c r="F128"/>
      <c r="G128"/>
      <c r="H128"/>
      <c r="I128"/>
      <c r="J128"/>
      <c r="K128" s="244"/>
      <c r="L128"/>
      <c r="M128"/>
      <c r="N128"/>
      <c r="O128"/>
    </row>
    <row r="129" spans="1:15" ht="14" x14ac:dyDescent="0.3">
      <c r="A129"/>
      <c r="B129"/>
      <c r="C129"/>
      <c r="D129"/>
      <c r="E129"/>
      <c r="F129"/>
      <c r="G129"/>
      <c r="H129"/>
      <c r="I129"/>
      <c r="J129"/>
      <c r="K129" s="244"/>
      <c r="L129"/>
      <c r="M129"/>
      <c r="N129"/>
      <c r="O129"/>
    </row>
    <row r="130" spans="1:15" ht="14" x14ac:dyDescent="0.3">
      <c r="A130"/>
      <c r="B130"/>
      <c r="C130"/>
      <c r="D130"/>
      <c r="E130"/>
      <c r="F130"/>
      <c r="G130"/>
      <c r="H130"/>
      <c r="I130"/>
      <c r="J130"/>
      <c r="K130" s="244"/>
      <c r="L130"/>
      <c r="M130"/>
      <c r="N130"/>
      <c r="O130"/>
    </row>
    <row r="131" spans="1:15" ht="14" x14ac:dyDescent="0.3">
      <c r="A131"/>
      <c r="B131"/>
      <c r="C131"/>
      <c r="D131"/>
      <c r="E131"/>
      <c r="F131"/>
      <c r="G131"/>
      <c r="H131"/>
      <c r="I131"/>
      <c r="J131"/>
      <c r="K131" s="244"/>
      <c r="L131"/>
      <c r="M131"/>
      <c r="N131"/>
      <c r="O131"/>
    </row>
    <row r="132" spans="1:15" ht="14" x14ac:dyDescent="0.3">
      <c r="A132"/>
      <c r="B132"/>
      <c r="C132"/>
      <c r="D132"/>
      <c r="E132"/>
      <c r="F132"/>
      <c r="G132"/>
      <c r="H132"/>
      <c r="I132"/>
      <c r="J132"/>
      <c r="K132" s="244"/>
      <c r="L132"/>
      <c r="M132"/>
      <c r="N132"/>
      <c r="O132"/>
    </row>
    <row r="133" spans="1:15" ht="14" x14ac:dyDescent="0.3">
      <c r="A133"/>
      <c r="B133"/>
      <c r="C133"/>
      <c r="D133"/>
      <c r="E133"/>
      <c r="F133"/>
      <c r="G133"/>
      <c r="H133"/>
      <c r="I133"/>
      <c r="J133"/>
      <c r="K133" s="244"/>
      <c r="L133"/>
      <c r="M133"/>
      <c r="N133"/>
      <c r="O133"/>
    </row>
    <row r="134" spans="1:15" ht="14" x14ac:dyDescent="0.3">
      <c r="A134"/>
      <c r="B134"/>
      <c r="C134"/>
      <c r="D134"/>
      <c r="E134"/>
      <c r="F134"/>
      <c r="G134"/>
      <c r="H134"/>
      <c r="I134"/>
      <c r="J134"/>
      <c r="K134" s="244"/>
      <c r="L134"/>
      <c r="M134"/>
      <c r="N134"/>
      <c r="O134"/>
    </row>
    <row r="135" spans="1:15" ht="14" x14ac:dyDescent="0.3">
      <c r="A135"/>
      <c r="B135"/>
      <c r="C135"/>
      <c r="D135"/>
      <c r="E135"/>
      <c r="F135"/>
      <c r="G135"/>
      <c r="H135"/>
      <c r="I135"/>
      <c r="J135"/>
      <c r="K135" s="244"/>
      <c r="L135"/>
      <c r="M135"/>
      <c r="N135"/>
      <c r="O135"/>
    </row>
    <row r="136" spans="1:15" ht="14" x14ac:dyDescent="0.3">
      <c r="A136"/>
      <c r="B136"/>
      <c r="C136"/>
      <c r="D136"/>
      <c r="E136"/>
      <c r="F136"/>
      <c r="G136"/>
      <c r="H136"/>
      <c r="I136"/>
      <c r="J136"/>
      <c r="K136" s="244"/>
      <c r="L136"/>
      <c r="M136"/>
      <c r="N136"/>
      <c r="O136"/>
    </row>
    <row r="137" spans="1:15" ht="14" x14ac:dyDescent="0.3">
      <c r="A137"/>
      <c r="B137"/>
      <c r="C137"/>
      <c r="D137"/>
      <c r="E137"/>
      <c r="F137"/>
      <c r="G137"/>
      <c r="H137"/>
      <c r="I137"/>
      <c r="J137"/>
      <c r="K137" s="244"/>
      <c r="L137"/>
      <c r="M137"/>
      <c r="N137"/>
      <c r="O137"/>
    </row>
    <row r="138" spans="1:15" ht="14" x14ac:dyDescent="0.3">
      <c r="A138"/>
      <c r="B138"/>
      <c r="C138"/>
      <c r="D138"/>
      <c r="E138"/>
      <c r="F138"/>
      <c r="G138"/>
      <c r="H138"/>
      <c r="I138"/>
      <c r="J138"/>
      <c r="K138" s="244"/>
      <c r="L138"/>
      <c r="M138"/>
      <c r="N138"/>
      <c r="O138"/>
    </row>
    <row r="139" spans="1:15" ht="14" x14ac:dyDescent="0.3">
      <c r="A139"/>
      <c r="B139"/>
      <c r="C139"/>
      <c r="D139"/>
      <c r="E139"/>
      <c r="F139"/>
      <c r="G139"/>
      <c r="H139"/>
      <c r="I139"/>
      <c r="J139"/>
      <c r="K139" s="244"/>
      <c r="L139"/>
      <c r="M139"/>
      <c r="N139"/>
      <c r="O139"/>
    </row>
    <row r="140" spans="1:15" ht="14" x14ac:dyDescent="0.3">
      <c r="A140"/>
      <c r="B140"/>
      <c r="C140"/>
      <c r="D140"/>
      <c r="E140"/>
      <c r="F140"/>
      <c r="G140"/>
      <c r="H140"/>
      <c r="I140"/>
      <c r="J140"/>
      <c r="K140" s="244"/>
      <c r="L140"/>
      <c r="M140"/>
      <c r="N140"/>
      <c r="O140"/>
    </row>
    <row r="141" spans="1:15" ht="14" x14ac:dyDescent="0.3">
      <c r="A141"/>
      <c r="B141"/>
      <c r="C141"/>
      <c r="D141"/>
      <c r="E141"/>
      <c r="F141"/>
      <c r="G141"/>
      <c r="H141"/>
      <c r="I141"/>
      <c r="J141"/>
      <c r="K141" s="244"/>
      <c r="L141"/>
      <c r="M141"/>
      <c r="N141"/>
      <c r="O141"/>
    </row>
    <row r="142" spans="1:15" ht="14" x14ac:dyDescent="0.3">
      <c r="A142"/>
      <c r="B142"/>
      <c r="C142"/>
      <c r="D142"/>
      <c r="E142"/>
      <c r="F142"/>
      <c r="G142"/>
      <c r="H142"/>
      <c r="I142"/>
      <c r="J142"/>
      <c r="K142" s="244"/>
      <c r="L142"/>
      <c r="M142"/>
      <c r="N142"/>
      <c r="O142"/>
    </row>
    <row r="143" spans="1:15" ht="14" x14ac:dyDescent="0.3">
      <c r="A143"/>
      <c r="B143"/>
      <c r="C143"/>
      <c r="D143"/>
      <c r="E143"/>
      <c r="F143"/>
      <c r="G143"/>
      <c r="H143"/>
      <c r="I143"/>
      <c r="J143"/>
      <c r="K143" s="244"/>
      <c r="L143"/>
      <c r="M143"/>
      <c r="N143"/>
      <c r="O143"/>
    </row>
    <row r="144" spans="1:15" ht="14" x14ac:dyDescent="0.3">
      <c r="A144"/>
      <c r="B144"/>
      <c r="C144"/>
      <c r="D144"/>
      <c r="E144"/>
      <c r="F144"/>
      <c r="G144"/>
      <c r="H144"/>
      <c r="I144"/>
      <c r="J144"/>
      <c r="K144" s="244"/>
      <c r="L144"/>
      <c r="M144"/>
      <c r="N144"/>
      <c r="O144"/>
    </row>
    <row r="145" spans="1:15" ht="14" x14ac:dyDescent="0.3">
      <c r="A145"/>
      <c r="B145"/>
      <c r="C145"/>
      <c r="D145"/>
      <c r="E145"/>
      <c r="F145"/>
      <c r="G145"/>
      <c r="H145"/>
      <c r="I145"/>
      <c r="J145"/>
      <c r="K145" s="244"/>
      <c r="L145"/>
      <c r="M145"/>
      <c r="N145"/>
      <c r="O145"/>
    </row>
    <row r="146" spans="1:15" ht="14" x14ac:dyDescent="0.3">
      <c r="A146"/>
      <c r="B146"/>
      <c r="C146"/>
      <c r="D146"/>
      <c r="E146"/>
      <c r="F146"/>
      <c r="G146"/>
      <c r="H146"/>
      <c r="I146"/>
      <c r="J146"/>
      <c r="K146" s="244"/>
      <c r="L146"/>
      <c r="M146"/>
      <c r="N146"/>
      <c r="O146"/>
    </row>
    <row r="147" spans="1:15" ht="14" x14ac:dyDescent="0.3">
      <c r="A147"/>
      <c r="B147"/>
      <c r="C147"/>
      <c r="D147"/>
      <c r="E147"/>
      <c r="F147"/>
      <c r="G147"/>
      <c r="H147"/>
      <c r="I147"/>
      <c r="J147"/>
      <c r="K147" s="244"/>
      <c r="L147"/>
      <c r="M147"/>
      <c r="N147"/>
      <c r="O147"/>
    </row>
    <row r="148" spans="1:15" ht="14" x14ac:dyDescent="0.3">
      <c r="A148"/>
      <c r="B148"/>
      <c r="C148"/>
      <c r="D148"/>
      <c r="E148"/>
      <c r="F148"/>
      <c r="G148"/>
      <c r="H148"/>
      <c r="I148"/>
      <c r="J148"/>
      <c r="K148" s="244"/>
      <c r="L148"/>
      <c r="M148"/>
      <c r="N148"/>
      <c r="O148"/>
    </row>
    <row r="149" spans="1:15" ht="14" x14ac:dyDescent="0.3">
      <c r="A149"/>
      <c r="B149"/>
      <c r="C149"/>
      <c r="D149"/>
      <c r="E149"/>
      <c r="F149"/>
      <c r="G149"/>
      <c r="H149"/>
      <c r="I149"/>
      <c r="J149"/>
      <c r="K149" s="244"/>
      <c r="L149"/>
      <c r="M149"/>
      <c r="N149"/>
      <c r="O149"/>
    </row>
    <row r="150" spans="1:15" ht="14" x14ac:dyDescent="0.3">
      <c r="A150"/>
      <c r="B150"/>
      <c r="C150"/>
      <c r="D150"/>
      <c r="E150"/>
      <c r="F150"/>
      <c r="G150"/>
      <c r="H150"/>
      <c r="I150"/>
      <c r="J150"/>
      <c r="K150" s="244"/>
      <c r="L150"/>
      <c r="M150"/>
      <c r="N150"/>
      <c r="O150"/>
    </row>
    <row r="151" spans="1:15" ht="14" x14ac:dyDescent="0.3">
      <c r="A151"/>
      <c r="B151"/>
      <c r="C151"/>
      <c r="D151"/>
      <c r="E151"/>
      <c r="F151"/>
      <c r="G151"/>
      <c r="H151"/>
      <c r="I151"/>
      <c r="J151"/>
      <c r="K151" s="244"/>
      <c r="L151"/>
      <c r="M151"/>
      <c r="N151"/>
      <c r="O151"/>
    </row>
    <row r="152" spans="1:15" ht="14" x14ac:dyDescent="0.3">
      <c r="A152"/>
      <c r="B152"/>
      <c r="C152"/>
      <c r="D152"/>
      <c r="E152"/>
      <c r="F152"/>
      <c r="G152"/>
      <c r="H152"/>
      <c r="I152"/>
      <c r="J152"/>
      <c r="K152" s="244"/>
      <c r="L152"/>
      <c r="M152"/>
      <c r="N152"/>
      <c r="O152"/>
    </row>
    <row r="153" spans="1:15" ht="14" x14ac:dyDescent="0.3">
      <c r="A153"/>
      <c r="B153"/>
      <c r="C153"/>
      <c r="D153"/>
      <c r="E153"/>
      <c r="F153"/>
      <c r="G153"/>
      <c r="H153"/>
      <c r="I153"/>
      <c r="J153"/>
      <c r="K153" s="244"/>
      <c r="L153"/>
      <c r="M153"/>
      <c r="N153"/>
      <c r="O153"/>
    </row>
    <row r="154" spans="1:15" ht="14" x14ac:dyDescent="0.3">
      <c r="A154"/>
      <c r="B154"/>
      <c r="C154"/>
      <c r="D154"/>
      <c r="E154"/>
      <c r="F154"/>
      <c r="G154"/>
      <c r="H154"/>
      <c r="I154"/>
      <c r="J154"/>
      <c r="K154" s="244"/>
      <c r="L154"/>
      <c r="M154"/>
      <c r="N154"/>
      <c r="O154"/>
    </row>
    <row r="155" spans="1:15" ht="14" x14ac:dyDescent="0.3">
      <c r="A155"/>
      <c r="B155"/>
      <c r="C155"/>
      <c r="D155"/>
      <c r="E155"/>
      <c r="F155"/>
      <c r="G155"/>
      <c r="H155"/>
      <c r="I155"/>
      <c r="J155"/>
      <c r="K155" s="244"/>
      <c r="L155"/>
      <c r="M155"/>
      <c r="N155"/>
      <c r="O155"/>
    </row>
    <row r="156" spans="1:15" ht="14" x14ac:dyDescent="0.3">
      <c r="A156"/>
      <c r="B156"/>
      <c r="C156"/>
      <c r="D156"/>
      <c r="E156"/>
      <c r="F156"/>
      <c r="G156"/>
      <c r="H156"/>
      <c r="I156"/>
      <c r="J156"/>
      <c r="K156" s="244"/>
      <c r="L156"/>
      <c r="M156"/>
      <c r="N156"/>
      <c r="O156"/>
    </row>
    <row r="157" spans="1:15" ht="14" x14ac:dyDescent="0.3">
      <c r="A157"/>
      <c r="B157"/>
      <c r="C157"/>
      <c r="D157"/>
      <c r="E157"/>
      <c r="F157"/>
      <c r="G157"/>
      <c r="H157"/>
      <c r="I157"/>
      <c r="J157"/>
      <c r="K157" s="244"/>
      <c r="L157"/>
      <c r="M157"/>
      <c r="N157"/>
      <c r="O157"/>
    </row>
    <row r="158" spans="1:15" ht="14" x14ac:dyDescent="0.3">
      <c r="A158"/>
      <c r="B158"/>
      <c r="C158"/>
      <c r="D158"/>
      <c r="E158"/>
      <c r="F158"/>
      <c r="G158"/>
      <c r="H158"/>
      <c r="I158"/>
      <c r="J158"/>
      <c r="K158" s="244"/>
      <c r="L158"/>
      <c r="M158"/>
      <c r="N158"/>
      <c r="O158"/>
    </row>
    <row r="159" spans="1:15" ht="14" x14ac:dyDescent="0.3">
      <c r="A159"/>
      <c r="B159"/>
      <c r="C159"/>
      <c r="D159"/>
      <c r="E159"/>
      <c r="F159"/>
      <c r="G159"/>
      <c r="H159"/>
      <c r="I159"/>
      <c r="J159"/>
      <c r="K159" s="244"/>
      <c r="L159"/>
      <c r="M159"/>
      <c r="N159"/>
      <c r="O159"/>
    </row>
    <row r="160" spans="1:15" ht="14" x14ac:dyDescent="0.3">
      <c r="A160"/>
      <c r="B160"/>
      <c r="C160"/>
      <c r="D160"/>
      <c r="E160"/>
      <c r="F160"/>
      <c r="G160"/>
      <c r="H160"/>
      <c r="I160"/>
      <c r="J160"/>
      <c r="K160" s="244"/>
      <c r="L160"/>
      <c r="M160"/>
      <c r="N160"/>
      <c r="O160"/>
    </row>
    <row r="161" spans="1:15" ht="14" x14ac:dyDescent="0.3">
      <c r="A161"/>
      <c r="B161"/>
      <c r="C161"/>
      <c r="D161"/>
      <c r="E161"/>
      <c r="F161"/>
      <c r="G161"/>
      <c r="H161"/>
      <c r="I161"/>
      <c r="J161"/>
      <c r="K161" s="244"/>
      <c r="L161"/>
      <c r="M161"/>
      <c r="N161"/>
      <c r="O161"/>
    </row>
    <row r="162" spans="1:15" ht="14" x14ac:dyDescent="0.3">
      <c r="A162"/>
      <c r="B162"/>
      <c r="C162"/>
      <c r="D162"/>
      <c r="E162"/>
      <c r="F162"/>
      <c r="G162"/>
      <c r="H162"/>
      <c r="I162"/>
      <c r="J162"/>
      <c r="K162" s="244"/>
      <c r="L162"/>
      <c r="M162"/>
      <c r="N162"/>
      <c r="O162"/>
    </row>
    <row r="163" spans="1:15" ht="14" x14ac:dyDescent="0.3">
      <c r="A163"/>
      <c r="B163"/>
      <c r="C163"/>
      <c r="D163"/>
      <c r="E163"/>
      <c r="F163"/>
      <c r="G163"/>
      <c r="H163"/>
      <c r="I163"/>
      <c r="J163"/>
      <c r="K163" s="244"/>
      <c r="L163"/>
      <c r="M163"/>
      <c r="N163"/>
      <c r="O163"/>
    </row>
    <row r="164" spans="1:15" ht="14" x14ac:dyDescent="0.3">
      <c r="A164"/>
      <c r="B164"/>
      <c r="C164"/>
      <c r="D164"/>
      <c r="E164"/>
      <c r="F164"/>
      <c r="G164"/>
      <c r="H164"/>
      <c r="I164"/>
      <c r="J164"/>
      <c r="K164" s="244"/>
      <c r="L164"/>
      <c r="M164"/>
      <c r="N164"/>
      <c r="O164"/>
    </row>
    <row r="165" spans="1:15" ht="14" x14ac:dyDescent="0.3">
      <c r="A165"/>
      <c r="B165"/>
      <c r="C165"/>
      <c r="D165"/>
      <c r="E165"/>
      <c r="F165"/>
      <c r="G165"/>
      <c r="H165"/>
      <c r="I165"/>
      <c r="J165"/>
      <c r="K165" s="244"/>
      <c r="L165"/>
      <c r="M165"/>
      <c r="N165"/>
      <c r="O165"/>
    </row>
    <row r="166" spans="1:15" ht="14" x14ac:dyDescent="0.3">
      <c r="A166"/>
      <c r="B166"/>
      <c r="C166"/>
      <c r="D166"/>
      <c r="E166"/>
      <c r="F166"/>
      <c r="G166"/>
      <c r="H166"/>
      <c r="I166"/>
      <c r="J166"/>
      <c r="K166" s="244"/>
      <c r="L166"/>
      <c r="M166"/>
      <c r="N166"/>
      <c r="O166"/>
    </row>
    <row r="167" spans="1:15" ht="14" x14ac:dyDescent="0.3">
      <c r="A167"/>
      <c r="B167"/>
      <c r="C167"/>
      <c r="D167"/>
      <c r="E167"/>
      <c r="F167"/>
      <c r="G167"/>
      <c r="H167"/>
      <c r="I167"/>
      <c r="J167"/>
      <c r="K167" s="244"/>
      <c r="L167"/>
      <c r="M167"/>
      <c r="N167"/>
      <c r="O167"/>
    </row>
    <row r="168" spans="1:15" ht="14" x14ac:dyDescent="0.3">
      <c r="A168"/>
      <c r="B168"/>
      <c r="C168"/>
      <c r="D168"/>
      <c r="E168"/>
      <c r="F168"/>
      <c r="G168"/>
      <c r="H168"/>
      <c r="I168"/>
      <c r="J168"/>
      <c r="K168" s="244"/>
      <c r="L168"/>
      <c r="M168"/>
      <c r="N168"/>
      <c r="O168"/>
    </row>
    <row r="169" spans="1:15" ht="14" x14ac:dyDescent="0.3">
      <c r="A169"/>
      <c r="B169"/>
      <c r="C169"/>
      <c r="D169"/>
      <c r="E169"/>
      <c r="F169"/>
      <c r="G169"/>
      <c r="H169"/>
      <c r="I169"/>
      <c r="J169"/>
      <c r="K169" s="244"/>
      <c r="L169"/>
      <c r="M169"/>
      <c r="N169"/>
      <c r="O169"/>
    </row>
    <row r="170" spans="1:15" ht="14" x14ac:dyDescent="0.3">
      <c r="A170"/>
      <c r="B170"/>
      <c r="C170"/>
      <c r="D170"/>
      <c r="E170"/>
      <c r="F170"/>
      <c r="G170"/>
      <c r="H170"/>
      <c r="I170"/>
      <c r="J170"/>
      <c r="K170" s="244"/>
      <c r="L170"/>
      <c r="M170"/>
      <c r="N170"/>
      <c r="O170"/>
    </row>
    <row r="171" spans="1:15" ht="14" x14ac:dyDescent="0.3">
      <c r="A171"/>
      <c r="B171"/>
      <c r="C171"/>
      <c r="D171"/>
      <c r="E171"/>
      <c r="F171"/>
      <c r="G171"/>
      <c r="H171"/>
      <c r="I171"/>
      <c r="J171"/>
      <c r="K171" s="244"/>
      <c r="L171"/>
      <c r="M171"/>
      <c r="N171"/>
      <c r="O171"/>
    </row>
    <row r="172" spans="1:15" ht="14" x14ac:dyDescent="0.3">
      <c r="A172"/>
      <c r="B172"/>
      <c r="C172"/>
      <c r="D172"/>
      <c r="E172"/>
      <c r="F172"/>
      <c r="G172"/>
      <c r="H172"/>
      <c r="I172"/>
      <c r="J172"/>
      <c r="K172" s="244"/>
      <c r="L172"/>
      <c r="M172"/>
      <c r="N172"/>
      <c r="O172"/>
    </row>
    <row r="173" spans="1:15" ht="14" x14ac:dyDescent="0.3">
      <c r="A173"/>
      <c r="B173"/>
      <c r="C173"/>
      <c r="D173"/>
      <c r="E173"/>
      <c r="F173"/>
      <c r="G173"/>
      <c r="H173"/>
      <c r="I173"/>
      <c r="J173"/>
      <c r="K173" s="244"/>
      <c r="L173"/>
      <c r="M173"/>
      <c r="N173"/>
      <c r="O173"/>
    </row>
    <row r="174" spans="1:15" ht="14" x14ac:dyDescent="0.3">
      <c r="A174"/>
      <c r="B174"/>
      <c r="C174"/>
      <c r="D174"/>
      <c r="E174"/>
      <c r="F174"/>
      <c r="G174"/>
      <c r="H174"/>
      <c r="I174"/>
      <c r="J174"/>
      <c r="K174" s="244"/>
      <c r="L174"/>
      <c r="M174"/>
      <c r="N174"/>
      <c r="O174"/>
    </row>
    <row r="175" spans="1:15" ht="14" x14ac:dyDescent="0.3">
      <c r="A175"/>
      <c r="B175"/>
      <c r="C175"/>
      <c r="D175"/>
      <c r="E175"/>
      <c r="F175"/>
      <c r="G175"/>
      <c r="H175"/>
      <c r="I175"/>
      <c r="J175"/>
      <c r="K175" s="244"/>
      <c r="L175"/>
      <c r="M175"/>
      <c r="N175"/>
      <c r="O175"/>
    </row>
    <row r="176" spans="1:15" ht="14" x14ac:dyDescent="0.3">
      <c r="A176"/>
      <c r="B176"/>
      <c r="C176"/>
      <c r="D176"/>
      <c r="E176"/>
      <c r="F176"/>
      <c r="G176"/>
      <c r="H176"/>
      <c r="I176"/>
      <c r="J176"/>
      <c r="K176" s="244"/>
      <c r="L176"/>
      <c r="M176"/>
      <c r="N176"/>
      <c r="O176"/>
    </row>
    <row r="177" spans="1:15" ht="14" x14ac:dyDescent="0.3">
      <c r="A177"/>
      <c r="B177"/>
      <c r="C177"/>
      <c r="D177"/>
      <c r="E177"/>
      <c r="F177"/>
      <c r="G177"/>
      <c r="H177"/>
      <c r="I177"/>
      <c r="J177"/>
      <c r="K177" s="244"/>
      <c r="L177"/>
      <c r="M177"/>
      <c r="N177"/>
      <c r="O177"/>
    </row>
    <row r="178" spans="1:15" ht="14" x14ac:dyDescent="0.3">
      <c r="A178"/>
      <c r="B178"/>
      <c r="C178"/>
      <c r="D178"/>
      <c r="E178"/>
      <c r="F178"/>
      <c r="G178"/>
      <c r="H178"/>
      <c r="I178"/>
      <c r="J178"/>
      <c r="K178" s="244"/>
      <c r="L178"/>
      <c r="M178"/>
      <c r="N178"/>
      <c r="O178"/>
    </row>
    <row r="179" spans="1:15" ht="14" x14ac:dyDescent="0.3">
      <c r="A179"/>
      <c r="B179"/>
      <c r="C179"/>
      <c r="D179"/>
      <c r="E179"/>
      <c r="F179"/>
      <c r="G179"/>
      <c r="H179"/>
      <c r="I179"/>
      <c r="J179"/>
      <c r="K179" s="244"/>
      <c r="L179"/>
      <c r="M179"/>
      <c r="N179"/>
      <c r="O179"/>
    </row>
    <row r="180" spans="1:15" ht="14" x14ac:dyDescent="0.3">
      <c r="A180"/>
      <c r="B180"/>
      <c r="C180"/>
      <c r="D180"/>
      <c r="E180"/>
      <c r="F180"/>
      <c r="G180"/>
      <c r="H180"/>
      <c r="I180"/>
      <c r="J180"/>
      <c r="K180" s="244"/>
      <c r="L180"/>
      <c r="M180"/>
      <c r="N180"/>
      <c r="O180"/>
    </row>
    <row r="181" spans="1:15" ht="14" x14ac:dyDescent="0.3">
      <c r="A181"/>
      <c r="B181"/>
      <c r="C181"/>
      <c r="D181"/>
      <c r="E181"/>
      <c r="F181"/>
      <c r="G181"/>
      <c r="H181"/>
      <c r="I181"/>
      <c r="J181"/>
      <c r="K181" s="244"/>
      <c r="L181"/>
      <c r="M181"/>
      <c r="N181"/>
      <c r="O181"/>
    </row>
    <row r="182" spans="1:15" ht="14" x14ac:dyDescent="0.3">
      <c r="A182"/>
      <c r="B182"/>
      <c r="C182"/>
      <c r="D182"/>
      <c r="E182"/>
      <c r="F182"/>
      <c r="G182"/>
      <c r="H182"/>
      <c r="I182"/>
      <c r="J182"/>
      <c r="K182" s="244"/>
      <c r="L182"/>
      <c r="M182"/>
      <c r="N182"/>
      <c r="O182"/>
    </row>
    <row r="183" spans="1:15" ht="14" x14ac:dyDescent="0.3">
      <c r="A183"/>
      <c r="B183"/>
      <c r="C183"/>
      <c r="D183"/>
      <c r="E183"/>
      <c r="F183"/>
      <c r="G183"/>
      <c r="H183"/>
      <c r="I183"/>
      <c r="J183"/>
      <c r="K183" s="244"/>
      <c r="L183"/>
      <c r="M183"/>
      <c r="N183"/>
      <c r="O183"/>
    </row>
    <row r="184" spans="1:15" ht="14" x14ac:dyDescent="0.3">
      <c r="A184"/>
      <c r="B184"/>
      <c r="C184"/>
      <c r="D184"/>
      <c r="E184"/>
      <c r="F184"/>
      <c r="G184"/>
      <c r="H184"/>
      <c r="I184"/>
      <c r="J184"/>
      <c r="K184" s="244"/>
      <c r="L184"/>
      <c r="M184"/>
      <c r="N184"/>
      <c r="O184"/>
    </row>
    <row r="185" spans="1:15" ht="14" x14ac:dyDescent="0.3">
      <c r="A185"/>
      <c r="B185"/>
      <c r="C185"/>
      <c r="D185"/>
      <c r="E185"/>
      <c r="F185"/>
      <c r="G185"/>
      <c r="H185"/>
      <c r="I185"/>
      <c r="J185"/>
      <c r="K185" s="244"/>
      <c r="L185"/>
      <c r="M185"/>
      <c r="N185"/>
      <c r="O185"/>
    </row>
    <row r="186" spans="1:15" ht="14" x14ac:dyDescent="0.3">
      <c r="A186"/>
      <c r="B186"/>
      <c r="C186"/>
      <c r="D186"/>
      <c r="E186"/>
      <c r="F186"/>
      <c r="G186"/>
      <c r="H186"/>
      <c r="I186"/>
      <c r="J186"/>
      <c r="K186" s="244"/>
      <c r="L186"/>
      <c r="M186"/>
      <c r="N186"/>
      <c r="O186"/>
    </row>
    <row r="187" spans="1:15" ht="14" x14ac:dyDescent="0.3">
      <c r="A187"/>
      <c r="B187"/>
      <c r="C187"/>
      <c r="D187"/>
      <c r="E187"/>
      <c r="F187"/>
      <c r="G187"/>
      <c r="H187"/>
      <c r="I187"/>
      <c r="J187"/>
      <c r="K187" s="244"/>
      <c r="L187"/>
      <c r="M187"/>
      <c r="N187"/>
      <c r="O187"/>
    </row>
    <row r="188" spans="1:15" ht="14" x14ac:dyDescent="0.3">
      <c r="A188"/>
      <c r="B188"/>
      <c r="C188"/>
      <c r="D188"/>
      <c r="E188"/>
      <c r="F188"/>
      <c r="G188"/>
      <c r="H188"/>
      <c r="I188"/>
      <c r="J188"/>
      <c r="K188" s="244"/>
      <c r="L188"/>
      <c r="M188"/>
      <c r="N188"/>
      <c r="O188"/>
    </row>
    <row r="189" spans="1:15" ht="14" x14ac:dyDescent="0.3">
      <c r="A189"/>
      <c r="B189"/>
      <c r="C189"/>
      <c r="D189"/>
      <c r="E189"/>
      <c r="F189"/>
      <c r="G189"/>
      <c r="H189"/>
      <c r="I189"/>
      <c r="J189"/>
      <c r="K189" s="244"/>
      <c r="L189"/>
      <c r="M189"/>
      <c r="N189"/>
      <c r="O189"/>
    </row>
    <row r="190" spans="1:15" ht="14" x14ac:dyDescent="0.3">
      <c r="A190"/>
      <c r="B190"/>
      <c r="C190"/>
      <c r="D190"/>
      <c r="E190"/>
      <c r="F190"/>
      <c r="G190"/>
      <c r="H190"/>
      <c r="I190"/>
      <c r="J190"/>
      <c r="K190" s="244"/>
      <c r="L190"/>
      <c r="M190"/>
      <c r="N190"/>
      <c r="O190"/>
    </row>
    <row r="191" spans="1:15" ht="14" x14ac:dyDescent="0.3">
      <c r="A191"/>
      <c r="B191"/>
      <c r="C191"/>
      <c r="D191"/>
      <c r="E191"/>
      <c r="F191"/>
      <c r="G191"/>
      <c r="H191"/>
      <c r="I191"/>
      <c r="J191"/>
      <c r="K191" s="244"/>
      <c r="L191"/>
      <c r="M191"/>
      <c r="N191"/>
      <c r="O191"/>
    </row>
    <row r="192" spans="1:15" ht="14" x14ac:dyDescent="0.3">
      <c r="A192"/>
      <c r="B192"/>
      <c r="C192"/>
      <c r="D192"/>
      <c r="E192"/>
      <c r="F192"/>
      <c r="G192"/>
      <c r="H192"/>
      <c r="I192"/>
      <c r="J192"/>
      <c r="K192" s="244"/>
      <c r="L192"/>
      <c r="M192"/>
      <c r="N192"/>
      <c r="O192"/>
    </row>
    <row r="193" spans="1:15" ht="14" x14ac:dyDescent="0.3">
      <c r="A193"/>
      <c r="B193"/>
      <c r="C193"/>
      <c r="D193"/>
      <c r="E193"/>
      <c r="F193"/>
      <c r="G193"/>
      <c r="H193"/>
      <c r="I193"/>
      <c r="J193"/>
      <c r="K193" s="244"/>
      <c r="L193"/>
      <c r="M193"/>
      <c r="N193"/>
      <c r="O193"/>
    </row>
    <row r="194" spans="1:15" ht="14" x14ac:dyDescent="0.3">
      <c r="A194"/>
      <c r="B194"/>
      <c r="C194"/>
      <c r="D194"/>
      <c r="E194"/>
      <c r="F194"/>
      <c r="G194"/>
      <c r="H194"/>
      <c r="I194"/>
      <c r="J194"/>
      <c r="K194" s="244"/>
      <c r="L194"/>
      <c r="M194"/>
      <c r="N194"/>
      <c r="O194"/>
    </row>
    <row r="195" spans="1:15" ht="14" x14ac:dyDescent="0.3">
      <c r="A195"/>
      <c r="B195"/>
      <c r="C195"/>
      <c r="D195"/>
      <c r="E195"/>
      <c r="F195"/>
      <c r="G195"/>
      <c r="H195"/>
      <c r="I195"/>
      <c r="J195"/>
      <c r="K195" s="244"/>
      <c r="L195"/>
      <c r="M195"/>
      <c r="N195"/>
      <c r="O195"/>
    </row>
    <row r="196" spans="1:15" ht="14" x14ac:dyDescent="0.3">
      <c r="A196"/>
      <c r="B196"/>
      <c r="C196"/>
      <c r="D196"/>
      <c r="E196"/>
      <c r="F196"/>
      <c r="G196"/>
      <c r="H196"/>
      <c r="I196"/>
      <c r="J196"/>
      <c r="K196" s="244"/>
      <c r="L196"/>
      <c r="M196"/>
      <c r="N196"/>
      <c r="O196"/>
    </row>
    <row r="197" spans="1:15" ht="14" x14ac:dyDescent="0.3">
      <c r="A197"/>
      <c r="B197"/>
      <c r="C197"/>
      <c r="D197"/>
      <c r="E197"/>
      <c r="F197"/>
      <c r="G197"/>
      <c r="H197"/>
      <c r="I197"/>
      <c r="J197"/>
      <c r="K197" s="244"/>
      <c r="L197"/>
      <c r="M197"/>
      <c r="N197"/>
      <c r="O197"/>
    </row>
    <row r="198" spans="1:15" ht="14" x14ac:dyDescent="0.3">
      <c r="A198"/>
      <c r="B198"/>
      <c r="C198"/>
      <c r="D198"/>
      <c r="E198"/>
      <c r="F198"/>
      <c r="G198"/>
      <c r="H198"/>
      <c r="I198"/>
      <c r="J198"/>
      <c r="K198" s="244"/>
      <c r="L198"/>
      <c r="M198"/>
      <c r="N198"/>
      <c r="O198"/>
    </row>
    <row r="199" spans="1:15" ht="14" x14ac:dyDescent="0.3">
      <c r="A199"/>
      <c r="B199"/>
      <c r="C199"/>
      <c r="D199"/>
      <c r="E199"/>
      <c r="F199"/>
      <c r="G199"/>
      <c r="H199"/>
      <c r="I199"/>
      <c r="J199"/>
      <c r="K199" s="244"/>
      <c r="L199"/>
      <c r="M199"/>
      <c r="N199"/>
      <c r="O199"/>
    </row>
    <row r="200" spans="1:15" ht="14" x14ac:dyDescent="0.3">
      <c r="A200"/>
      <c r="B200"/>
      <c r="C200"/>
      <c r="D200"/>
      <c r="E200"/>
      <c r="F200"/>
      <c r="G200"/>
      <c r="H200"/>
      <c r="I200"/>
      <c r="J200"/>
      <c r="K200" s="244"/>
      <c r="L200"/>
      <c r="M200"/>
      <c r="N200"/>
      <c r="O200"/>
    </row>
    <row r="201" spans="1:15" ht="14" x14ac:dyDescent="0.3">
      <c r="A201"/>
      <c r="B201"/>
      <c r="C201"/>
      <c r="D201"/>
      <c r="E201"/>
      <c r="F201"/>
      <c r="G201"/>
      <c r="H201"/>
      <c r="I201"/>
      <c r="J201"/>
      <c r="K201" s="244"/>
      <c r="L201"/>
      <c r="M201"/>
      <c r="N201"/>
      <c r="O201"/>
    </row>
    <row r="202" spans="1:15" ht="14" x14ac:dyDescent="0.3">
      <c r="A202"/>
      <c r="B202"/>
      <c r="C202"/>
      <c r="D202"/>
      <c r="E202"/>
      <c r="F202"/>
      <c r="G202"/>
      <c r="H202"/>
      <c r="I202"/>
      <c r="J202"/>
      <c r="K202" s="244"/>
      <c r="L202"/>
      <c r="M202"/>
      <c r="N202"/>
      <c r="O202"/>
    </row>
    <row r="203" spans="1:15" ht="14" x14ac:dyDescent="0.3">
      <c r="A203"/>
      <c r="B203"/>
      <c r="C203"/>
      <c r="D203"/>
      <c r="E203"/>
      <c r="F203"/>
      <c r="G203"/>
      <c r="H203"/>
      <c r="I203"/>
      <c r="J203"/>
      <c r="K203" s="244"/>
      <c r="L203"/>
      <c r="M203"/>
      <c r="N203"/>
      <c r="O203"/>
    </row>
    <row r="204" spans="1:15" ht="14" x14ac:dyDescent="0.3">
      <c r="A204"/>
      <c r="B204"/>
      <c r="C204"/>
      <c r="D204"/>
      <c r="E204"/>
      <c r="F204"/>
      <c r="G204"/>
      <c r="H204"/>
      <c r="I204"/>
      <c r="J204"/>
      <c r="K204" s="244"/>
      <c r="L204"/>
      <c r="M204"/>
      <c r="N204"/>
      <c r="O204"/>
    </row>
    <row r="205" spans="1:15" ht="14" x14ac:dyDescent="0.3">
      <c r="A205"/>
      <c r="B205"/>
      <c r="C205"/>
      <c r="D205"/>
      <c r="E205"/>
      <c r="F205"/>
      <c r="G205"/>
      <c r="H205"/>
      <c r="I205"/>
      <c r="J205"/>
      <c r="K205" s="244"/>
      <c r="L205"/>
      <c r="M205"/>
      <c r="N205"/>
      <c r="O205"/>
    </row>
    <row r="206" spans="1:15" ht="14" x14ac:dyDescent="0.3">
      <c r="A206"/>
      <c r="B206"/>
      <c r="C206"/>
      <c r="D206"/>
      <c r="E206"/>
      <c r="F206"/>
      <c r="G206"/>
      <c r="H206"/>
      <c r="I206"/>
      <c r="J206"/>
      <c r="K206" s="244"/>
      <c r="L206"/>
      <c r="M206"/>
      <c r="N206"/>
      <c r="O206"/>
    </row>
    <row r="207" spans="1:15" ht="14" x14ac:dyDescent="0.3">
      <c r="A207"/>
      <c r="B207"/>
      <c r="C207"/>
      <c r="D207"/>
      <c r="E207"/>
      <c r="F207"/>
      <c r="G207"/>
      <c r="H207"/>
      <c r="I207"/>
      <c r="J207"/>
      <c r="K207" s="244"/>
      <c r="L207"/>
      <c r="M207"/>
      <c r="N207"/>
      <c r="O207"/>
    </row>
    <row r="208" spans="1:15" ht="14" x14ac:dyDescent="0.3">
      <c r="A208"/>
      <c r="B208"/>
      <c r="C208"/>
      <c r="D208"/>
      <c r="E208"/>
      <c r="F208"/>
      <c r="G208"/>
      <c r="H208"/>
      <c r="I208"/>
      <c r="J208"/>
      <c r="K208" s="244"/>
      <c r="L208"/>
      <c r="M208"/>
      <c r="N208"/>
      <c r="O208"/>
    </row>
    <row r="209" spans="1:15" ht="14" x14ac:dyDescent="0.3">
      <c r="A209"/>
      <c r="B209"/>
      <c r="C209"/>
      <c r="D209"/>
      <c r="E209"/>
      <c r="F209"/>
      <c r="G209"/>
      <c r="H209"/>
      <c r="I209"/>
      <c r="J209"/>
      <c r="K209" s="244"/>
      <c r="L209"/>
      <c r="M209"/>
      <c r="N209"/>
      <c r="O209"/>
    </row>
    <row r="210" spans="1:15" ht="14" x14ac:dyDescent="0.3">
      <c r="A210"/>
      <c r="B210"/>
      <c r="C210"/>
      <c r="D210"/>
      <c r="E210"/>
      <c r="F210"/>
      <c r="G210"/>
      <c r="H210"/>
      <c r="I210"/>
      <c r="J210"/>
      <c r="K210" s="244"/>
      <c r="L210"/>
      <c r="M210"/>
      <c r="N210"/>
      <c r="O210"/>
    </row>
    <row r="211" spans="1:15" ht="14" x14ac:dyDescent="0.3">
      <c r="A211"/>
      <c r="B211"/>
      <c r="C211"/>
      <c r="D211"/>
      <c r="E211"/>
      <c r="F211"/>
      <c r="G211"/>
      <c r="H211"/>
      <c r="I211"/>
      <c r="J211"/>
      <c r="K211" s="244"/>
      <c r="L211"/>
      <c r="M211"/>
      <c r="N211"/>
      <c r="O211"/>
    </row>
    <row r="212" spans="1:15" ht="14" x14ac:dyDescent="0.3">
      <c r="A212"/>
      <c r="B212"/>
      <c r="C212"/>
      <c r="D212"/>
      <c r="E212"/>
      <c r="F212"/>
      <c r="G212"/>
      <c r="H212"/>
      <c r="I212"/>
      <c r="J212"/>
      <c r="K212" s="244"/>
      <c r="L212"/>
      <c r="M212"/>
      <c r="N212"/>
      <c r="O212"/>
    </row>
    <row r="213" spans="1:15" ht="14" x14ac:dyDescent="0.3">
      <c r="A213"/>
      <c r="B213"/>
      <c r="C213"/>
      <c r="D213"/>
      <c r="E213"/>
      <c r="F213"/>
      <c r="G213"/>
      <c r="H213"/>
      <c r="I213"/>
      <c r="J213"/>
      <c r="K213" s="244"/>
      <c r="L213"/>
      <c r="M213"/>
      <c r="N213"/>
      <c r="O213"/>
    </row>
    <row r="214" spans="1:15" ht="14" x14ac:dyDescent="0.3">
      <c r="A214"/>
      <c r="B214"/>
      <c r="C214"/>
      <c r="D214"/>
      <c r="E214"/>
      <c r="F214"/>
      <c r="G214"/>
      <c r="H214"/>
      <c r="I214"/>
      <c r="J214"/>
      <c r="K214" s="244"/>
      <c r="L214"/>
      <c r="M214"/>
      <c r="N214"/>
      <c r="O214"/>
    </row>
    <row r="215" spans="1:15" ht="14" x14ac:dyDescent="0.3">
      <c r="A215"/>
      <c r="B215"/>
      <c r="C215"/>
      <c r="D215"/>
      <c r="E215"/>
      <c r="F215"/>
      <c r="G215"/>
      <c r="H215"/>
      <c r="I215"/>
      <c r="J215"/>
      <c r="K215" s="244"/>
      <c r="L215"/>
      <c r="M215"/>
      <c r="N215"/>
      <c r="O215"/>
    </row>
    <row r="216" spans="1:15" ht="14" x14ac:dyDescent="0.3">
      <c r="A216"/>
      <c r="B216"/>
      <c r="C216"/>
      <c r="D216"/>
      <c r="E216"/>
      <c r="F216"/>
      <c r="G216"/>
      <c r="H216"/>
      <c r="I216"/>
      <c r="J216"/>
      <c r="K216" s="244"/>
      <c r="L216"/>
      <c r="M216"/>
      <c r="N216"/>
      <c r="O216"/>
    </row>
    <row r="217" spans="1:15" ht="14" x14ac:dyDescent="0.3">
      <c r="A217"/>
      <c r="B217"/>
      <c r="C217"/>
      <c r="D217"/>
      <c r="E217"/>
      <c r="F217"/>
      <c r="G217"/>
      <c r="H217"/>
      <c r="I217"/>
      <c r="J217"/>
      <c r="K217" s="244"/>
      <c r="L217"/>
      <c r="M217"/>
      <c r="N217"/>
      <c r="O217"/>
    </row>
    <row r="218" spans="1:15" ht="14" x14ac:dyDescent="0.3">
      <c r="A218"/>
      <c r="B218"/>
      <c r="C218"/>
      <c r="D218"/>
      <c r="E218"/>
      <c r="F218"/>
      <c r="G218"/>
      <c r="H218"/>
      <c r="I218"/>
      <c r="J218"/>
      <c r="K218" s="244"/>
      <c r="L218"/>
      <c r="M218"/>
      <c r="N218"/>
      <c r="O218"/>
    </row>
    <row r="219" spans="1:15" ht="14" x14ac:dyDescent="0.3">
      <c r="A219"/>
      <c r="B219"/>
      <c r="C219"/>
      <c r="D219"/>
      <c r="E219"/>
      <c r="F219"/>
      <c r="G219"/>
      <c r="H219"/>
      <c r="I219"/>
      <c r="J219"/>
      <c r="K219" s="244"/>
      <c r="L219"/>
      <c r="M219"/>
      <c r="N219"/>
      <c r="O219"/>
    </row>
    <row r="220" spans="1:15" ht="14" x14ac:dyDescent="0.3">
      <c r="A220"/>
      <c r="B220"/>
      <c r="C220"/>
      <c r="D220"/>
      <c r="E220"/>
      <c r="F220"/>
      <c r="G220"/>
      <c r="H220"/>
      <c r="I220"/>
      <c r="J220"/>
      <c r="K220" s="244"/>
      <c r="L220"/>
      <c r="M220"/>
      <c r="N220"/>
      <c r="O220"/>
    </row>
    <row r="221" spans="1:15" ht="14" x14ac:dyDescent="0.3">
      <c r="A221"/>
      <c r="B221"/>
      <c r="C221"/>
      <c r="D221"/>
      <c r="E221"/>
      <c r="F221"/>
      <c r="G221"/>
      <c r="H221"/>
      <c r="I221"/>
      <c r="J221"/>
      <c r="K221" s="244"/>
      <c r="L221"/>
      <c r="M221"/>
      <c r="N221"/>
      <c r="O221"/>
    </row>
    <row r="222" spans="1:15" ht="14" x14ac:dyDescent="0.3">
      <c r="A222"/>
      <c r="B222"/>
      <c r="C222"/>
      <c r="D222"/>
      <c r="E222"/>
      <c r="F222"/>
      <c r="G222"/>
      <c r="H222"/>
      <c r="I222"/>
      <c r="J222"/>
      <c r="K222" s="244"/>
      <c r="L222"/>
      <c r="M222"/>
      <c r="N222"/>
      <c r="O222"/>
    </row>
    <row r="223" spans="1:15" ht="14" x14ac:dyDescent="0.3">
      <c r="A223"/>
      <c r="B223"/>
      <c r="C223"/>
      <c r="D223"/>
      <c r="E223"/>
      <c r="F223"/>
      <c r="G223"/>
      <c r="H223"/>
      <c r="I223"/>
      <c r="J223"/>
      <c r="K223" s="244"/>
      <c r="L223"/>
      <c r="M223"/>
      <c r="N223"/>
      <c r="O223"/>
    </row>
    <row r="224" spans="1:15" ht="14" x14ac:dyDescent="0.3">
      <c r="A224"/>
      <c r="B224"/>
      <c r="C224"/>
      <c r="D224"/>
      <c r="E224"/>
      <c r="F224"/>
      <c r="G224"/>
      <c r="H224"/>
      <c r="I224"/>
      <c r="J224"/>
      <c r="K224" s="244"/>
      <c r="L224"/>
      <c r="M224"/>
      <c r="N224"/>
      <c r="O224"/>
    </row>
    <row r="225" spans="1:15" ht="14" x14ac:dyDescent="0.3">
      <c r="A225"/>
      <c r="B225"/>
      <c r="C225"/>
      <c r="D225"/>
      <c r="E225"/>
      <c r="F225"/>
      <c r="G225"/>
      <c r="H225"/>
      <c r="I225"/>
      <c r="J225"/>
      <c r="K225" s="244"/>
      <c r="L225"/>
      <c r="M225"/>
      <c r="N225"/>
      <c r="O225"/>
    </row>
    <row r="226" spans="1:15" ht="14" x14ac:dyDescent="0.3">
      <c r="A226"/>
      <c r="B226"/>
      <c r="C226"/>
      <c r="D226"/>
      <c r="E226"/>
      <c r="F226"/>
      <c r="G226"/>
      <c r="H226"/>
      <c r="I226"/>
      <c r="J226"/>
      <c r="K226" s="244"/>
      <c r="L226"/>
      <c r="M226"/>
      <c r="N226"/>
      <c r="O226"/>
    </row>
    <row r="227" spans="1:15" ht="14" x14ac:dyDescent="0.3">
      <c r="A227"/>
      <c r="B227"/>
      <c r="C227"/>
      <c r="D227"/>
      <c r="E227"/>
      <c r="F227"/>
      <c r="G227"/>
      <c r="H227"/>
      <c r="I227"/>
      <c r="J227"/>
      <c r="K227" s="244"/>
      <c r="L227"/>
      <c r="M227"/>
      <c r="N227"/>
      <c r="O227"/>
    </row>
    <row r="228" spans="1:15" ht="14" x14ac:dyDescent="0.3">
      <c r="A228"/>
      <c r="B228"/>
      <c r="C228"/>
      <c r="D228"/>
      <c r="E228"/>
      <c r="F228"/>
      <c r="G228"/>
      <c r="H228"/>
      <c r="I228"/>
      <c r="J228"/>
      <c r="K228" s="244"/>
      <c r="L228"/>
      <c r="M228"/>
      <c r="N228"/>
      <c r="O228"/>
    </row>
    <row r="229" spans="1:15" ht="14" x14ac:dyDescent="0.3">
      <c r="A229"/>
      <c r="B229"/>
      <c r="C229"/>
      <c r="D229"/>
      <c r="E229"/>
      <c r="F229"/>
      <c r="G229"/>
      <c r="H229"/>
      <c r="I229"/>
      <c r="J229"/>
      <c r="K229" s="244"/>
      <c r="L229"/>
      <c r="M229"/>
      <c r="N229"/>
      <c r="O229"/>
    </row>
    <row r="230" spans="1:15" ht="14" x14ac:dyDescent="0.3">
      <c r="A230"/>
      <c r="B230"/>
      <c r="C230"/>
      <c r="D230"/>
      <c r="E230"/>
      <c r="F230"/>
      <c r="G230"/>
      <c r="H230"/>
      <c r="I230"/>
      <c r="J230"/>
      <c r="K230" s="244"/>
      <c r="L230"/>
      <c r="M230"/>
      <c r="N230"/>
      <c r="O230"/>
    </row>
    <row r="231" spans="1:15" ht="14" x14ac:dyDescent="0.3">
      <c r="A231"/>
      <c r="B231"/>
      <c r="C231"/>
      <c r="D231"/>
      <c r="E231"/>
      <c r="F231"/>
      <c r="G231"/>
      <c r="H231"/>
      <c r="I231"/>
      <c r="J231"/>
      <c r="K231" s="244"/>
      <c r="L231"/>
      <c r="M231"/>
      <c r="N231"/>
      <c r="O231"/>
    </row>
    <row r="232" spans="1:15" ht="14" x14ac:dyDescent="0.3">
      <c r="A232"/>
      <c r="B232"/>
      <c r="C232"/>
      <c r="D232"/>
      <c r="E232"/>
      <c r="F232"/>
      <c r="G232"/>
      <c r="H232"/>
      <c r="I232"/>
      <c r="J232"/>
      <c r="K232" s="244"/>
      <c r="L232"/>
      <c r="M232"/>
      <c r="N232"/>
      <c r="O232"/>
    </row>
    <row r="233" spans="1:15" ht="14" x14ac:dyDescent="0.3">
      <c r="A233"/>
      <c r="B233"/>
      <c r="C233"/>
      <c r="D233"/>
      <c r="E233"/>
      <c r="F233"/>
      <c r="G233"/>
      <c r="H233"/>
      <c r="I233"/>
      <c r="J233"/>
      <c r="K233" s="244"/>
      <c r="L233"/>
      <c r="M233"/>
      <c r="N233"/>
      <c r="O233"/>
    </row>
    <row r="234" spans="1:15" ht="14" x14ac:dyDescent="0.3">
      <c r="A234"/>
      <c r="B234"/>
      <c r="C234"/>
      <c r="D234"/>
      <c r="E234"/>
      <c r="F234"/>
      <c r="G234"/>
      <c r="H234"/>
      <c r="I234"/>
      <c r="J234"/>
      <c r="K234" s="244"/>
      <c r="L234"/>
      <c r="M234"/>
      <c r="N234"/>
      <c r="O234"/>
    </row>
    <row r="235" spans="1:15" ht="14" x14ac:dyDescent="0.3">
      <c r="A235"/>
      <c r="B235"/>
      <c r="C235"/>
      <c r="D235"/>
      <c r="E235"/>
      <c r="F235"/>
      <c r="G235"/>
      <c r="H235"/>
      <c r="I235"/>
      <c r="J235"/>
      <c r="K235" s="244"/>
      <c r="L235"/>
      <c r="M235"/>
      <c r="N235"/>
      <c r="O235"/>
    </row>
    <row r="236" spans="1:15" ht="14" x14ac:dyDescent="0.3">
      <c r="A236"/>
      <c r="B236"/>
      <c r="C236"/>
      <c r="D236"/>
      <c r="E236"/>
      <c r="F236"/>
      <c r="G236"/>
      <c r="H236"/>
      <c r="I236"/>
      <c r="J236"/>
      <c r="K236" s="244"/>
      <c r="L236"/>
      <c r="M236"/>
      <c r="N236"/>
      <c r="O236"/>
    </row>
    <row r="237" spans="1:15" ht="14" x14ac:dyDescent="0.3">
      <c r="A237"/>
      <c r="B237"/>
      <c r="C237"/>
      <c r="D237"/>
      <c r="E237"/>
      <c r="F237"/>
      <c r="G237"/>
      <c r="H237"/>
      <c r="I237"/>
      <c r="J237"/>
      <c r="K237" s="244"/>
      <c r="L237"/>
      <c r="M237"/>
      <c r="N237"/>
      <c r="O237"/>
    </row>
    <row r="238" spans="1:15" ht="14" x14ac:dyDescent="0.3">
      <c r="A238"/>
      <c r="B238"/>
      <c r="C238"/>
      <c r="D238"/>
      <c r="E238"/>
      <c r="F238"/>
      <c r="G238"/>
      <c r="H238"/>
      <c r="I238"/>
      <c r="J238"/>
      <c r="K238" s="244"/>
      <c r="L238"/>
      <c r="M238"/>
      <c r="N238"/>
      <c r="O238"/>
    </row>
    <row r="239" spans="1:15" ht="14" x14ac:dyDescent="0.3">
      <c r="A239"/>
      <c r="B239"/>
      <c r="C239"/>
      <c r="D239"/>
      <c r="E239"/>
      <c r="F239"/>
      <c r="G239"/>
      <c r="H239"/>
      <c r="I239"/>
      <c r="J239"/>
      <c r="K239" s="244"/>
      <c r="L239"/>
      <c r="M239"/>
      <c r="N239"/>
      <c r="O239"/>
    </row>
    <row r="240" spans="1:15" ht="14" x14ac:dyDescent="0.3">
      <c r="A240"/>
      <c r="B240"/>
      <c r="C240"/>
      <c r="D240"/>
      <c r="E240"/>
      <c r="F240"/>
      <c r="G240"/>
      <c r="H240"/>
      <c r="I240"/>
      <c r="J240"/>
      <c r="K240" s="244"/>
      <c r="L240"/>
      <c r="M240"/>
      <c r="N240"/>
      <c r="O240"/>
    </row>
    <row r="241" spans="1:15" ht="14" x14ac:dyDescent="0.3">
      <c r="A241"/>
      <c r="B241"/>
      <c r="C241"/>
      <c r="D241"/>
      <c r="E241"/>
      <c r="F241"/>
      <c r="G241"/>
      <c r="H241"/>
      <c r="I241"/>
      <c r="J241"/>
      <c r="K241" s="244"/>
      <c r="L241"/>
      <c r="M241"/>
      <c r="N241"/>
      <c r="O241"/>
    </row>
    <row r="242" spans="1:15" ht="14" x14ac:dyDescent="0.3">
      <c r="A242"/>
      <c r="B242"/>
      <c r="C242"/>
      <c r="D242"/>
      <c r="E242"/>
      <c r="F242"/>
      <c r="G242"/>
      <c r="H242"/>
      <c r="I242"/>
      <c r="J242"/>
      <c r="K242" s="244"/>
      <c r="L242"/>
      <c r="M242"/>
      <c r="N242"/>
      <c r="O242"/>
    </row>
    <row r="243" spans="1:15" ht="14" x14ac:dyDescent="0.3">
      <c r="A243"/>
      <c r="B243"/>
      <c r="C243"/>
      <c r="D243"/>
      <c r="E243"/>
      <c r="F243"/>
      <c r="G243"/>
      <c r="H243"/>
      <c r="I243"/>
      <c r="J243"/>
      <c r="K243" s="244"/>
      <c r="L243"/>
      <c r="M243"/>
      <c r="N243"/>
      <c r="O243"/>
    </row>
    <row r="244" spans="1:15" ht="14" x14ac:dyDescent="0.3">
      <c r="A244"/>
      <c r="B244"/>
      <c r="C244"/>
      <c r="D244"/>
      <c r="E244"/>
      <c r="F244"/>
      <c r="G244"/>
      <c r="H244"/>
      <c r="I244"/>
      <c r="J244"/>
      <c r="K244" s="244"/>
      <c r="L244"/>
      <c r="M244"/>
      <c r="N244"/>
      <c r="O244"/>
    </row>
    <row r="245" spans="1:15" ht="14" x14ac:dyDescent="0.3">
      <c r="A245"/>
      <c r="B245"/>
      <c r="C245"/>
      <c r="D245"/>
      <c r="E245"/>
      <c r="F245"/>
      <c r="G245"/>
      <c r="H245"/>
      <c r="I245"/>
      <c r="J245"/>
      <c r="K245" s="244"/>
      <c r="L245"/>
      <c r="M245"/>
      <c r="N245"/>
      <c r="O245"/>
    </row>
    <row r="246" spans="1:15" ht="14" x14ac:dyDescent="0.3">
      <c r="A246"/>
      <c r="B246"/>
      <c r="C246"/>
      <c r="D246"/>
      <c r="E246"/>
      <c r="F246"/>
      <c r="G246"/>
      <c r="H246"/>
      <c r="I246"/>
      <c r="J246"/>
      <c r="K246" s="244"/>
      <c r="L246"/>
      <c r="M246"/>
      <c r="N246"/>
      <c r="O246"/>
    </row>
    <row r="247" spans="1:15" ht="14" x14ac:dyDescent="0.3">
      <c r="A247"/>
      <c r="B247"/>
      <c r="C247"/>
      <c r="D247"/>
      <c r="E247"/>
      <c r="F247"/>
      <c r="G247"/>
      <c r="H247"/>
      <c r="I247"/>
      <c r="J247"/>
      <c r="K247" s="244"/>
      <c r="L247"/>
      <c r="M247"/>
      <c r="N247"/>
      <c r="O247"/>
    </row>
    <row r="248" spans="1:15" ht="14" x14ac:dyDescent="0.3">
      <c r="A248"/>
      <c r="B248"/>
      <c r="C248"/>
      <c r="D248"/>
      <c r="E248"/>
      <c r="F248"/>
      <c r="G248"/>
      <c r="H248"/>
      <c r="I248"/>
      <c r="J248"/>
      <c r="K248" s="244"/>
      <c r="L248"/>
      <c r="M248"/>
      <c r="N248"/>
      <c r="O248"/>
    </row>
    <row r="249" spans="1:15" ht="14" x14ac:dyDescent="0.3">
      <c r="A249"/>
      <c r="B249"/>
      <c r="C249"/>
      <c r="D249"/>
      <c r="E249"/>
      <c r="F249"/>
      <c r="G249"/>
      <c r="H249"/>
      <c r="I249"/>
      <c r="J249"/>
      <c r="K249" s="244"/>
      <c r="L249"/>
      <c r="M249"/>
      <c r="N249"/>
      <c r="O249"/>
    </row>
    <row r="250" spans="1:15" ht="14" x14ac:dyDescent="0.3">
      <c r="A250"/>
      <c r="B250"/>
      <c r="C250"/>
      <c r="D250"/>
      <c r="E250"/>
      <c r="F250"/>
      <c r="G250"/>
      <c r="H250"/>
      <c r="I250"/>
      <c r="J250"/>
      <c r="K250" s="244"/>
      <c r="L250"/>
      <c r="M250"/>
      <c r="N250"/>
      <c r="O250"/>
    </row>
    <row r="251" spans="1:15" ht="14" x14ac:dyDescent="0.3">
      <c r="A251"/>
      <c r="B251"/>
      <c r="C251"/>
      <c r="D251"/>
      <c r="E251"/>
      <c r="F251"/>
      <c r="G251"/>
      <c r="H251"/>
      <c r="I251"/>
      <c r="J251"/>
      <c r="K251" s="244"/>
      <c r="L251"/>
      <c r="M251"/>
      <c r="N251"/>
      <c r="O251"/>
    </row>
    <row r="252" spans="1:15" ht="14" x14ac:dyDescent="0.3">
      <c r="A252"/>
      <c r="B252"/>
      <c r="C252"/>
      <c r="D252"/>
      <c r="E252"/>
      <c r="F252"/>
      <c r="G252"/>
      <c r="H252"/>
      <c r="I252"/>
      <c r="J252"/>
      <c r="K252" s="244"/>
      <c r="L252"/>
      <c r="M252"/>
      <c r="N252"/>
      <c r="O252"/>
    </row>
    <row r="253" spans="1:15" ht="14" x14ac:dyDescent="0.3">
      <c r="A253"/>
      <c r="B253"/>
      <c r="C253"/>
      <c r="D253"/>
      <c r="E253"/>
      <c r="F253"/>
      <c r="G253"/>
      <c r="H253"/>
      <c r="I253"/>
      <c r="J253"/>
      <c r="K253" s="244"/>
      <c r="L253"/>
      <c r="M253"/>
      <c r="N253"/>
      <c r="O253"/>
    </row>
    <row r="254" spans="1:15" ht="14" x14ac:dyDescent="0.3">
      <c r="A254"/>
      <c r="B254"/>
      <c r="C254"/>
      <c r="D254"/>
      <c r="E254"/>
      <c r="F254"/>
      <c r="G254"/>
      <c r="H254"/>
      <c r="I254"/>
      <c r="J254"/>
      <c r="K254" s="244"/>
      <c r="L254"/>
      <c r="M254"/>
      <c r="N254"/>
      <c r="O254"/>
    </row>
    <row r="255" spans="1:15" ht="14" x14ac:dyDescent="0.3">
      <c r="A255"/>
      <c r="B255"/>
      <c r="C255"/>
      <c r="D255"/>
      <c r="E255"/>
      <c r="F255"/>
      <c r="G255"/>
      <c r="H255"/>
      <c r="I255"/>
      <c r="J255"/>
      <c r="K255" s="244"/>
      <c r="L255"/>
      <c r="M255"/>
      <c r="N255"/>
      <c r="O255"/>
    </row>
    <row r="256" spans="1:15" ht="14" x14ac:dyDescent="0.3">
      <c r="A256"/>
      <c r="B256"/>
      <c r="C256"/>
      <c r="D256"/>
      <c r="E256"/>
      <c r="F256"/>
      <c r="G256"/>
      <c r="H256"/>
      <c r="I256"/>
      <c r="J256"/>
      <c r="K256" s="244"/>
      <c r="L256"/>
      <c r="M256"/>
      <c r="N256"/>
      <c r="O256"/>
    </row>
    <row r="257" spans="1:15" ht="14" x14ac:dyDescent="0.3">
      <c r="A257"/>
      <c r="B257"/>
      <c r="C257"/>
      <c r="D257"/>
      <c r="E257"/>
      <c r="F257"/>
      <c r="G257"/>
      <c r="H257"/>
      <c r="I257"/>
      <c r="J257"/>
      <c r="K257" s="244"/>
      <c r="L257"/>
      <c r="M257"/>
      <c r="N257"/>
      <c r="O257"/>
    </row>
    <row r="258" spans="1:15" ht="14" x14ac:dyDescent="0.3">
      <c r="A258"/>
      <c r="B258"/>
      <c r="C258"/>
      <c r="D258"/>
      <c r="E258"/>
      <c r="F258"/>
      <c r="G258"/>
      <c r="H258"/>
      <c r="I258"/>
      <c r="J258"/>
      <c r="K258" s="244"/>
      <c r="L258"/>
      <c r="M258"/>
      <c r="N258"/>
      <c r="O258"/>
    </row>
    <row r="259" spans="1:15" ht="14" x14ac:dyDescent="0.3">
      <c r="A259"/>
      <c r="B259"/>
      <c r="C259"/>
      <c r="D259"/>
      <c r="E259"/>
      <c r="F259"/>
      <c r="G259"/>
      <c r="H259"/>
      <c r="I259"/>
      <c r="J259"/>
      <c r="K259" s="244"/>
      <c r="L259"/>
      <c r="M259"/>
      <c r="N259"/>
      <c r="O259"/>
    </row>
    <row r="260" spans="1:15" ht="14" x14ac:dyDescent="0.3">
      <c r="A260"/>
      <c r="B260"/>
      <c r="C260"/>
      <c r="D260"/>
      <c r="E260"/>
      <c r="F260"/>
      <c r="G260"/>
      <c r="H260"/>
      <c r="I260"/>
      <c r="J260"/>
      <c r="K260" s="244"/>
      <c r="L260"/>
      <c r="M260"/>
      <c r="N260"/>
      <c r="O260"/>
    </row>
    <row r="261" spans="1:15" ht="14" x14ac:dyDescent="0.3">
      <c r="A261"/>
      <c r="B261"/>
      <c r="C261"/>
      <c r="D261"/>
      <c r="E261"/>
      <c r="F261"/>
      <c r="G261"/>
      <c r="H261"/>
      <c r="I261"/>
      <c r="J261"/>
      <c r="K261" s="244"/>
      <c r="L261"/>
      <c r="M261"/>
      <c r="N261"/>
      <c r="O261"/>
    </row>
    <row r="262" spans="1:15" ht="14" x14ac:dyDescent="0.3">
      <c r="A262"/>
      <c r="B262"/>
      <c r="C262"/>
      <c r="D262"/>
      <c r="E262"/>
      <c r="F262"/>
      <c r="G262"/>
      <c r="H262"/>
      <c r="I262"/>
      <c r="J262"/>
      <c r="K262" s="244"/>
      <c r="L262"/>
      <c r="M262"/>
      <c r="N262"/>
      <c r="O262"/>
    </row>
    <row r="263" spans="1:15" ht="14" x14ac:dyDescent="0.3">
      <c r="A263"/>
      <c r="B263"/>
      <c r="C263"/>
      <c r="D263"/>
      <c r="E263"/>
      <c r="F263"/>
      <c r="G263"/>
      <c r="H263"/>
      <c r="I263"/>
      <c r="J263"/>
      <c r="K263" s="244"/>
      <c r="L263"/>
      <c r="M263"/>
      <c r="N263"/>
      <c r="O263"/>
    </row>
    <row r="264" spans="1:15" ht="14" x14ac:dyDescent="0.3">
      <c r="A264"/>
      <c r="B264"/>
      <c r="C264"/>
      <c r="D264"/>
      <c r="E264"/>
      <c r="F264"/>
      <c r="G264"/>
      <c r="H264"/>
      <c r="I264"/>
      <c r="J264"/>
      <c r="K264" s="244"/>
      <c r="L264"/>
      <c r="M264"/>
      <c r="N264"/>
      <c r="O264"/>
    </row>
    <row r="265" spans="1:15" ht="14" x14ac:dyDescent="0.3">
      <c r="A265"/>
      <c r="B265"/>
      <c r="C265"/>
      <c r="D265"/>
      <c r="E265"/>
      <c r="F265"/>
      <c r="G265"/>
      <c r="H265"/>
      <c r="I265"/>
      <c r="J265"/>
      <c r="K265" s="244"/>
      <c r="L265"/>
      <c r="M265"/>
      <c r="N265"/>
      <c r="O265"/>
    </row>
    <row r="266" spans="1:15" ht="14" x14ac:dyDescent="0.3">
      <c r="A266"/>
      <c r="B266"/>
      <c r="C266"/>
      <c r="D266"/>
      <c r="E266"/>
      <c r="F266"/>
      <c r="G266"/>
      <c r="H266"/>
      <c r="I266"/>
      <c r="J266"/>
      <c r="K266" s="244"/>
      <c r="L266"/>
      <c r="M266"/>
      <c r="N266"/>
      <c r="O266"/>
    </row>
    <row r="267" spans="1:15" ht="14" x14ac:dyDescent="0.3">
      <c r="A267"/>
      <c r="B267"/>
      <c r="C267"/>
      <c r="D267"/>
      <c r="E267"/>
      <c r="F267"/>
      <c r="G267"/>
      <c r="H267"/>
      <c r="I267"/>
      <c r="J267"/>
      <c r="K267" s="244"/>
      <c r="L267"/>
      <c r="M267"/>
      <c r="N267"/>
      <c r="O267"/>
    </row>
    <row r="268" spans="1:15" ht="14" x14ac:dyDescent="0.3">
      <c r="A268"/>
      <c r="B268"/>
      <c r="C268"/>
      <c r="D268"/>
      <c r="E268"/>
      <c r="F268"/>
      <c r="G268"/>
      <c r="H268"/>
      <c r="I268"/>
      <c r="J268"/>
      <c r="K268" s="244"/>
      <c r="L268"/>
      <c r="M268"/>
      <c r="N268"/>
      <c r="O268"/>
    </row>
    <row r="269" spans="1:15" ht="14" x14ac:dyDescent="0.3">
      <c r="A269"/>
      <c r="B269"/>
      <c r="C269"/>
      <c r="D269"/>
      <c r="E269"/>
      <c r="F269"/>
      <c r="G269"/>
      <c r="H269"/>
      <c r="I269"/>
      <c r="J269"/>
      <c r="K269" s="244"/>
      <c r="L269"/>
      <c r="M269"/>
      <c r="N269"/>
      <c r="O269"/>
    </row>
    <row r="270" spans="1:15" ht="14" x14ac:dyDescent="0.3">
      <c r="A270"/>
      <c r="B270"/>
      <c r="C270"/>
      <c r="D270"/>
      <c r="E270"/>
      <c r="F270"/>
      <c r="G270"/>
      <c r="H270"/>
      <c r="I270"/>
      <c r="J270"/>
      <c r="K270" s="244"/>
      <c r="L270"/>
      <c r="M270"/>
      <c r="N270"/>
      <c r="O270"/>
    </row>
    <row r="271" spans="1:15" ht="14" x14ac:dyDescent="0.3">
      <c r="A271"/>
      <c r="B271"/>
      <c r="C271"/>
      <c r="D271"/>
      <c r="E271"/>
      <c r="F271"/>
      <c r="G271"/>
      <c r="H271"/>
      <c r="I271"/>
      <c r="J271"/>
      <c r="K271" s="244"/>
      <c r="L271"/>
      <c r="M271"/>
      <c r="N271"/>
      <c r="O271"/>
    </row>
    <row r="272" spans="1:15" ht="14" x14ac:dyDescent="0.3">
      <c r="A272"/>
      <c r="B272"/>
      <c r="C272"/>
      <c r="D272"/>
      <c r="E272"/>
      <c r="F272"/>
      <c r="G272"/>
      <c r="H272"/>
      <c r="I272"/>
      <c r="J272"/>
      <c r="K272" s="244"/>
      <c r="L272"/>
      <c r="M272"/>
      <c r="N272"/>
      <c r="O272"/>
    </row>
    <row r="273" spans="1:15" ht="14" x14ac:dyDescent="0.3">
      <c r="A273"/>
      <c r="B273"/>
      <c r="C273"/>
      <c r="D273"/>
      <c r="E273"/>
      <c r="F273"/>
      <c r="G273"/>
      <c r="H273"/>
      <c r="I273"/>
      <c r="J273"/>
      <c r="K273" s="244"/>
      <c r="L273"/>
      <c r="M273"/>
      <c r="N273"/>
      <c r="O273"/>
    </row>
    <row r="274" spans="1:15" ht="14" x14ac:dyDescent="0.3">
      <c r="A274"/>
      <c r="B274"/>
      <c r="C274"/>
      <c r="D274"/>
      <c r="E274"/>
      <c r="F274"/>
      <c r="G274"/>
      <c r="H274"/>
      <c r="I274"/>
      <c r="J274"/>
      <c r="K274" s="244"/>
      <c r="L274"/>
      <c r="M274"/>
      <c r="N274"/>
      <c r="O274"/>
    </row>
    <row r="275" spans="1:15" ht="14" x14ac:dyDescent="0.3">
      <c r="A275"/>
      <c r="B275"/>
      <c r="C275"/>
      <c r="D275"/>
      <c r="E275"/>
      <c r="F275"/>
      <c r="G275"/>
      <c r="H275"/>
      <c r="I275"/>
      <c r="J275"/>
      <c r="K275" s="244"/>
      <c r="L275"/>
      <c r="M275"/>
      <c r="N275"/>
      <c r="O275"/>
    </row>
    <row r="276" spans="1:15" ht="14" x14ac:dyDescent="0.3">
      <c r="A276"/>
      <c r="B276"/>
      <c r="C276"/>
      <c r="D276"/>
      <c r="E276"/>
      <c r="F276"/>
      <c r="G276"/>
      <c r="H276"/>
      <c r="I276"/>
      <c r="J276"/>
      <c r="K276" s="244"/>
      <c r="L276"/>
      <c r="M276"/>
      <c r="N276"/>
      <c r="O276"/>
    </row>
    <row r="277" spans="1:15" ht="14" x14ac:dyDescent="0.3">
      <c r="A277"/>
      <c r="B277"/>
      <c r="C277"/>
      <c r="D277"/>
      <c r="E277"/>
      <c r="F277"/>
      <c r="G277"/>
      <c r="H277"/>
      <c r="I277"/>
      <c r="J277"/>
      <c r="K277" s="244"/>
      <c r="L277"/>
      <c r="M277"/>
      <c r="N277"/>
      <c r="O277"/>
    </row>
    <row r="278" spans="1:15" ht="14" x14ac:dyDescent="0.3">
      <c r="A278"/>
      <c r="B278"/>
      <c r="C278"/>
      <c r="D278"/>
      <c r="E278"/>
      <c r="F278"/>
      <c r="G278"/>
      <c r="H278"/>
      <c r="I278"/>
      <c r="J278"/>
      <c r="K278" s="244"/>
      <c r="L278"/>
      <c r="M278"/>
      <c r="N278"/>
      <c r="O278"/>
    </row>
    <row r="279" spans="1:15" ht="14" x14ac:dyDescent="0.3">
      <c r="A279"/>
      <c r="B279"/>
      <c r="C279"/>
      <c r="D279"/>
      <c r="E279"/>
      <c r="F279"/>
      <c r="G279"/>
      <c r="H279"/>
      <c r="I279"/>
      <c r="J279"/>
      <c r="K279" s="244"/>
      <c r="L279"/>
      <c r="M279"/>
      <c r="N279"/>
      <c r="O279"/>
    </row>
    <row r="280" spans="1:15" ht="14" x14ac:dyDescent="0.3">
      <c r="A280"/>
      <c r="B280"/>
      <c r="C280"/>
      <c r="D280"/>
      <c r="E280"/>
      <c r="F280"/>
      <c r="G280"/>
      <c r="H280"/>
      <c r="I280"/>
      <c r="J280"/>
      <c r="K280" s="244"/>
      <c r="L280"/>
      <c r="M280"/>
      <c r="N280"/>
      <c r="O280"/>
    </row>
    <row r="281" spans="1:15" ht="14" x14ac:dyDescent="0.3">
      <c r="A281"/>
      <c r="B281"/>
      <c r="C281"/>
      <c r="D281"/>
      <c r="E281"/>
      <c r="F281"/>
      <c r="G281"/>
      <c r="H281"/>
      <c r="I281"/>
      <c r="J281"/>
      <c r="K281" s="244"/>
      <c r="L281"/>
      <c r="M281"/>
      <c r="N281"/>
      <c r="O281"/>
    </row>
    <row r="282" spans="1:15" ht="14" x14ac:dyDescent="0.3">
      <c r="A282"/>
      <c r="B282"/>
      <c r="C282"/>
      <c r="D282"/>
      <c r="E282"/>
      <c r="F282"/>
      <c r="G282"/>
      <c r="H282"/>
      <c r="I282"/>
      <c r="J282"/>
      <c r="K282" s="244"/>
      <c r="L282"/>
      <c r="M282"/>
      <c r="N282"/>
      <c r="O282"/>
    </row>
    <row r="283" spans="1:15" ht="14" x14ac:dyDescent="0.3">
      <c r="A283"/>
      <c r="B283"/>
      <c r="C283"/>
      <c r="D283"/>
      <c r="E283"/>
      <c r="F283"/>
      <c r="G283"/>
      <c r="H283"/>
      <c r="I283"/>
      <c r="J283"/>
      <c r="K283" s="244"/>
      <c r="L283"/>
      <c r="M283"/>
      <c r="N283"/>
      <c r="O283"/>
    </row>
    <row r="284" spans="1:15" ht="14" x14ac:dyDescent="0.3">
      <c r="A284"/>
      <c r="B284"/>
      <c r="C284"/>
      <c r="D284"/>
      <c r="E284"/>
      <c r="F284"/>
      <c r="G284"/>
      <c r="H284"/>
      <c r="I284"/>
      <c r="J284"/>
      <c r="K284" s="244"/>
      <c r="L284"/>
      <c r="M284"/>
      <c r="N284"/>
      <c r="O284"/>
    </row>
    <row r="285" spans="1:15" ht="14" x14ac:dyDescent="0.3">
      <c r="A285"/>
      <c r="B285"/>
      <c r="C285"/>
      <c r="D285"/>
      <c r="E285"/>
      <c r="F285"/>
      <c r="G285"/>
      <c r="H285"/>
      <c r="I285"/>
      <c r="J285"/>
      <c r="K285" s="244"/>
      <c r="L285"/>
      <c r="M285"/>
      <c r="N285"/>
      <c r="O285"/>
    </row>
    <row r="286" spans="1:15" ht="14" x14ac:dyDescent="0.3">
      <c r="A286"/>
      <c r="B286"/>
      <c r="C286"/>
      <c r="D286"/>
      <c r="E286"/>
      <c r="F286"/>
      <c r="G286"/>
      <c r="H286"/>
      <c r="I286"/>
      <c r="J286"/>
      <c r="K286" s="244"/>
      <c r="L286"/>
      <c r="M286"/>
      <c r="N286"/>
      <c r="O286"/>
    </row>
    <row r="287" spans="1:15" ht="14" x14ac:dyDescent="0.3">
      <c r="A287"/>
      <c r="B287"/>
      <c r="C287"/>
      <c r="D287"/>
      <c r="E287"/>
      <c r="F287"/>
      <c r="G287"/>
      <c r="H287"/>
      <c r="I287"/>
      <c r="J287"/>
      <c r="K287" s="244"/>
      <c r="L287"/>
      <c r="M287"/>
      <c r="N287"/>
      <c r="O287"/>
    </row>
    <row r="288" spans="1:15" ht="14" x14ac:dyDescent="0.3">
      <c r="A288"/>
      <c r="B288"/>
      <c r="C288"/>
      <c r="D288"/>
      <c r="E288"/>
      <c r="F288"/>
      <c r="G288"/>
      <c r="H288"/>
      <c r="I288"/>
      <c r="J288"/>
      <c r="K288" s="244"/>
      <c r="L288"/>
      <c r="M288"/>
      <c r="N288"/>
      <c r="O288"/>
    </row>
    <row r="289" spans="1:15" ht="14" x14ac:dyDescent="0.3">
      <c r="A289"/>
      <c r="B289"/>
      <c r="C289"/>
      <c r="D289"/>
      <c r="E289"/>
      <c r="F289"/>
      <c r="G289"/>
      <c r="H289"/>
      <c r="I289"/>
      <c r="J289"/>
      <c r="K289" s="244"/>
      <c r="L289"/>
      <c r="M289"/>
      <c r="N289"/>
      <c r="O289"/>
    </row>
    <row r="290" spans="1:15" ht="14" x14ac:dyDescent="0.3">
      <c r="A290"/>
      <c r="B290"/>
      <c r="C290"/>
      <c r="D290"/>
      <c r="E290"/>
      <c r="F290"/>
      <c r="G290"/>
      <c r="H290"/>
      <c r="I290"/>
      <c r="J290"/>
      <c r="K290" s="244"/>
      <c r="L290"/>
      <c r="M290"/>
      <c r="N290"/>
      <c r="O290"/>
    </row>
    <row r="291" spans="1:15" ht="14" x14ac:dyDescent="0.3">
      <c r="A291"/>
      <c r="B291"/>
      <c r="C291"/>
      <c r="D291"/>
      <c r="E291"/>
      <c r="F291"/>
      <c r="G291"/>
      <c r="H291"/>
      <c r="I291"/>
      <c r="J291"/>
      <c r="K291" s="244"/>
      <c r="L291"/>
      <c r="M291"/>
      <c r="N291"/>
      <c r="O291"/>
    </row>
    <row r="292" spans="1:15" ht="14" x14ac:dyDescent="0.3">
      <c r="A292"/>
      <c r="B292"/>
      <c r="C292"/>
      <c r="D292"/>
      <c r="E292"/>
      <c r="F292"/>
      <c r="G292"/>
      <c r="H292"/>
      <c r="I292"/>
      <c r="J292"/>
      <c r="K292" s="244"/>
      <c r="L292"/>
      <c r="M292"/>
      <c r="N292"/>
      <c r="O292"/>
    </row>
    <row r="293" spans="1:15" ht="14" x14ac:dyDescent="0.3">
      <c r="A293"/>
      <c r="B293"/>
      <c r="C293"/>
      <c r="D293"/>
      <c r="E293"/>
      <c r="F293"/>
      <c r="G293"/>
      <c r="H293"/>
      <c r="I293"/>
      <c r="J293"/>
      <c r="K293" s="244"/>
      <c r="L293"/>
      <c r="M293"/>
      <c r="N293"/>
      <c r="O293"/>
    </row>
    <row r="294" spans="1:15" ht="14" x14ac:dyDescent="0.3">
      <c r="A294"/>
      <c r="B294"/>
      <c r="C294"/>
      <c r="D294"/>
      <c r="E294"/>
      <c r="F294"/>
      <c r="G294"/>
      <c r="H294"/>
      <c r="I294"/>
      <c r="J294"/>
      <c r="K294" s="244"/>
      <c r="L294"/>
      <c r="M294"/>
      <c r="N294"/>
      <c r="O294"/>
    </row>
    <row r="295" spans="1:15" ht="14" x14ac:dyDescent="0.3">
      <c r="A295"/>
      <c r="B295"/>
      <c r="C295"/>
      <c r="D295"/>
      <c r="E295"/>
      <c r="F295"/>
      <c r="G295"/>
      <c r="H295"/>
      <c r="I295"/>
      <c r="J295"/>
      <c r="K295" s="244"/>
      <c r="L295"/>
      <c r="M295"/>
      <c r="N295"/>
      <c r="O295"/>
    </row>
    <row r="296" spans="1:15" ht="14" x14ac:dyDescent="0.3">
      <c r="A296"/>
      <c r="B296"/>
      <c r="C296"/>
      <c r="D296"/>
      <c r="E296"/>
      <c r="F296"/>
      <c r="G296"/>
      <c r="H296"/>
      <c r="I296"/>
      <c r="J296"/>
      <c r="K296" s="244"/>
      <c r="L296"/>
      <c r="M296"/>
      <c r="N296"/>
      <c r="O296"/>
    </row>
    <row r="297" spans="1:15" ht="14" x14ac:dyDescent="0.3">
      <c r="A297"/>
      <c r="B297"/>
      <c r="C297"/>
      <c r="D297"/>
      <c r="E297"/>
      <c r="F297"/>
      <c r="G297"/>
      <c r="H297"/>
      <c r="I297"/>
      <c r="J297"/>
      <c r="K297" s="244"/>
      <c r="L297"/>
      <c r="M297"/>
      <c r="N297"/>
      <c r="O297"/>
    </row>
    <row r="298" spans="1:15" ht="14" x14ac:dyDescent="0.3">
      <c r="A298"/>
      <c r="B298"/>
      <c r="C298"/>
      <c r="D298"/>
      <c r="E298"/>
      <c r="F298"/>
      <c r="G298"/>
      <c r="H298"/>
      <c r="I298"/>
      <c r="J298"/>
      <c r="K298" s="244"/>
      <c r="L298"/>
      <c r="M298"/>
      <c r="N298"/>
      <c r="O298"/>
    </row>
    <row r="299" spans="1:15" ht="14" x14ac:dyDescent="0.3">
      <c r="A299"/>
      <c r="B299"/>
      <c r="C299"/>
      <c r="D299"/>
      <c r="E299"/>
      <c r="F299"/>
      <c r="G299"/>
      <c r="H299"/>
      <c r="I299"/>
      <c r="J299"/>
      <c r="K299" s="244"/>
      <c r="L299"/>
      <c r="M299"/>
      <c r="N299"/>
      <c r="O299"/>
    </row>
    <row r="300" spans="1:15" ht="14" x14ac:dyDescent="0.3">
      <c r="A300"/>
      <c r="B300"/>
      <c r="C300"/>
      <c r="D300"/>
      <c r="E300"/>
      <c r="F300"/>
      <c r="G300"/>
      <c r="H300"/>
      <c r="I300"/>
      <c r="J300"/>
      <c r="K300" s="244"/>
      <c r="L300"/>
      <c r="M300"/>
      <c r="N300"/>
      <c r="O300"/>
    </row>
    <row r="301" spans="1:15" ht="14" x14ac:dyDescent="0.3">
      <c r="A301"/>
      <c r="B301"/>
      <c r="C301"/>
      <c r="D301"/>
      <c r="E301"/>
      <c r="F301"/>
      <c r="G301"/>
      <c r="H301"/>
      <c r="I301"/>
      <c r="J301"/>
      <c r="K301" s="244"/>
      <c r="L301"/>
      <c r="M301"/>
      <c r="N301"/>
      <c r="O301"/>
    </row>
    <row r="302" spans="1:15" ht="14" x14ac:dyDescent="0.3">
      <c r="A302"/>
      <c r="B302"/>
      <c r="C302"/>
      <c r="D302"/>
      <c r="E302"/>
      <c r="F302"/>
      <c r="G302"/>
      <c r="H302"/>
      <c r="I302"/>
      <c r="J302"/>
      <c r="K302" s="244"/>
      <c r="L302"/>
      <c r="M302"/>
      <c r="N302"/>
      <c r="O302"/>
    </row>
    <row r="303" spans="1:15" ht="14" x14ac:dyDescent="0.3">
      <c r="A303"/>
      <c r="B303"/>
      <c r="C303"/>
      <c r="D303"/>
      <c r="E303"/>
      <c r="F303"/>
      <c r="G303"/>
      <c r="H303"/>
      <c r="I303"/>
      <c r="J303"/>
      <c r="K303" s="244"/>
      <c r="L303"/>
      <c r="M303"/>
      <c r="N303"/>
      <c r="O303"/>
    </row>
    <row r="304" spans="1:15" ht="14" x14ac:dyDescent="0.3">
      <c r="A304"/>
      <c r="B304"/>
      <c r="C304"/>
      <c r="D304"/>
      <c r="E304"/>
      <c r="F304"/>
      <c r="G304"/>
      <c r="H304"/>
      <c r="I304"/>
      <c r="J304"/>
      <c r="K304" s="244"/>
      <c r="L304"/>
      <c r="M304"/>
      <c r="N304"/>
      <c r="O304"/>
    </row>
    <row r="305" spans="1:15" ht="14" x14ac:dyDescent="0.3">
      <c r="A305"/>
      <c r="B305"/>
      <c r="C305"/>
      <c r="D305"/>
      <c r="E305"/>
      <c r="F305"/>
      <c r="G305"/>
      <c r="H305"/>
      <c r="I305"/>
      <c r="J305"/>
      <c r="K305" s="244"/>
      <c r="L305"/>
      <c r="M305"/>
      <c r="N305"/>
      <c r="O305"/>
    </row>
    <row r="306" spans="1:15" ht="14" x14ac:dyDescent="0.3">
      <c r="A306"/>
      <c r="B306"/>
      <c r="C306"/>
      <c r="D306"/>
      <c r="E306"/>
      <c r="F306"/>
      <c r="G306"/>
      <c r="H306"/>
      <c r="I306"/>
      <c r="J306"/>
      <c r="K306" s="244"/>
      <c r="L306"/>
      <c r="M306"/>
      <c r="N306"/>
      <c r="O306"/>
    </row>
    <row r="307" spans="1:15" ht="14" x14ac:dyDescent="0.3">
      <c r="A307"/>
      <c r="B307"/>
      <c r="C307"/>
      <c r="D307"/>
      <c r="E307"/>
      <c r="F307"/>
      <c r="G307"/>
      <c r="H307"/>
      <c r="I307"/>
      <c r="J307"/>
      <c r="K307" s="244"/>
      <c r="L307"/>
      <c r="M307"/>
      <c r="N307"/>
      <c r="O307"/>
    </row>
    <row r="308" spans="1:15" ht="14" x14ac:dyDescent="0.3">
      <c r="A308"/>
      <c r="B308"/>
      <c r="C308"/>
      <c r="D308"/>
      <c r="E308"/>
      <c r="F308"/>
      <c r="G308"/>
      <c r="H308"/>
      <c r="I308"/>
      <c r="J308"/>
      <c r="K308" s="244"/>
      <c r="L308"/>
      <c r="M308"/>
      <c r="N308"/>
      <c r="O308"/>
    </row>
    <row r="309" spans="1:15" ht="14" x14ac:dyDescent="0.3">
      <c r="A309"/>
      <c r="B309"/>
      <c r="C309"/>
      <c r="D309"/>
      <c r="E309"/>
      <c r="F309"/>
      <c r="G309"/>
      <c r="H309"/>
      <c r="I309"/>
      <c r="J309"/>
      <c r="K309" s="244"/>
      <c r="L309"/>
      <c r="M309"/>
      <c r="N309"/>
      <c r="O309"/>
    </row>
    <row r="310" spans="1:15" ht="14" x14ac:dyDescent="0.3">
      <c r="A310"/>
      <c r="B310"/>
      <c r="C310"/>
      <c r="D310"/>
      <c r="E310"/>
      <c r="F310"/>
      <c r="G310"/>
      <c r="H310"/>
      <c r="I310"/>
      <c r="J310"/>
      <c r="K310" s="244"/>
      <c r="L310"/>
      <c r="M310"/>
      <c r="N310"/>
      <c r="O310"/>
    </row>
    <row r="311" spans="1:15" ht="14" x14ac:dyDescent="0.3">
      <c r="A311"/>
      <c r="B311"/>
      <c r="C311"/>
      <c r="D311"/>
      <c r="E311"/>
      <c r="F311"/>
      <c r="G311"/>
      <c r="H311"/>
      <c r="I311"/>
      <c r="J311"/>
      <c r="K311" s="244"/>
      <c r="L311"/>
      <c r="M311"/>
      <c r="N311"/>
      <c r="O311"/>
    </row>
    <row r="312" spans="1:15" ht="14" x14ac:dyDescent="0.3">
      <c r="A312"/>
      <c r="B312"/>
      <c r="C312"/>
      <c r="D312"/>
      <c r="E312"/>
      <c r="F312"/>
      <c r="G312"/>
      <c r="H312"/>
      <c r="I312"/>
      <c r="J312"/>
      <c r="K312" s="244"/>
      <c r="L312"/>
      <c r="M312"/>
      <c r="N312"/>
      <c r="O312"/>
    </row>
    <row r="313" spans="1:15" ht="14" x14ac:dyDescent="0.3">
      <c r="A313"/>
      <c r="B313"/>
      <c r="C313"/>
      <c r="D313"/>
      <c r="E313"/>
      <c r="F313"/>
      <c r="G313"/>
      <c r="H313"/>
      <c r="I313"/>
      <c r="J313"/>
      <c r="K313" s="244"/>
      <c r="L313"/>
      <c r="M313"/>
      <c r="N313"/>
      <c r="O313"/>
    </row>
    <row r="314" spans="1:15" ht="14" x14ac:dyDescent="0.3">
      <c r="A314"/>
      <c r="B314"/>
      <c r="C314"/>
      <c r="D314"/>
      <c r="E314"/>
      <c r="F314"/>
      <c r="G314"/>
      <c r="H314"/>
      <c r="I314"/>
      <c r="J314"/>
      <c r="K314" s="244"/>
      <c r="L314"/>
      <c r="M314"/>
      <c r="N314"/>
      <c r="O314"/>
    </row>
    <row r="315" spans="1:15" ht="14" x14ac:dyDescent="0.3">
      <c r="A315"/>
      <c r="B315"/>
      <c r="C315"/>
      <c r="D315"/>
      <c r="E315"/>
      <c r="F315"/>
      <c r="G315"/>
      <c r="H315"/>
      <c r="I315"/>
      <c r="J315"/>
      <c r="K315" s="244"/>
      <c r="L315"/>
      <c r="M315"/>
      <c r="N315"/>
      <c r="O315"/>
    </row>
    <row r="316" spans="1:15" ht="14" x14ac:dyDescent="0.3">
      <c r="A316"/>
      <c r="B316"/>
      <c r="C316"/>
      <c r="D316"/>
      <c r="E316"/>
      <c r="F316"/>
      <c r="G316"/>
      <c r="H316"/>
      <c r="I316"/>
      <c r="J316"/>
      <c r="K316" s="244"/>
      <c r="L316"/>
      <c r="M316"/>
      <c r="N316"/>
      <c r="O316"/>
    </row>
    <row r="317" spans="1:15" ht="14" x14ac:dyDescent="0.3">
      <c r="A317"/>
      <c r="B317"/>
      <c r="C317"/>
      <c r="D317"/>
      <c r="E317"/>
      <c r="F317"/>
      <c r="G317"/>
      <c r="H317"/>
      <c r="I317"/>
      <c r="J317"/>
      <c r="K317" s="244"/>
      <c r="L317"/>
      <c r="M317"/>
      <c r="N317"/>
      <c r="O317"/>
    </row>
    <row r="318" spans="1:15" ht="14" x14ac:dyDescent="0.3">
      <c r="A318"/>
      <c r="B318"/>
      <c r="C318"/>
      <c r="D318"/>
      <c r="E318"/>
      <c r="F318"/>
      <c r="G318"/>
      <c r="H318"/>
      <c r="I318"/>
      <c r="J318"/>
      <c r="K318" s="244"/>
      <c r="L318"/>
      <c r="M318"/>
      <c r="N318"/>
      <c r="O318"/>
    </row>
    <row r="319" spans="1:15" ht="14" x14ac:dyDescent="0.3">
      <c r="A319"/>
      <c r="B319"/>
      <c r="C319"/>
      <c r="D319"/>
      <c r="E319"/>
      <c r="F319"/>
      <c r="G319"/>
      <c r="H319"/>
      <c r="I319"/>
      <c r="J319"/>
      <c r="K319" s="244"/>
      <c r="L319"/>
      <c r="M319"/>
      <c r="N319"/>
      <c r="O319"/>
    </row>
    <row r="320" spans="1:15" ht="14" x14ac:dyDescent="0.3">
      <c r="A320"/>
      <c r="B320"/>
      <c r="C320"/>
      <c r="D320"/>
      <c r="E320"/>
      <c r="F320"/>
      <c r="G320"/>
      <c r="H320"/>
      <c r="I320"/>
      <c r="J320"/>
      <c r="K320" s="244"/>
      <c r="L320"/>
      <c r="M320"/>
      <c r="N320"/>
      <c r="O320"/>
    </row>
    <row r="321" spans="1:15" ht="14" x14ac:dyDescent="0.3">
      <c r="A321"/>
      <c r="B321"/>
      <c r="C321"/>
      <c r="D321"/>
      <c r="E321"/>
      <c r="F321"/>
      <c r="G321"/>
      <c r="H321"/>
      <c r="I321"/>
      <c r="J321"/>
      <c r="K321" s="244"/>
      <c r="L321"/>
      <c r="M321"/>
      <c r="N321"/>
      <c r="O321"/>
    </row>
    <row r="322" spans="1:15" ht="14" x14ac:dyDescent="0.3">
      <c r="A322"/>
      <c r="B322"/>
      <c r="C322"/>
      <c r="D322"/>
      <c r="E322"/>
      <c r="F322"/>
      <c r="G322"/>
      <c r="H322"/>
      <c r="I322"/>
      <c r="J322"/>
      <c r="K322" s="244"/>
      <c r="L322"/>
      <c r="M322"/>
      <c r="N322"/>
      <c r="O322"/>
    </row>
    <row r="323" spans="1:15" ht="14" x14ac:dyDescent="0.3">
      <c r="A323"/>
      <c r="B323"/>
      <c r="C323"/>
      <c r="D323"/>
      <c r="E323"/>
      <c r="F323"/>
      <c r="G323"/>
      <c r="H323"/>
      <c r="I323"/>
      <c r="J323"/>
      <c r="K323" s="244"/>
      <c r="L323"/>
      <c r="M323"/>
      <c r="N323"/>
      <c r="O323"/>
    </row>
    <row r="324" spans="1:15" ht="14" x14ac:dyDescent="0.3">
      <c r="A324"/>
      <c r="B324"/>
      <c r="C324"/>
      <c r="D324"/>
      <c r="E324"/>
      <c r="F324"/>
      <c r="G324"/>
      <c r="H324"/>
      <c r="I324"/>
      <c r="J324"/>
      <c r="K324" s="244"/>
      <c r="L324"/>
      <c r="M324"/>
      <c r="N324"/>
      <c r="O324"/>
    </row>
    <row r="325" spans="1:15" ht="14" x14ac:dyDescent="0.3">
      <c r="A325"/>
      <c r="B325"/>
      <c r="C325"/>
      <c r="D325"/>
      <c r="E325"/>
      <c r="F325"/>
      <c r="G325"/>
      <c r="H325"/>
      <c r="I325"/>
      <c r="J325"/>
      <c r="K325" s="244"/>
      <c r="L325"/>
      <c r="M325"/>
      <c r="N325"/>
      <c r="O325"/>
    </row>
    <row r="326" spans="1:15" ht="14" x14ac:dyDescent="0.3">
      <c r="A326"/>
      <c r="B326"/>
      <c r="C326"/>
      <c r="D326"/>
      <c r="E326"/>
      <c r="F326"/>
      <c r="G326"/>
      <c r="H326"/>
      <c r="I326"/>
      <c r="J326"/>
      <c r="K326" s="244"/>
      <c r="L326"/>
      <c r="M326"/>
      <c r="N326"/>
      <c r="O326"/>
    </row>
    <row r="327" spans="1:15" ht="14" x14ac:dyDescent="0.3">
      <c r="A327"/>
      <c r="B327"/>
      <c r="C327"/>
      <c r="D327"/>
      <c r="E327"/>
      <c r="F327"/>
      <c r="G327"/>
      <c r="H327"/>
      <c r="I327"/>
      <c r="J327"/>
      <c r="K327" s="244"/>
      <c r="L327"/>
      <c r="M327"/>
      <c r="N327"/>
      <c r="O327"/>
    </row>
    <row r="328" spans="1:15" ht="14" x14ac:dyDescent="0.3">
      <c r="A328"/>
      <c r="B328"/>
      <c r="C328"/>
      <c r="D328"/>
      <c r="E328"/>
      <c r="F328"/>
      <c r="G328"/>
      <c r="H328"/>
      <c r="I328"/>
      <c r="J328"/>
      <c r="K328" s="244"/>
      <c r="L328"/>
      <c r="M328"/>
      <c r="N328"/>
      <c r="O328"/>
    </row>
    <row r="329" spans="1:15" ht="14" x14ac:dyDescent="0.3">
      <c r="A329"/>
      <c r="B329"/>
      <c r="C329"/>
      <c r="D329"/>
      <c r="E329"/>
      <c r="F329"/>
      <c r="G329"/>
      <c r="H329"/>
      <c r="I329"/>
      <c r="J329"/>
      <c r="K329" s="244"/>
      <c r="L329"/>
      <c r="M329"/>
      <c r="N329"/>
      <c r="O329"/>
    </row>
    <row r="330" spans="1:15" ht="14" x14ac:dyDescent="0.3">
      <c r="A330"/>
      <c r="B330"/>
      <c r="C330"/>
      <c r="D330"/>
      <c r="E330"/>
      <c r="F330"/>
      <c r="G330"/>
      <c r="H330"/>
      <c r="I330"/>
      <c r="J330"/>
      <c r="K330" s="244"/>
      <c r="L330"/>
      <c r="M330"/>
      <c r="N330"/>
      <c r="O330"/>
    </row>
    <row r="331" spans="1:15" ht="14" x14ac:dyDescent="0.3">
      <c r="A331"/>
      <c r="B331"/>
      <c r="C331"/>
      <c r="D331"/>
      <c r="E331"/>
      <c r="F331"/>
      <c r="G331"/>
      <c r="H331"/>
      <c r="I331"/>
      <c r="J331"/>
      <c r="K331" s="244"/>
      <c r="L331"/>
      <c r="M331"/>
      <c r="N331"/>
      <c r="O331"/>
    </row>
    <row r="332" spans="1:15" ht="14" x14ac:dyDescent="0.3">
      <c r="A332"/>
      <c r="B332"/>
      <c r="C332"/>
      <c r="D332"/>
      <c r="E332"/>
      <c r="F332"/>
      <c r="G332"/>
      <c r="H332"/>
      <c r="I332"/>
      <c r="J332"/>
      <c r="K332" s="244"/>
      <c r="L332"/>
      <c r="M332"/>
      <c r="N332"/>
      <c r="O332"/>
    </row>
    <row r="333" spans="1:15" ht="14" x14ac:dyDescent="0.3">
      <c r="A333"/>
      <c r="B333"/>
      <c r="C333"/>
      <c r="D333"/>
      <c r="E333"/>
      <c r="F333"/>
      <c r="G333"/>
      <c r="H333"/>
      <c r="I333"/>
      <c r="J333"/>
      <c r="K333" s="244"/>
      <c r="L333"/>
      <c r="M333"/>
      <c r="N333"/>
      <c r="O333"/>
    </row>
    <row r="334" spans="1:15" ht="14" x14ac:dyDescent="0.3">
      <c r="A334"/>
      <c r="B334"/>
      <c r="C334"/>
      <c r="D334"/>
      <c r="E334"/>
      <c r="F334"/>
      <c r="G334"/>
      <c r="H334"/>
      <c r="I334"/>
      <c r="J334"/>
      <c r="K334" s="244"/>
      <c r="L334"/>
      <c r="M334"/>
      <c r="N334"/>
      <c r="O334"/>
    </row>
    <row r="335" spans="1:15" ht="14" x14ac:dyDescent="0.3">
      <c r="A335"/>
      <c r="B335"/>
      <c r="C335"/>
      <c r="D335"/>
      <c r="E335"/>
      <c r="F335"/>
      <c r="G335"/>
      <c r="H335"/>
      <c r="I335"/>
      <c r="J335"/>
      <c r="K335" s="244"/>
      <c r="L335"/>
      <c r="M335"/>
      <c r="N335"/>
      <c r="O335"/>
    </row>
    <row r="336" spans="1:15" ht="14" x14ac:dyDescent="0.3">
      <c r="A336"/>
      <c r="B336"/>
      <c r="C336"/>
      <c r="D336"/>
      <c r="E336"/>
      <c r="F336"/>
      <c r="G336"/>
      <c r="H336"/>
      <c r="I336"/>
      <c r="J336"/>
      <c r="K336" s="244"/>
      <c r="L336"/>
      <c r="M336"/>
      <c r="N336"/>
      <c r="O336"/>
    </row>
    <row r="337" spans="1:15" ht="14" x14ac:dyDescent="0.3">
      <c r="A337"/>
      <c r="B337"/>
      <c r="C337"/>
      <c r="D337"/>
      <c r="E337"/>
      <c r="F337"/>
      <c r="G337"/>
      <c r="H337"/>
      <c r="I337"/>
      <c r="J337"/>
      <c r="K337" s="244"/>
      <c r="L337"/>
      <c r="M337"/>
      <c r="N337"/>
      <c r="O337"/>
    </row>
    <row r="338" spans="1:15" ht="14" x14ac:dyDescent="0.3">
      <c r="A338"/>
      <c r="B338"/>
      <c r="C338"/>
      <c r="D338"/>
      <c r="E338"/>
      <c r="F338"/>
      <c r="G338"/>
      <c r="H338"/>
      <c r="I338"/>
      <c r="J338"/>
      <c r="K338" s="244"/>
      <c r="L338"/>
      <c r="M338"/>
      <c r="N338"/>
      <c r="O338"/>
    </row>
    <row r="339" spans="1:15" ht="14" x14ac:dyDescent="0.3">
      <c r="A339"/>
      <c r="B339"/>
      <c r="C339"/>
      <c r="D339"/>
      <c r="E339"/>
      <c r="F339"/>
      <c r="G339"/>
      <c r="H339"/>
      <c r="I339"/>
      <c r="J339"/>
      <c r="K339" s="244"/>
      <c r="L339"/>
      <c r="M339"/>
      <c r="N339"/>
      <c r="O339"/>
    </row>
    <row r="340" spans="1:15" ht="14" x14ac:dyDescent="0.3">
      <c r="A340"/>
      <c r="B340"/>
      <c r="C340"/>
      <c r="D340"/>
      <c r="E340"/>
      <c r="F340"/>
      <c r="G340"/>
      <c r="H340"/>
      <c r="I340"/>
      <c r="J340"/>
      <c r="K340" s="244"/>
      <c r="L340"/>
      <c r="M340"/>
      <c r="N340"/>
      <c r="O340"/>
    </row>
    <row r="341" spans="1:15" ht="14" x14ac:dyDescent="0.3">
      <c r="A341"/>
      <c r="B341"/>
      <c r="C341"/>
      <c r="D341"/>
      <c r="E341"/>
      <c r="F341"/>
      <c r="G341"/>
      <c r="H341"/>
      <c r="I341"/>
      <c r="J341"/>
      <c r="K341" s="244"/>
      <c r="L341"/>
      <c r="M341"/>
      <c r="N341"/>
      <c r="O341"/>
    </row>
    <row r="342" spans="1:15" ht="14" x14ac:dyDescent="0.3">
      <c r="A342"/>
      <c r="B342"/>
      <c r="C342"/>
      <c r="D342"/>
      <c r="E342"/>
      <c r="F342"/>
      <c r="G342"/>
      <c r="H342"/>
      <c r="I342"/>
      <c r="J342"/>
      <c r="K342" s="244"/>
      <c r="L342"/>
      <c r="M342"/>
      <c r="N342"/>
      <c r="O342"/>
    </row>
    <row r="343" spans="1:15" ht="14" x14ac:dyDescent="0.3">
      <c r="A343"/>
      <c r="B343"/>
      <c r="C343"/>
      <c r="D343"/>
      <c r="E343"/>
      <c r="F343"/>
      <c r="G343"/>
      <c r="H343"/>
      <c r="I343"/>
      <c r="J343"/>
      <c r="K343" s="244"/>
      <c r="L343"/>
      <c r="M343"/>
      <c r="N343"/>
      <c r="O343"/>
    </row>
    <row r="344" spans="1:15" ht="14" x14ac:dyDescent="0.3">
      <c r="A344"/>
      <c r="B344"/>
      <c r="C344"/>
      <c r="D344"/>
      <c r="E344"/>
      <c r="F344"/>
      <c r="G344"/>
      <c r="H344"/>
      <c r="I344"/>
      <c r="J344"/>
      <c r="K344" s="244"/>
      <c r="L344"/>
      <c r="M344"/>
      <c r="N344"/>
      <c r="O344"/>
    </row>
    <row r="345" spans="1:15" ht="14" x14ac:dyDescent="0.3">
      <c r="A345"/>
      <c r="B345"/>
      <c r="C345"/>
      <c r="D345"/>
      <c r="E345"/>
      <c r="F345"/>
      <c r="G345"/>
      <c r="H345"/>
      <c r="I345"/>
      <c r="J345"/>
      <c r="K345" s="244"/>
      <c r="L345"/>
      <c r="M345"/>
      <c r="N345"/>
      <c r="O345"/>
    </row>
    <row r="346" spans="1:15" ht="14" x14ac:dyDescent="0.3">
      <c r="A346"/>
      <c r="B346"/>
      <c r="C346"/>
      <c r="D346"/>
      <c r="E346"/>
      <c r="F346"/>
      <c r="G346"/>
      <c r="H346"/>
      <c r="I346"/>
      <c r="J346"/>
      <c r="K346" s="244"/>
      <c r="L346"/>
      <c r="M346"/>
      <c r="N346"/>
      <c r="O346"/>
    </row>
    <row r="347" spans="1:15" ht="14" x14ac:dyDescent="0.3">
      <c r="A347"/>
      <c r="B347"/>
      <c r="C347"/>
      <c r="D347"/>
      <c r="E347"/>
      <c r="F347"/>
      <c r="G347"/>
      <c r="H347"/>
      <c r="I347"/>
      <c r="J347"/>
      <c r="K347" s="244"/>
      <c r="L347"/>
      <c r="M347"/>
      <c r="N347"/>
      <c r="O347"/>
    </row>
    <row r="348" spans="1:15" ht="14" x14ac:dyDescent="0.3">
      <c r="A348"/>
      <c r="B348"/>
      <c r="C348"/>
      <c r="D348"/>
      <c r="E348"/>
      <c r="F348"/>
      <c r="G348"/>
      <c r="H348"/>
      <c r="I348"/>
      <c r="J348"/>
      <c r="K348" s="244"/>
      <c r="L348"/>
      <c r="M348"/>
      <c r="N348"/>
      <c r="O348"/>
    </row>
    <row r="349" spans="1:15" ht="14" x14ac:dyDescent="0.3">
      <c r="A349"/>
      <c r="B349"/>
      <c r="C349"/>
      <c r="D349"/>
      <c r="E349"/>
      <c r="F349"/>
      <c r="G349"/>
      <c r="H349"/>
      <c r="I349"/>
      <c r="J349"/>
      <c r="K349" s="244"/>
      <c r="L349"/>
      <c r="M349"/>
      <c r="N349"/>
      <c r="O349"/>
    </row>
    <row r="350" spans="1:15" ht="14" x14ac:dyDescent="0.3">
      <c r="A350"/>
      <c r="B350"/>
      <c r="C350"/>
      <c r="D350"/>
      <c r="E350"/>
      <c r="F350"/>
      <c r="G350"/>
      <c r="H350"/>
      <c r="I350"/>
      <c r="J350"/>
      <c r="K350" s="244"/>
      <c r="L350"/>
      <c r="M350"/>
      <c r="N350"/>
      <c r="O350"/>
    </row>
    <row r="351" spans="1:15" ht="14" x14ac:dyDescent="0.3">
      <c r="A351"/>
      <c r="B351"/>
      <c r="C351"/>
      <c r="D351"/>
      <c r="E351"/>
      <c r="F351"/>
      <c r="G351"/>
      <c r="H351"/>
      <c r="I351"/>
      <c r="J351"/>
      <c r="K351" s="244"/>
      <c r="L351"/>
      <c r="M351"/>
      <c r="N351"/>
      <c r="O351"/>
    </row>
    <row r="352" spans="1:15" ht="14" x14ac:dyDescent="0.3">
      <c r="A352"/>
      <c r="B352"/>
      <c r="C352"/>
      <c r="D352"/>
      <c r="E352"/>
      <c r="F352"/>
      <c r="G352"/>
      <c r="H352"/>
      <c r="I352"/>
      <c r="J352"/>
      <c r="K352" s="244"/>
      <c r="L352"/>
      <c r="M352"/>
      <c r="N352"/>
      <c r="O352"/>
    </row>
    <row r="353" spans="1:15" ht="14" x14ac:dyDescent="0.3">
      <c r="A353"/>
      <c r="B353"/>
      <c r="C353"/>
      <c r="D353"/>
      <c r="E353"/>
      <c r="F353"/>
      <c r="G353"/>
      <c r="H353"/>
      <c r="I353"/>
      <c r="J353"/>
      <c r="K353" s="244"/>
      <c r="L353"/>
      <c r="M353"/>
      <c r="N353"/>
      <c r="O353"/>
    </row>
    <row r="354" spans="1:15" ht="14" x14ac:dyDescent="0.3">
      <c r="A354"/>
      <c r="B354"/>
      <c r="C354"/>
      <c r="D354"/>
      <c r="E354"/>
      <c r="F354"/>
      <c r="G354"/>
      <c r="H354"/>
      <c r="I354"/>
      <c r="J354"/>
      <c r="K354" s="244"/>
      <c r="L354"/>
      <c r="M354"/>
      <c r="N354"/>
      <c r="O354"/>
    </row>
    <row r="355" spans="1:15" ht="14" x14ac:dyDescent="0.3">
      <c r="A355"/>
      <c r="B355"/>
      <c r="C355"/>
      <c r="D355"/>
      <c r="E355"/>
      <c r="F355"/>
      <c r="G355"/>
      <c r="H355"/>
      <c r="I355"/>
      <c r="J355"/>
      <c r="K355" s="244"/>
      <c r="L355"/>
      <c r="M355"/>
      <c r="N355"/>
      <c r="O355"/>
    </row>
    <row r="356" spans="1:15" ht="14" x14ac:dyDescent="0.3">
      <c r="A356"/>
      <c r="B356"/>
      <c r="C356"/>
      <c r="D356"/>
      <c r="E356"/>
      <c r="F356"/>
      <c r="G356"/>
      <c r="H356"/>
      <c r="I356"/>
      <c r="J356"/>
      <c r="K356" s="244"/>
      <c r="L356"/>
      <c r="M356"/>
      <c r="N356"/>
      <c r="O356"/>
    </row>
    <row r="357" spans="1:15" ht="14" x14ac:dyDescent="0.3">
      <c r="A357"/>
      <c r="B357"/>
      <c r="C357"/>
      <c r="D357"/>
      <c r="E357"/>
      <c r="F357"/>
      <c r="G357"/>
      <c r="H357"/>
      <c r="I357"/>
      <c r="J357"/>
      <c r="K357" s="244"/>
      <c r="L357"/>
      <c r="M357"/>
      <c r="N357"/>
      <c r="O357"/>
    </row>
    <row r="358" spans="1:15" ht="14" x14ac:dyDescent="0.3">
      <c r="A358"/>
      <c r="B358"/>
      <c r="C358"/>
      <c r="D358"/>
      <c r="E358"/>
      <c r="F358"/>
      <c r="G358"/>
      <c r="H358"/>
      <c r="I358"/>
      <c r="J358"/>
      <c r="K358" s="244"/>
      <c r="L358"/>
      <c r="M358"/>
      <c r="N358"/>
      <c r="O358"/>
    </row>
    <row r="359" spans="1:15" ht="14" x14ac:dyDescent="0.3">
      <c r="A359"/>
      <c r="B359"/>
      <c r="C359"/>
      <c r="D359"/>
      <c r="E359"/>
      <c r="F359"/>
      <c r="G359"/>
      <c r="H359"/>
      <c r="I359"/>
      <c r="J359"/>
      <c r="K359" s="244"/>
      <c r="L359"/>
      <c r="M359"/>
      <c r="N359"/>
      <c r="O359"/>
    </row>
    <row r="360" spans="1:15" ht="14" x14ac:dyDescent="0.3">
      <c r="A360"/>
      <c r="B360"/>
      <c r="C360"/>
      <c r="D360"/>
      <c r="E360"/>
      <c r="F360"/>
      <c r="G360"/>
      <c r="H360"/>
      <c r="I360"/>
      <c r="J360"/>
      <c r="K360" s="244"/>
      <c r="L360"/>
      <c r="M360"/>
      <c r="N360"/>
      <c r="O360"/>
    </row>
    <row r="361" spans="1:15" ht="14" x14ac:dyDescent="0.3">
      <c r="A361"/>
      <c r="B361"/>
      <c r="C361"/>
      <c r="D361"/>
      <c r="E361"/>
      <c r="F361"/>
      <c r="G361"/>
      <c r="H361"/>
      <c r="I361"/>
      <c r="J361"/>
      <c r="K361" s="244"/>
      <c r="L361"/>
      <c r="M361"/>
      <c r="N361"/>
      <c r="O361"/>
    </row>
    <row r="362" spans="1:15" ht="14" x14ac:dyDescent="0.3">
      <c r="A362"/>
      <c r="B362"/>
      <c r="C362"/>
      <c r="D362"/>
      <c r="E362"/>
      <c r="F362"/>
      <c r="G362"/>
      <c r="H362"/>
      <c r="I362"/>
      <c r="J362"/>
      <c r="K362" s="244"/>
      <c r="L362"/>
      <c r="M362"/>
      <c r="N362"/>
      <c r="O362"/>
    </row>
    <row r="363" spans="1:15" ht="14" x14ac:dyDescent="0.3">
      <c r="A363"/>
      <c r="B363"/>
      <c r="C363"/>
      <c r="D363"/>
      <c r="E363"/>
      <c r="F363"/>
      <c r="G363"/>
      <c r="H363"/>
      <c r="I363"/>
      <c r="J363"/>
      <c r="K363" s="244"/>
      <c r="L363"/>
      <c r="M363"/>
      <c r="N363"/>
      <c r="O363"/>
    </row>
    <row r="364" spans="1:15" ht="14" x14ac:dyDescent="0.3">
      <c r="A364"/>
      <c r="B364"/>
      <c r="C364"/>
      <c r="D364"/>
      <c r="E364"/>
      <c r="F364"/>
      <c r="G364"/>
      <c r="H364"/>
      <c r="I364"/>
      <c r="J364"/>
      <c r="K364" s="244"/>
      <c r="L364"/>
      <c r="M364"/>
      <c r="N364"/>
      <c r="O364"/>
    </row>
    <row r="365" spans="1:15" ht="14" x14ac:dyDescent="0.3">
      <c r="A365"/>
      <c r="B365"/>
      <c r="C365"/>
      <c r="D365"/>
      <c r="E365"/>
      <c r="F365"/>
      <c r="G365"/>
      <c r="H365"/>
      <c r="I365"/>
      <c r="J365"/>
      <c r="K365" s="244"/>
      <c r="L365"/>
      <c r="M365"/>
      <c r="N365"/>
      <c r="O365"/>
    </row>
    <row r="366" spans="1:15" ht="14" x14ac:dyDescent="0.3">
      <c r="A366"/>
      <c r="B366"/>
      <c r="C366"/>
      <c r="D366"/>
      <c r="E366"/>
      <c r="F366"/>
      <c r="G366"/>
      <c r="H366"/>
      <c r="I366"/>
      <c r="J366"/>
      <c r="K366" s="244"/>
      <c r="L366"/>
      <c r="M366"/>
      <c r="N366"/>
      <c r="O366"/>
    </row>
    <row r="367" spans="1:15" ht="14" x14ac:dyDescent="0.3">
      <c r="A367"/>
      <c r="B367"/>
      <c r="C367"/>
      <c r="D367"/>
      <c r="E367"/>
      <c r="F367"/>
      <c r="G367"/>
      <c r="H367"/>
      <c r="I367"/>
      <c r="J367"/>
      <c r="K367" s="244"/>
      <c r="L367"/>
      <c r="M367"/>
      <c r="N367"/>
      <c r="O367"/>
    </row>
    <row r="368" spans="1:15" ht="14" x14ac:dyDescent="0.3">
      <c r="A368"/>
      <c r="B368"/>
      <c r="C368"/>
      <c r="D368"/>
      <c r="E368"/>
      <c r="F368"/>
      <c r="G368"/>
      <c r="H368"/>
      <c r="I368"/>
      <c r="J368"/>
      <c r="K368" s="244"/>
      <c r="L368"/>
      <c r="M368"/>
      <c r="N368"/>
      <c r="O368"/>
    </row>
    <row r="369" spans="1:15" ht="14" x14ac:dyDescent="0.3">
      <c r="A369"/>
      <c r="B369"/>
      <c r="C369"/>
      <c r="D369"/>
      <c r="E369"/>
      <c r="F369"/>
      <c r="G369"/>
      <c r="H369"/>
      <c r="I369"/>
      <c r="J369"/>
      <c r="K369" s="244"/>
      <c r="L369"/>
      <c r="M369"/>
      <c r="N369"/>
      <c r="O369"/>
    </row>
    <row r="370" spans="1:15" ht="14" x14ac:dyDescent="0.3">
      <c r="A370"/>
      <c r="B370"/>
      <c r="C370"/>
      <c r="D370"/>
      <c r="E370"/>
      <c r="F370"/>
      <c r="G370"/>
      <c r="H370"/>
      <c r="I370"/>
      <c r="J370"/>
      <c r="K370" s="244"/>
      <c r="L370"/>
      <c r="M370"/>
      <c r="N370"/>
      <c r="O370"/>
    </row>
    <row r="371" spans="1:15" ht="14" x14ac:dyDescent="0.3">
      <c r="A371"/>
      <c r="B371"/>
      <c r="C371"/>
      <c r="D371"/>
      <c r="E371"/>
      <c r="F371"/>
      <c r="G371"/>
      <c r="H371"/>
      <c r="I371"/>
      <c r="J371"/>
      <c r="K371" s="244"/>
      <c r="L371"/>
      <c r="M371"/>
      <c r="N371"/>
      <c r="O371"/>
    </row>
    <row r="372" spans="1:15" ht="14" x14ac:dyDescent="0.3">
      <c r="A372"/>
      <c r="B372"/>
      <c r="C372"/>
      <c r="D372"/>
      <c r="E372"/>
      <c r="F372"/>
      <c r="G372"/>
      <c r="H372"/>
      <c r="I372"/>
      <c r="J372"/>
      <c r="K372" s="244"/>
      <c r="L372"/>
      <c r="M372"/>
      <c r="N372"/>
      <c r="O372"/>
    </row>
    <row r="373" spans="1:15" ht="14" x14ac:dyDescent="0.3">
      <c r="A373"/>
      <c r="B373"/>
      <c r="C373"/>
      <c r="D373"/>
      <c r="E373"/>
      <c r="F373"/>
      <c r="G373"/>
      <c r="H373"/>
      <c r="I373"/>
      <c r="J373"/>
      <c r="K373" s="244"/>
      <c r="L373"/>
      <c r="M373"/>
      <c r="N373"/>
      <c r="O373"/>
    </row>
    <row r="374" spans="1:15" ht="14" x14ac:dyDescent="0.3">
      <c r="A374"/>
      <c r="B374"/>
      <c r="C374"/>
      <c r="D374"/>
      <c r="E374"/>
      <c r="F374"/>
      <c r="G374"/>
      <c r="H374"/>
      <c r="I374"/>
      <c r="J374"/>
      <c r="K374" s="244"/>
      <c r="L374"/>
      <c r="M374"/>
      <c r="N374"/>
      <c r="O374"/>
    </row>
    <row r="375" spans="1:15" ht="14" x14ac:dyDescent="0.3">
      <c r="A375"/>
      <c r="B375"/>
      <c r="C375"/>
      <c r="D375"/>
      <c r="E375"/>
      <c r="F375"/>
      <c r="G375"/>
      <c r="H375"/>
      <c r="I375"/>
      <c r="J375"/>
      <c r="K375" s="244"/>
      <c r="L375"/>
      <c r="M375"/>
      <c r="N375"/>
      <c r="O375"/>
    </row>
    <row r="376" spans="1:15" ht="14" x14ac:dyDescent="0.3">
      <c r="A376"/>
      <c r="B376"/>
      <c r="C376"/>
      <c r="D376"/>
      <c r="E376"/>
      <c r="F376"/>
      <c r="G376"/>
      <c r="H376"/>
      <c r="I376"/>
      <c r="J376"/>
      <c r="K376" s="244"/>
      <c r="L376"/>
      <c r="M376"/>
      <c r="N376"/>
      <c r="O376"/>
    </row>
    <row r="377" spans="1:15" ht="14" x14ac:dyDescent="0.3">
      <c r="A377"/>
      <c r="B377"/>
      <c r="C377"/>
      <c r="D377"/>
      <c r="E377"/>
      <c r="F377"/>
      <c r="G377"/>
      <c r="H377"/>
      <c r="I377"/>
      <c r="J377"/>
      <c r="K377" s="244"/>
      <c r="L377"/>
      <c r="M377"/>
      <c r="N377"/>
      <c r="O377"/>
    </row>
    <row r="378" spans="1:15" ht="14" x14ac:dyDescent="0.3">
      <c r="A378"/>
      <c r="B378"/>
      <c r="C378"/>
      <c r="D378"/>
      <c r="E378"/>
      <c r="F378"/>
      <c r="G378"/>
      <c r="H378"/>
      <c r="I378"/>
      <c r="J378"/>
      <c r="K378" s="244"/>
      <c r="L378"/>
      <c r="M378"/>
      <c r="N378"/>
      <c r="O378"/>
    </row>
    <row r="379" spans="1:15" ht="14" x14ac:dyDescent="0.3">
      <c r="A379"/>
      <c r="B379"/>
      <c r="C379"/>
      <c r="D379"/>
      <c r="E379"/>
      <c r="F379"/>
      <c r="G379"/>
      <c r="H379"/>
      <c r="I379"/>
      <c r="J379"/>
      <c r="K379" s="244"/>
      <c r="L379"/>
      <c r="M379"/>
      <c r="N379"/>
      <c r="O379"/>
    </row>
    <row r="380" spans="1:15" ht="14" x14ac:dyDescent="0.3">
      <c r="A380"/>
      <c r="B380"/>
      <c r="C380"/>
      <c r="D380"/>
      <c r="E380"/>
      <c r="F380"/>
      <c r="G380"/>
      <c r="H380"/>
      <c r="I380"/>
      <c r="J380"/>
      <c r="K380" s="244"/>
      <c r="L380"/>
      <c r="M380"/>
      <c r="N380"/>
      <c r="O380"/>
    </row>
    <row r="381" spans="1:15" ht="14" x14ac:dyDescent="0.3">
      <c r="A381"/>
      <c r="B381"/>
      <c r="C381"/>
      <c r="D381"/>
      <c r="E381"/>
      <c r="F381"/>
      <c r="G381"/>
      <c r="H381"/>
      <c r="I381"/>
      <c r="J381"/>
      <c r="K381" s="244"/>
      <c r="L381"/>
      <c r="M381"/>
      <c r="N381"/>
      <c r="O381"/>
    </row>
    <row r="382" spans="1:15" ht="14" x14ac:dyDescent="0.3">
      <c r="A382"/>
      <c r="B382"/>
      <c r="C382"/>
      <c r="D382"/>
      <c r="E382"/>
      <c r="F382"/>
      <c r="G382"/>
      <c r="H382"/>
      <c r="I382"/>
      <c r="J382"/>
      <c r="K382" s="244"/>
      <c r="L382"/>
      <c r="M382"/>
      <c r="N382"/>
      <c r="O382"/>
    </row>
    <row r="383" spans="1:15" ht="14" x14ac:dyDescent="0.3">
      <c r="A383"/>
      <c r="B383"/>
      <c r="C383"/>
      <c r="D383"/>
      <c r="E383"/>
      <c r="F383"/>
      <c r="G383"/>
      <c r="H383"/>
      <c r="I383"/>
      <c r="J383"/>
      <c r="K383" s="244"/>
      <c r="L383"/>
      <c r="M383"/>
      <c r="N383"/>
      <c r="O383"/>
    </row>
    <row r="384" spans="1:15" ht="14" x14ac:dyDescent="0.3">
      <c r="A384"/>
      <c r="B384"/>
      <c r="C384"/>
      <c r="D384"/>
      <c r="E384"/>
      <c r="F384"/>
      <c r="G384"/>
      <c r="H384"/>
      <c r="I384"/>
      <c r="J384"/>
      <c r="K384" s="244"/>
      <c r="L384"/>
      <c r="M384"/>
      <c r="N384"/>
      <c r="O384"/>
    </row>
    <row r="385" spans="1:15" ht="14" x14ac:dyDescent="0.3">
      <c r="A385"/>
      <c r="B385"/>
      <c r="C385"/>
      <c r="D385"/>
      <c r="E385"/>
      <c r="F385"/>
      <c r="G385"/>
      <c r="H385"/>
      <c r="I385"/>
      <c r="J385"/>
      <c r="K385" s="244"/>
      <c r="L385"/>
      <c r="M385"/>
      <c r="N385"/>
      <c r="O385"/>
    </row>
    <row r="386" spans="1:15" ht="14" x14ac:dyDescent="0.3">
      <c r="A386"/>
      <c r="B386"/>
      <c r="C386"/>
      <c r="D386"/>
      <c r="E386"/>
      <c r="F386"/>
      <c r="G386"/>
      <c r="H386"/>
      <c r="I386"/>
      <c r="J386"/>
      <c r="K386" s="244"/>
      <c r="L386"/>
      <c r="M386"/>
      <c r="N386"/>
      <c r="O386"/>
    </row>
    <row r="387" spans="1:15" ht="14" x14ac:dyDescent="0.3">
      <c r="A387"/>
      <c r="B387"/>
      <c r="C387"/>
      <c r="D387"/>
      <c r="E387"/>
      <c r="F387"/>
      <c r="G387"/>
      <c r="H387"/>
      <c r="I387"/>
      <c r="J387"/>
      <c r="K387" s="244"/>
      <c r="L387"/>
      <c r="M387"/>
      <c r="N387"/>
      <c r="O387"/>
    </row>
    <row r="388" spans="1:15" ht="14" x14ac:dyDescent="0.3">
      <c r="A388"/>
      <c r="B388"/>
      <c r="C388"/>
      <c r="D388"/>
      <c r="E388"/>
      <c r="F388"/>
      <c r="G388"/>
      <c r="H388"/>
      <c r="I388"/>
      <c r="J388"/>
      <c r="K388" s="244"/>
      <c r="L388"/>
      <c r="M388"/>
      <c r="N388"/>
      <c r="O388"/>
    </row>
    <row r="389" spans="1:15" ht="14" x14ac:dyDescent="0.3">
      <c r="A389"/>
      <c r="B389"/>
      <c r="C389"/>
      <c r="D389"/>
      <c r="E389"/>
      <c r="F389"/>
      <c r="G389"/>
      <c r="H389"/>
      <c r="I389"/>
      <c r="J389"/>
      <c r="K389" s="244"/>
      <c r="L389"/>
      <c r="M389"/>
      <c r="N389"/>
      <c r="O389"/>
    </row>
    <row r="390" spans="1:15" ht="14" x14ac:dyDescent="0.3">
      <c r="A390"/>
      <c r="B390"/>
      <c r="C390"/>
      <c r="D390"/>
      <c r="E390"/>
      <c r="F390"/>
      <c r="G390"/>
      <c r="H390"/>
      <c r="I390"/>
      <c r="J390"/>
      <c r="K390" s="244"/>
      <c r="L390"/>
      <c r="M390"/>
      <c r="N390"/>
      <c r="O390"/>
    </row>
    <row r="391" spans="1:15" ht="14" x14ac:dyDescent="0.3">
      <c r="A391"/>
      <c r="B391"/>
      <c r="C391"/>
      <c r="D391"/>
      <c r="E391"/>
      <c r="F391"/>
      <c r="G391"/>
      <c r="H391"/>
      <c r="I391"/>
      <c r="J391"/>
      <c r="K391" s="244"/>
      <c r="L391"/>
      <c r="M391"/>
      <c r="N391"/>
      <c r="O391"/>
    </row>
    <row r="392" spans="1:15" ht="14" x14ac:dyDescent="0.3">
      <c r="A392"/>
      <c r="B392"/>
      <c r="C392"/>
      <c r="D392"/>
      <c r="E392"/>
      <c r="F392"/>
      <c r="G392"/>
      <c r="H392"/>
      <c r="I392"/>
      <c r="J392"/>
      <c r="K392" s="244"/>
      <c r="L392"/>
      <c r="M392"/>
      <c r="N392"/>
      <c r="O392"/>
    </row>
    <row r="393" spans="1:15" ht="14" x14ac:dyDescent="0.3">
      <c r="A393"/>
      <c r="B393"/>
      <c r="C393"/>
      <c r="D393"/>
      <c r="E393"/>
      <c r="F393"/>
      <c r="G393"/>
      <c r="H393"/>
      <c r="I393"/>
      <c r="J393"/>
      <c r="K393" s="244"/>
      <c r="L393"/>
      <c r="M393"/>
      <c r="N393"/>
      <c r="O393"/>
    </row>
    <row r="394" spans="1:15" ht="14" x14ac:dyDescent="0.3">
      <c r="A394"/>
      <c r="B394"/>
      <c r="C394"/>
      <c r="D394"/>
      <c r="E394"/>
      <c r="F394"/>
      <c r="G394"/>
      <c r="H394"/>
      <c r="I394"/>
      <c r="J394"/>
      <c r="K394" s="244"/>
      <c r="L394"/>
      <c r="M394"/>
      <c r="N394"/>
      <c r="O394"/>
    </row>
    <row r="395" spans="1:15" ht="14" x14ac:dyDescent="0.3">
      <c r="A395"/>
      <c r="B395"/>
      <c r="C395"/>
      <c r="D395"/>
      <c r="E395"/>
      <c r="F395"/>
      <c r="G395"/>
      <c r="H395"/>
      <c r="I395"/>
      <c r="J395"/>
      <c r="K395" s="244"/>
      <c r="L395"/>
      <c r="M395"/>
      <c r="N395"/>
      <c r="O395"/>
    </row>
    <row r="396" spans="1:15" ht="14" x14ac:dyDescent="0.3">
      <c r="A396"/>
      <c r="B396"/>
      <c r="C396"/>
      <c r="D396"/>
      <c r="E396"/>
      <c r="F396"/>
      <c r="G396"/>
      <c r="H396"/>
      <c r="I396"/>
      <c r="J396"/>
      <c r="K396" s="244"/>
      <c r="L396"/>
      <c r="M396"/>
      <c r="N396"/>
      <c r="O396"/>
    </row>
    <row r="397" spans="1:15" ht="14" x14ac:dyDescent="0.3">
      <c r="A397"/>
      <c r="B397"/>
      <c r="C397"/>
      <c r="D397"/>
      <c r="E397"/>
      <c r="F397"/>
      <c r="G397"/>
      <c r="H397"/>
      <c r="I397"/>
      <c r="J397"/>
      <c r="K397" s="244"/>
      <c r="L397"/>
      <c r="M397"/>
      <c r="N397"/>
      <c r="O397"/>
    </row>
    <row r="398" spans="1:15" ht="14" x14ac:dyDescent="0.3">
      <c r="A398"/>
      <c r="B398"/>
      <c r="C398"/>
      <c r="D398"/>
      <c r="E398"/>
      <c r="F398"/>
      <c r="G398"/>
      <c r="H398"/>
      <c r="I398"/>
      <c r="J398"/>
      <c r="K398" s="244"/>
      <c r="L398"/>
      <c r="M398"/>
      <c r="N398"/>
      <c r="O398"/>
    </row>
    <row r="399" spans="1:15" ht="14" x14ac:dyDescent="0.3">
      <c r="A399"/>
      <c r="B399"/>
      <c r="C399"/>
      <c r="D399"/>
      <c r="E399"/>
      <c r="F399"/>
      <c r="G399"/>
      <c r="H399"/>
      <c r="I399"/>
      <c r="J399"/>
      <c r="K399" s="244"/>
      <c r="L399"/>
      <c r="M399"/>
      <c r="N399"/>
      <c r="O399"/>
    </row>
    <row r="400" spans="1:15" ht="14" x14ac:dyDescent="0.3">
      <c r="A400"/>
      <c r="B400"/>
      <c r="C400"/>
      <c r="D400"/>
      <c r="E400"/>
      <c r="F400"/>
      <c r="G400"/>
      <c r="H400"/>
      <c r="I400"/>
      <c r="J400"/>
      <c r="K400" s="244"/>
      <c r="L400"/>
      <c r="M400"/>
      <c r="N400"/>
      <c r="O400"/>
    </row>
    <row r="401" spans="1:15" ht="14" x14ac:dyDescent="0.3">
      <c r="A401"/>
      <c r="B401"/>
      <c r="C401"/>
      <c r="D401"/>
      <c r="E401"/>
      <c r="F401"/>
      <c r="G401"/>
      <c r="H401"/>
      <c r="I401"/>
      <c r="J401"/>
      <c r="K401" s="244"/>
      <c r="L401"/>
      <c r="M401"/>
      <c r="N401"/>
      <c r="O401"/>
    </row>
    <row r="402" spans="1:15" ht="14" x14ac:dyDescent="0.3">
      <c r="A402"/>
      <c r="B402"/>
      <c r="C402"/>
      <c r="D402"/>
      <c r="E402"/>
      <c r="F402"/>
      <c r="G402"/>
      <c r="H402"/>
      <c r="I402"/>
      <c r="J402"/>
      <c r="K402" s="244"/>
      <c r="L402"/>
      <c r="M402"/>
      <c r="N402"/>
      <c r="O402"/>
    </row>
    <row r="403" spans="1:15" ht="14" x14ac:dyDescent="0.3">
      <c r="A403"/>
      <c r="B403"/>
      <c r="C403"/>
      <c r="D403"/>
      <c r="E403"/>
      <c r="F403"/>
      <c r="G403"/>
      <c r="H403"/>
      <c r="I403"/>
      <c r="J403"/>
      <c r="K403" s="244"/>
      <c r="L403"/>
      <c r="M403"/>
      <c r="N403"/>
      <c r="O403"/>
    </row>
    <row r="404" spans="1:15" ht="14" x14ac:dyDescent="0.3">
      <c r="A404"/>
      <c r="B404"/>
      <c r="C404"/>
      <c r="D404"/>
      <c r="E404"/>
      <c r="F404"/>
      <c r="G404"/>
      <c r="H404"/>
      <c r="I404"/>
      <c r="J404"/>
      <c r="K404" s="244"/>
      <c r="L404"/>
      <c r="M404"/>
      <c r="N404"/>
      <c r="O404"/>
    </row>
    <row r="405" spans="1:15" ht="14" x14ac:dyDescent="0.3">
      <c r="A405"/>
      <c r="B405"/>
      <c r="C405"/>
      <c r="D405"/>
      <c r="E405"/>
      <c r="F405"/>
      <c r="G405"/>
      <c r="H405"/>
      <c r="I405"/>
      <c r="J405"/>
      <c r="K405" s="244"/>
      <c r="L405"/>
      <c r="M405"/>
      <c r="N405"/>
      <c r="O405"/>
    </row>
    <row r="406" spans="1:15" ht="14" x14ac:dyDescent="0.3">
      <c r="A406"/>
      <c r="B406"/>
      <c r="C406"/>
      <c r="D406"/>
      <c r="E406"/>
      <c r="F406"/>
      <c r="G406"/>
      <c r="H406"/>
      <c r="I406"/>
      <c r="J406"/>
      <c r="K406" s="244"/>
      <c r="L406"/>
      <c r="M406"/>
      <c r="N406"/>
      <c r="O406"/>
    </row>
    <row r="407" spans="1:15" ht="14" x14ac:dyDescent="0.3">
      <c r="A407"/>
      <c r="B407"/>
      <c r="C407"/>
      <c r="D407"/>
      <c r="E407"/>
      <c r="F407"/>
      <c r="G407"/>
      <c r="H407"/>
      <c r="I407"/>
      <c r="J407"/>
      <c r="K407" s="244"/>
      <c r="L407"/>
      <c r="M407"/>
      <c r="N407"/>
      <c r="O407"/>
    </row>
    <row r="408" spans="1:15" ht="14" x14ac:dyDescent="0.3">
      <c r="A408"/>
      <c r="B408"/>
      <c r="C408"/>
      <c r="D408"/>
      <c r="E408"/>
      <c r="F408"/>
      <c r="G408"/>
      <c r="H408"/>
      <c r="I408"/>
      <c r="J408"/>
      <c r="K408" s="244"/>
      <c r="L408"/>
      <c r="M408"/>
      <c r="N408"/>
      <c r="O408"/>
    </row>
    <row r="409" spans="1:15" ht="14" x14ac:dyDescent="0.3">
      <c r="A409"/>
      <c r="B409"/>
      <c r="C409"/>
      <c r="D409"/>
      <c r="E409"/>
      <c r="F409"/>
      <c r="G409"/>
      <c r="H409"/>
      <c r="I409"/>
      <c r="J409"/>
      <c r="K409" s="244"/>
      <c r="L409"/>
      <c r="M409"/>
      <c r="N409"/>
      <c r="O409"/>
    </row>
    <row r="410" spans="1:15" ht="14" x14ac:dyDescent="0.3">
      <c r="A410"/>
      <c r="B410"/>
      <c r="C410"/>
      <c r="D410"/>
      <c r="E410"/>
      <c r="F410"/>
      <c r="G410"/>
      <c r="H410"/>
      <c r="I410"/>
      <c r="J410"/>
      <c r="K410" s="244"/>
      <c r="L410"/>
      <c r="M410"/>
      <c r="N410"/>
      <c r="O410"/>
    </row>
    <row r="411" spans="1:15" ht="14" x14ac:dyDescent="0.3">
      <c r="A411"/>
      <c r="B411"/>
      <c r="C411"/>
      <c r="D411"/>
      <c r="E411"/>
      <c r="F411"/>
      <c r="G411"/>
      <c r="H411"/>
      <c r="I411"/>
      <c r="J411"/>
      <c r="K411" s="244"/>
      <c r="L411"/>
      <c r="M411"/>
      <c r="N411"/>
      <c r="O411"/>
    </row>
    <row r="412" spans="1:15" ht="14" x14ac:dyDescent="0.3">
      <c r="A412"/>
      <c r="B412"/>
      <c r="C412"/>
      <c r="D412"/>
      <c r="E412"/>
      <c r="F412"/>
      <c r="G412"/>
      <c r="H412"/>
      <c r="I412"/>
      <c r="J412"/>
      <c r="K412" s="244"/>
      <c r="L412"/>
      <c r="M412"/>
      <c r="N412"/>
      <c r="O412"/>
    </row>
    <row r="413" spans="1:15" ht="14" x14ac:dyDescent="0.3">
      <c r="A413"/>
      <c r="B413"/>
      <c r="C413"/>
      <c r="D413"/>
      <c r="E413"/>
      <c r="F413"/>
      <c r="G413"/>
      <c r="H413"/>
      <c r="I413"/>
      <c r="J413"/>
      <c r="K413" s="244"/>
      <c r="L413"/>
      <c r="M413"/>
      <c r="N413"/>
      <c r="O413"/>
    </row>
    <row r="414" spans="1:15" ht="14" x14ac:dyDescent="0.3">
      <c r="A414"/>
      <c r="B414"/>
      <c r="C414"/>
      <c r="D414"/>
      <c r="E414"/>
      <c r="F414"/>
      <c r="G414"/>
      <c r="H414"/>
      <c r="I414"/>
      <c r="J414"/>
      <c r="K414" s="244"/>
      <c r="L414"/>
      <c r="M414"/>
      <c r="N414"/>
      <c r="O414"/>
    </row>
    <row r="415" spans="1:15" ht="14" x14ac:dyDescent="0.3">
      <c r="A415"/>
      <c r="B415"/>
      <c r="C415"/>
      <c r="D415"/>
      <c r="E415"/>
      <c r="F415"/>
      <c r="G415"/>
      <c r="H415"/>
      <c r="I415"/>
      <c r="J415"/>
      <c r="K415" s="244"/>
      <c r="L415"/>
      <c r="M415"/>
      <c r="N415"/>
      <c r="O415"/>
    </row>
    <row r="416" spans="1:15" ht="14" x14ac:dyDescent="0.3">
      <c r="A416"/>
      <c r="B416"/>
      <c r="C416"/>
      <c r="D416"/>
      <c r="E416"/>
      <c r="F416"/>
      <c r="G416"/>
      <c r="H416"/>
      <c r="I416"/>
      <c r="J416"/>
      <c r="K416" s="244"/>
      <c r="L416"/>
      <c r="M416"/>
      <c r="N416"/>
      <c r="O416"/>
    </row>
    <row r="417" spans="1:15" ht="14" x14ac:dyDescent="0.3">
      <c r="A417"/>
      <c r="B417"/>
      <c r="C417"/>
      <c r="D417"/>
      <c r="E417"/>
      <c r="F417"/>
      <c r="G417"/>
      <c r="H417"/>
      <c r="I417"/>
      <c r="J417"/>
      <c r="K417" s="244"/>
      <c r="L417"/>
      <c r="M417"/>
      <c r="N417"/>
      <c r="O417"/>
    </row>
    <row r="418" spans="1:15" ht="14" x14ac:dyDescent="0.3">
      <c r="A418"/>
      <c r="B418"/>
      <c r="C418"/>
      <c r="D418"/>
      <c r="E418"/>
      <c r="F418"/>
      <c r="G418"/>
      <c r="H418"/>
      <c r="I418"/>
      <c r="J418"/>
      <c r="K418" s="244"/>
      <c r="L418"/>
      <c r="M418"/>
      <c r="N418"/>
      <c r="O418"/>
    </row>
    <row r="419" spans="1:15" ht="14" x14ac:dyDescent="0.3">
      <c r="A419"/>
      <c r="B419"/>
      <c r="C419"/>
      <c r="D419"/>
      <c r="E419"/>
      <c r="F419"/>
      <c r="G419"/>
      <c r="H419"/>
      <c r="I419"/>
      <c r="J419"/>
      <c r="K419" s="244"/>
      <c r="L419"/>
      <c r="M419"/>
      <c r="N419"/>
      <c r="O419"/>
    </row>
    <row r="420" spans="1:15" ht="14" x14ac:dyDescent="0.3">
      <c r="A420"/>
      <c r="B420"/>
      <c r="C420"/>
      <c r="D420"/>
      <c r="E420"/>
      <c r="F420"/>
      <c r="G420"/>
      <c r="H420"/>
      <c r="I420"/>
      <c r="J420"/>
      <c r="K420" s="244"/>
      <c r="L420"/>
      <c r="M420"/>
      <c r="N420"/>
      <c r="O420"/>
    </row>
    <row r="421" spans="1:15" ht="14" x14ac:dyDescent="0.3">
      <c r="A421"/>
      <c r="B421"/>
      <c r="C421"/>
      <c r="D421"/>
      <c r="E421"/>
      <c r="F421"/>
      <c r="G421"/>
      <c r="H421"/>
      <c r="I421"/>
      <c r="J421"/>
      <c r="K421" s="244"/>
      <c r="L421"/>
      <c r="M421"/>
      <c r="N421"/>
      <c r="O421"/>
    </row>
    <row r="422" spans="1:15" ht="14" x14ac:dyDescent="0.3">
      <c r="A422"/>
      <c r="B422"/>
      <c r="C422"/>
      <c r="D422"/>
      <c r="E422"/>
      <c r="F422"/>
      <c r="G422"/>
      <c r="H422"/>
      <c r="I422"/>
      <c r="J422"/>
      <c r="K422" s="244"/>
      <c r="L422"/>
      <c r="M422"/>
      <c r="N422"/>
      <c r="O422"/>
    </row>
    <row r="423" spans="1:15" ht="14" x14ac:dyDescent="0.3">
      <c r="A423"/>
      <c r="B423"/>
      <c r="C423"/>
      <c r="D423"/>
      <c r="E423"/>
      <c r="F423"/>
      <c r="G423"/>
      <c r="H423"/>
      <c r="I423"/>
      <c r="J423"/>
      <c r="K423" s="244"/>
      <c r="L423"/>
      <c r="M423"/>
      <c r="N423"/>
      <c r="O423"/>
    </row>
    <row r="424" spans="1:15" ht="14" x14ac:dyDescent="0.3">
      <c r="A424"/>
      <c r="B424"/>
      <c r="C424"/>
      <c r="D424"/>
      <c r="E424"/>
      <c r="F424"/>
      <c r="G424"/>
      <c r="H424"/>
      <c r="I424"/>
      <c r="J424"/>
      <c r="K424" s="244"/>
      <c r="L424"/>
      <c r="M424"/>
      <c r="N424"/>
      <c r="O424"/>
    </row>
    <row r="425" spans="1:15" ht="14" x14ac:dyDescent="0.3">
      <c r="A425"/>
      <c r="B425"/>
      <c r="C425"/>
      <c r="D425"/>
      <c r="E425"/>
      <c r="F425"/>
      <c r="G425"/>
      <c r="H425"/>
      <c r="I425"/>
      <c r="J425"/>
      <c r="K425" s="244"/>
      <c r="L425"/>
      <c r="M425"/>
      <c r="N425"/>
      <c r="O425"/>
    </row>
    <row r="426" spans="1:15" ht="14" x14ac:dyDescent="0.3">
      <c r="A426"/>
      <c r="B426"/>
      <c r="C426"/>
      <c r="D426"/>
      <c r="E426"/>
      <c r="F426"/>
      <c r="G426"/>
      <c r="H426"/>
      <c r="I426"/>
      <c r="J426"/>
      <c r="K426" s="244"/>
      <c r="L426"/>
      <c r="M426"/>
      <c r="N426"/>
      <c r="O426"/>
    </row>
    <row r="427" spans="1:15" ht="14" x14ac:dyDescent="0.3">
      <c r="A427"/>
      <c r="B427"/>
      <c r="C427"/>
      <c r="D427"/>
      <c r="E427"/>
      <c r="F427"/>
      <c r="G427"/>
      <c r="H427"/>
      <c r="I427"/>
      <c r="J427"/>
      <c r="K427" s="244"/>
      <c r="L427"/>
      <c r="M427"/>
      <c r="N427"/>
      <c r="O427"/>
    </row>
    <row r="428" spans="1:15" ht="14" x14ac:dyDescent="0.3">
      <c r="A428"/>
      <c r="B428"/>
      <c r="C428"/>
      <c r="D428"/>
      <c r="E428"/>
      <c r="F428"/>
      <c r="G428"/>
      <c r="H428"/>
      <c r="I428"/>
      <c r="J428"/>
      <c r="K428" s="244"/>
      <c r="L428"/>
      <c r="M428"/>
      <c r="N428"/>
      <c r="O428"/>
    </row>
    <row r="429" spans="1:15" ht="14" x14ac:dyDescent="0.3">
      <c r="A429"/>
      <c r="B429"/>
      <c r="C429"/>
      <c r="D429"/>
      <c r="E429"/>
      <c r="F429"/>
      <c r="G429"/>
      <c r="H429"/>
      <c r="I429"/>
      <c r="J429"/>
      <c r="K429" s="244"/>
      <c r="L429"/>
      <c r="M429"/>
      <c r="N429"/>
      <c r="O429"/>
    </row>
    <row r="430" spans="1:15" ht="14" x14ac:dyDescent="0.3">
      <c r="A430"/>
      <c r="B430"/>
      <c r="C430"/>
      <c r="D430"/>
      <c r="E430"/>
      <c r="F430"/>
      <c r="G430"/>
      <c r="H430"/>
      <c r="I430"/>
      <c r="J430"/>
      <c r="K430" s="244"/>
      <c r="L430"/>
      <c r="M430"/>
      <c r="N430"/>
      <c r="O430"/>
    </row>
    <row r="431" spans="1:15" ht="14" x14ac:dyDescent="0.3">
      <c r="A431"/>
      <c r="B431"/>
      <c r="C431"/>
      <c r="D431"/>
      <c r="E431"/>
      <c r="F431"/>
      <c r="G431"/>
      <c r="H431"/>
      <c r="I431"/>
      <c r="J431"/>
      <c r="K431" s="244"/>
      <c r="L431"/>
      <c r="M431"/>
      <c r="N431"/>
      <c r="O431"/>
    </row>
    <row r="432" spans="1:15" ht="14" x14ac:dyDescent="0.3">
      <c r="A432"/>
      <c r="B432"/>
      <c r="C432"/>
      <c r="D432"/>
      <c r="E432"/>
      <c r="F432"/>
      <c r="G432"/>
      <c r="H432"/>
      <c r="I432"/>
      <c r="J432"/>
      <c r="K432" s="244"/>
      <c r="L432"/>
      <c r="M432"/>
      <c r="N432"/>
      <c r="O432"/>
    </row>
    <row r="433" spans="1:15" ht="14" x14ac:dyDescent="0.3">
      <c r="A433"/>
      <c r="B433"/>
      <c r="C433"/>
      <c r="D433"/>
      <c r="E433"/>
      <c r="F433"/>
      <c r="G433"/>
      <c r="H433"/>
      <c r="I433"/>
      <c r="J433"/>
      <c r="K433" s="244"/>
      <c r="L433"/>
      <c r="M433"/>
      <c r="N433"/>
      <c r="O433"/>
    </row>
    <row r="434" spans="1:15" ht="14" x14ac:dyDescent="0.3">
      <c r="A434"/>
      <c r="B434"/>
      <c r="C434"/>
      <c r="D434"/>
      <c r="E434"/>
      <c r="F434"/>
      <c r="G434"/>
      <c r="H434"/>
      <c r="I434"/>
      <c r="J434"/>
      <c r="K434" s="244"/>
      <c r="L434"/>
      <c r="M434"/>
      <c r="N434"/>
      <c r="O434"/>
    </row>
    <row r="435" spans="1:15" ht="14" x14ac:dyDescent="0.3">
      <c r="A435"/>
      <c r="B435"/>
      <c r="C435"/>
      <c r="D435"/>
      <c r="E435"/>
      <c r="F435"/>
      <c r="G435"/>
      <c r="H435"/>
      <c r="I435"/>
      <c r="J435"/>
      <c r="K435" s="244"/>
      <c r="L435"/>
      <c r="M435"/>
      <c r="N435"/>
      <c r="O435"/>
    </row>
    <row r="436" spans="1:15" ht="14" x14ac:dyDescent="0.3">
      <c r="A436"/>
      <c r="B436"/>
      <c r="C436"/>
      <c r="D436"/>
      <c r="E436"/>
      <c r="F436"/>
      <c r="G436"/>
      <c r="H436"/>
      <c r="I436"/>
      <c r="J436"/>
      <c r="K436" s="244"/>
      <c r="L436"/>
      <c r="M436"/>
      <c r="N436"/>
      <c r="O436"/>
    </row>
    <row r="437" spans="1:15" ht="14" x14ac:dyDescent="0.3">
      <c r="A437"/>
      <c r="B437"/>
      <c r="C437"/>
      <c r="D437"/>
      <c r="E437"/>
      <c r="F437"/>
      <c r="G437"/>
      <c r="H437"/>
      <c r="I437"/>
      <c r="J437"/>
      <c r="K437" s="244"/>
      <c r="L437"/>
      <c r="M437"/>
      <c r="N437"/>
      <c r="O437"/>
    </row>
    <row r="438" spans="1:15" ht="14" x14ac:dyDescent="0.3">
      <c r="A438"/>
      <c r="B438"/>
      <c r="C438"/>
      <c r="D438"/>
      <c r="E438"/>
      <c r="F438"/>
      <c r="G438"/>
      <c r="H438"/>
      <c r="I438"/>
      <c r="J438"/>
      <c r="K438" s="244"/>
      <c r="L438"/>
      <c r="M438"/>
      <c r="N438"/>
      <c r="O438"/>
    </row>
    <row r="439" spans="1:15" ht="14" x14ac:dyDescent="0.3">
      <c r="A439"/>
      <c r="B439"/>
      <c r="C439"/>
      <c r="D439"/>
      <c r="E439"/>
      <c r="F439"/>
      <c r="G439"/>
      <c r="H439"/>
      <c r="I439"/>
      <c r="J439"/>
      <c r="K439" s="244"/>
      <c r="L439"/>
      <c r="M439"/>
      <c r="N439"/>
      <c r="O439"/>
    </row>
    <row r="440" spans="1:15" ht="14" x14ac:dyDescent="0.3">
      <c r="A440"/>
      <c r="B440"/>
      <c r="C440"/>
      <c r="D440"/>
      <c r="E440"/>
      <c r="F440"/>
      <c r="G440"/>
      <c r="H440"/>
      <c r="I440"/>
      <c r="J440"/>
      <c r="K440" s="244"/>
      <c r="L440"/>
      <c r="M440"/>
      <c r="N440"/>
      <c r="O440"/>
    </row>
    <row r="441" spans="1:15" ht="14" x14ac:dyDescent="0.3">
      <c r="A441"/>
      <c r="B441"/>
      <c r="C441"/>
      <c r="D441"/>
      <c r="E441"/>
      <c r="F441"/>
      <c r="G441"/>
      <c r="H441"/>
      <c r="I441"/>
      <c r="J441"/>
      <c r="K441" s="244"/>
      <c r="L441"/>
      <c r="M441"/>
      <c r="N441"/>
      <c r="O441"/>
    </row>
    <row r="442" spans="1:15" ht="14" x14ac:dyDescent="0.3">
      <c r="A442"/>
      <c r="B442"/>
      <c r="C442"/>
      <c r="D442"/>
      <c r="E442"/>
      <c r="F442"/>
      <c r="G442"/>
      <c r="H442"/>
      <c r="I442"/>
      <c r="J442"/>
      <c r="K442" s="244"/>
      <c r="L442"/>
      <c r="M442"/>
      <c r="N442"/>
      <c r="O442"/>
    </row>
    <row r="443" spans="1:15" ht="14" x14ac:dyDescent="0.3">
      <c r="A443"/>
      <c r="B443"/>
      <c r="C443"/>
      <c r="D443"/>
      <c r="E443"/>
      <c r="F443"/>
      <c r="G443"/>
      <c r="H443"/>
      <c r="I443"/>
      <c r="J443"/>
      <c r="K443" s="244"/>
      <c r="L443"/>
      <c r="M443"/>
      <c r="N443"/>
      <c r="O443"/>
    </row>
    <row r="444" spans="1:15" ht="14" x14ac:dyDescent="0.3">
      <c r="A444"/>
      <c r="B444"/>
      <c r="C444"/>
      <c r="D444"/>
      <c r="E444"/>
      <c r="F444"/>
      <c r="G444"/>
      <c r="H444"/>
      <c r="I444"/>
      <c r="J444"/>
      <c r="K444" s="244"/>
      <c r="L444"/>
      <c r="M444"/>
      <c r="N444"/>
      <c r="O444"/>
    </row>
    <row r="445" spans="1:15" ht="14" x14ac:dyDescent="0.3">
      <c r="A445"/>
      <c r="B445"/>
      <c r="C445"/>
      <c r="D445"/>
      <c r="E445"/>
      <c r="F445"/>
      <c r="G445"/>
      <c r="H445"/>
      <c r="I445"/>
      <c r="J445"/>
      <c r="K445" s="244"/>
      <c r="L445"/>
      <c r="M445"/>
      <c r="N445"/>
      <c r="O445"/>
    </row>
    <row r="446" spans="1:15" ht="14" x14ac:dyDescent="0.3">
      <c r="A446"/>
      <c r="B446"/>
      <c r="C446"/>
      <c r="D446"/>
      <c r="E446"/>
      <c r="F446"/>
      <c r="G446"/>
      <c r="H446"/>
      <c r="I446"/>
      <c r="J446"/>
      <c r="K446" s="244"/>
      <c r="L446"/>
      <c r="M446"/>
      <c r="N446"/>
      <c r="O446"/>
    </row>
    <row r="447" spans="1:15" ht="14" x14ac:dyDescent="0.3">
      <c r="A447"/>
      <c r="B447"/>
      <c r="C447"/>
      <c r="D447"/>
      <c r="E447"/>
      <c r="F447"/>
      <c r="G447"/>
      <c r="H447"/>
      <c r="I447"/>
      <c r="J447"/>
      <c r="K447" s="244"/>
      <c r="L447"/>
      <c r="M447"/>
      <c r="N447"/>
      <c r="O447"/>
    </row>
    <row r="448" spans="1:15" ht="14" x14ac:dyDescent="0.3">
      <c r="A448"/>
      <c r="B448"/>
      <c r="C448"/>
      <c r="D448"/>
      <c r="E448"/>
      <c r="F448"/>
      <c r="G448"/>
      <c r="H448"/>
      <c r="I448"/>
      <c r="J448"/>
      <c r="K448" s="244"/>
      <c r="L448"/>
      <c r="M448"/>
      <c r="N448"/>
      <c r="O448"/>
    </row>
    <row r="449" spans="1:15" ht="14" x14ac:dyDescent="0.3">
      <c r="A449"/>
      <c r="B449"/>
      <c r="C449"/>
      <c r="D449"/>
      <c r="E449"/>
      <c r="F449"/>
      <c r="G449"/>
      <c r="H449"/>
      <c r="I449"/>
      <c r="J449"/>
      <c r="K449" s="244"/>
      <c r="L449"/>
      <c r="M449"/>
      <c r="N449"/>
      <c r="O449"/>
    </row>
    <row r="450" spans="1:15" ht="14" x14ac:dyDescent="0.3">
      <c r="A450"/>
      <c r="B450"/>
      <c r="C450"/>
      <c r="D450"/>
      <c r="E450"/>
      <c r="F450"/>
      <c r="G450"/>
      <c r="H450"/>
      <c r="I450"/>
      <c r="J450"/>
      <c r="K450" s="244"/>
      <c r="L450"/>
      <c r="M450"/>
      <c r="N450"/>
      <c r="O450"/>
    </row>
    <row r="451" spans="1:15" ht="14" x14ac:dyDescent="0.3">
      <c r="A451"/>
      <c r="B451"/>
      <c r="C451"/>
      <c r="D451"/>
      <c r="E451"/>
      <c r="F451"/>
      <c r="G451"/>
      <c r="H451"/>
      <c r="I451"/>
      <c r="J451"/>
      <c r="K451" s="244"/>
      <c r="L451"/>
      <c r="M451"/>
      <c r="N451"/>
      <c r="O451"/>
    </row>
    <row r="452" spans="1:15" ht="14" x14ac:dyDescent="0.3">
      <c r="A452"/>
      <c r="B452"/>
      <c r="C452"/>
      <c r="D452"/>
      <c r="E452"/>
      <c r="F452"/>
      <c r="G452"/>
      <c r="H452"/>
      <c r="I452"/>
      <c r="J452"/>
      <c r="K452" s="244"/>
      <c r="L452"/>
      <c r="M452"/>
      <c r="N452"/>
      <c r="O452"/>
    </row>
    <row r="453" spans="1:15" ht="14" x14ac:dyDescent="0.3">
      <c r="A453"/>
      <c r="B453"/>
      <c r="C453"/>
      <c r="D453"/>
      <c r="E453"/>
      <c r="F453"/>
      <c r="G453"/>
      <c r="H453"/>
      <c r="I453"/>
      <c r="J453"/>
      <c r="K453" s="244"/>
      <c r="L453"/>
      <c r="M453"/>
      <c r="N453"/>
      <c r="O453"/>
    </row>
    <row r="454" spans="1:15" ht="14" x14ac:dyDescent="0.3">
      <c r="A454"/>
      <c r="B454"/>
      <c r="C454"/>
      <c r="D454"/>
      <c r="E454"/>
      <c r="F454"/>
      <c r="G454"/>
      <c r="H454"/>
      <c r="I454"/>
      <c r="J454"/>
      <c r="K454" s="244"/>
      <c r="L454"/>
      <c r="M454"/>
      <c r="N454"/>
      <c r="O454"/>
    </row>
    <row r="455" spans="1:15" ht="14" x14ac:dyDescent="0.3">
      <c r="A455"/>
      <c r="B455"/>
      <c r="C455"/>
      <c r="D455"/>
      <c r="E455"/>
      <c r="F455"/>
      <c r="G455"/>
      <c r="H455"/>
      <c r="I455"/>
      <c r="J455"/>
      <c r="K455" s="244"/>
      <c r="L455"/>
      <c r="M455"/>
      <c r="N455"/>
      <c r="O455"/>
    </row>
    <row r="456" spans="1:15" ht="14" x14ac:dyDescent="0.3">
      <c r="A456"/>
      <c r="B456"/>
      <c r="C456"/>
      <c r="D456"/>
      <c r="E456"/>
      <c r="F456"/>
      <c r="G456"/>
      <c r="H456"/>
      <c r="I456"/>
      <c r="J456"/>
      <c r="K456" s="244"/>
      <c r="L456"/>
      <c r="M456"/>
      <c r="N456"/>
      <c r="O456"/>
    </row>
    <row r="457" spans="1:15" ht="14" x14ac:dyDescent="0.3">
      <c r="A457"/>
      <c r="B457"/>
      <c r="C457"/>
      <c r="D457"/>
      <c r="E457"/>
      <c r="F457"/>
      <c r="G457"/>
      <c r="H457"/>
      <c r="I457"/>
      <c r="J457"/>
      <c r="K457" s="244"/>
      <c r="L457"/>
      <c r="M457"/>
      <c r="N457"/>
      <c r="O457"/>
    </row>
    <row r="458" spans="1:15" ht="14" x14ac:dyDescent="0.3">
      <c r="A458"/>
      <c r="B458"/>
      <c r="C458"/>
      <c r="D458"/>
      <c r="E458"/>
      <c r="F458"/>
      <c r="G458"/>
      <c r="H458"/>
      <c r="I458"/>
      <c r="J458"/>
      <c r="K458" s="244"/>
      <c r="L458"/>
      <c r="M458"/>
      <c r="N458"/>
      <c r="O458"/>
    </row>
    <row r="459" spans="1:15" ht="14" x14ac:dyDescent="0.3">
      <c r="A459"/>
      <c r="B459"/>
      <c r="C459"/>
      <c r="D459"/>
      <c r="E459"/>
      <c r="F459"/>
      <c r="G459"/>
      <c r="H459"/>
      <c r="I459"/>
      <c r="J459"/>
      <c r="K459" s="244"/>
      <c r="L459"/>
      <c r="M459"/>
      <c r="N459"/>
      <c r="O459"/>
    </row>
    <row r="460" spans="1:15" ht="14" x14ac:dyDescent="0.3">
      <c r="A460"/>
      <c r="B460"/>
      <c r="C460"/>
      <c r="D460"/>
      <c r="E460"/>
      <c r="F460"/>
      <c r="G460"/>
      <c r="H460"/>
      <c r="I460"/>
      <c r="J460"/>
      <c r="K460" s="244"/>
      <c r="L460"/>
      <c r="M460"/>
      <c r="N460"/>
      <c r="O460"/>
    </row>
    <row r="461" spans="1:15" ht="14" x14ac:dyDescent="0.3">
      <c r="A461"/>
      <c r="B461"/>
      <c r="C461"/>
      <c r="D461"/>
      <c r="E461"/>
      <c r="F461"/>
      <c r="G461"/>
      <c r="H461"/>
      <c r="I461"/>
      <c r="J461"/>
      <c r="K461" s="244"/>
      <c r="L461"/>
      <c r="M461"/>
      <c r="N461"/>
      <c r="O461"/>
    </row>
    <row r="462" spans="1:15" ht="14" x14ac:dyDescent="0.3">
      <c r="A462"/>
      <c r="B462"/>
      <c r="C462"/>
      <c r="D462"/>
      <c r="E462"/>
      <c r="F462"/>
      <c r="G462"/>
      <c r="H462"/>
      <c r="I462"/>
      <c r="J462"/>
      <c r="K462" s="244"/>
      <c r="L462"/>
      <c r="M462"/>
      <c r="N462"/>
      <c r="O462"/>
    </row>
    <row r="463" spans="1:15" ht="14" x14ac:dyDescent="0.3">
      <c r="A463"/>
      <c r="B463"/>
      <c r="C463"/>
      <c r="D463"/>
      <c r="E463"/>
      <c r="F463"/>
      <c r="G463"/>
      <c r="H463"/>
      <c r="I463"/>
      <c r="J463"/>
      <c r="K463" s="244"/>
      <c r="L463"/>
      <c r="M463"/>
      <c r="N463"/>
      <c r="O463"/>
    </row>
    <row r="464" spans="1:15" ht="14" x14ac:dyDescent="0.3">
      <c r="A464"/>
      <c r="B464"/>
      <c r="C464"/>
      <c r="D464"/>
      <c r="E464"/>
      <c r="F464"/>
      <c r="G464"/>
      <c r="H464"/>
      <c r="I464"/>
      <c r="J464"/>
      <c r="K464" s="244"/>
      <c r="L464"/>
      <c r="M464"/>
      <c r="N464"/>
      <c r="O464"/>
    </row>
    <row r="465" spans="1:15" ht="14" x14ac:dyDescent="0.3">
      <c r="A465"/>
      <c r="B465"/>
      <c r="C465"/>
      <c r="D465"/>
      <c r="E465"/>
      <c r="F465"/>
      <c r="G465"/>
      <c r="H465"/>
      <c r="I465"/>
      <c r="J465"/>
      <c r="K465" s="244"/>
      <c r="L465"/>
      <c r="M465"/>
      <c r="N465"/>
      <c r="O465"/>
    </row>
    <row r="466" spans="1:15" ht="14" x14ac:dyDescent="0.3">
      <c r="A466"/>
      <c r="B466"/>
      <c r="C466"/>
      <c r="D466"/>
      <c r="E466"/>
      <c r="F466"/>
      <c r="G466"/>
      <c r="H466"/>
      <c r="I466"/>
      <c r="J466"/>
      <c r="K466" s="244"/>
      <c r="L466"/>
      <c r="M466"/>
      <c r="N466"/>
      <c r="O466"/>
    </row>
    <row r="467" spans="1:15" ht="14" x14ac:dyDescent="0.3">
      <c r="A467"/>
      <c r="B467"/>
      <c r="C467"/>
      <c r="D467"/>
      <c r="E467"/>
      <c r="F467"/>
      <c r="G467"/>
      <c r="H467"/>
      <c r="I467"/>
      <c r="J467"/>
      <c r="K467" s="244"/>
      <c r="L467"/>
      <c r="M467"/>
      <c r="N467"/>
      <c r="O467"/>
    </row>
    <row r="468" spans="1:15" ht="14" x14ac:dyDescent="0.3">
      <c r="A468"/>
      <c r="B468"/>
      <c r="C468"/>
      <c r="D468"/>
      <c r="E468"/>
      <c r="F468"/>
      <c r="G468"/>
      <c r="H468"/>
      <c r="I468"/>
      <c r="J468"/>
      <c r="K468" s="244"/>
      <c r="L468"/>
      <c r="M468"/>
      <c r="N468"/>
      <c r="O468"/>
    </row>
    <row r="469" spans="1:15" ht="14" x14ac:dyDescent="0.3">
      <c r="A469"/>
      <c r="B469"/>
      <c r="C469"/>
      <c r="D469"/>
      <c r="E469"/>
      <c r="F469"/>
      <c r="G469"/>
      <c r="H469"/>
      <c r="I469"/>
      <c r="J469"/>
      <c r="K469" s="244"/>
      <c r="L469"/>
      <c r="M469"/>
      <c r="N469"/>
      <c r="O469"/>
    </row>
    <row r="470" spans="1:15" ht="14" x14ac:dyDescent="0.3">
      <c r="A470"/>
      <c r="B470"/>
      <c r="C470"/>
      <c r="D470"/>
      <c r="E470"/>
      <c r="F470"/>
      <c r="G470"/>
      <c r="H470"/>
      <c r="I470"/>
      <c r="J470"/>
      <c r="K470" s="244"/>
      <c r="L470"/>
      <c r="M470"/>
      <c r="N470"/>
      <c r="O470"/>
    </row>
    <row r="471" spans="1:15" ht="14" x14ac:dyDescent="0.3">
      <c r="A471"/>
      <c r="B471"/>
      <c r="C471"/>
      <c r="D471"/>
      <c r="E471"/>
      <c r="F471"/>
      <c r="G471"/>
      <c r="H471"/>
      <c r="I471"/>
      <c r="J471"/>
      <c r="K471" s="244"/>
      <c r="L471"/>
      <c r="M471"/>
      <c r="N471"/>
      <c r="O471"/>
    </row>
    <row r="472" spans="1:15" ht="14" x14ac:dyDescent="0.3">
      <c r="A472"/>
      <c r="B472"/>
      <c r="C472"/>
      <c r="D472"/>
      <c r="E472"/>
      <c r="F472"/>
      <c r="G472"/>
      <c r="H472"/>
      <c r="I472"/>
      <c r="J472"/>
      <c r="K472" s="244"/>
      <c r="L472"/>
      <c r="M472"/>
      <c r="N472"/>
      <c r="O472"/>
    </row>
    <row r="473" spans="1:15" ht="14" x14ac:dyDescent="0.3">
      <c r="A473"/>
      <c r="B473"/>
      <c r="C473"/>
      <c r="D473"/>
      <c r="E473"/>
      <c r="F473"/>
      <c r="G473"/>
      <c r="H473"/>
      <c r="I473"/>
      <c r="J473"/>
      <c r="K473" s="244"/>
      <c r="L473"/>
      <c r="M473"/>
      <c r="N473"/>
      <c r="O473"/>
    </row>
    <row r="474" spans="1:15" ht="14" x14ac:dyDescent="0.3">
      <c r="A474"/>
      <c r="B474"/>
      <c r="C474"/>
      <c r="D474"/>
      <c r="E474"/>
      <c r="F474"/>
      <c r="G474"/>
      <c r="H474"/>
      <c r="I474"/>
      <c r="J474"/>
      <c r="K474" s="244"/>
      <c r="L474"/>
      <c r="M474"/>
      <c r="N474"/>
      <c r="O474"/>
    </row>
    <row r="475" spans="1:15" ht="14" x14ac:dyDescent="0.3">
      <c r="A475"/>
      <c r="B475"/>
      <c r="C475"/>
      <c r="D475"/>
      <c r="E475"/>
      <c r="F475"/>
      <c r="G475"/>
      <c r="H475"/>
      <c r="I475"/>
      <c r="J475"/>
      <c r="K475" s="244"/>
      <c r="L475"/>
      <c r="M475"/>
      <c r="N475"/>
      <c r="O475"/>
    </row>
    <row r="476" spans="1:15" ht="14" x14ac:dyDescent="0.3">
      <c r="A476"/>
      <c r="B476"/>
      <c r="C476"/>
      <c r="D476"/>
      <c r="E476"/>
      <c r="F476"/>
      <c r="G476"/>
      <c r="H476"/>
      <c r="I476"/>
      <c r="J476"/>
      <c r="K476" s="244"/>
      <c r="L476"/>
      <c r="M476"/>
      <c r="N476"/>
      <c r="O476"/>
    </row>
    <row r="477" spans="1:15" ht="14" x14ac:dyDescent="0.3">
      <c r="A477"/>
      <c r="B477"/>
      <c r="C477"/>
      <c r="D477"/>
      <c r="E477"/>
      <c r="F477"/>
      <c r="G477"/>
      <c r="H477"/>
      <c r="I477"/>
      <c r="J477"/>
      <c r="K477" s="244"/>
      <c r="L477"/>
      <c r="M477"/>
      <c r="N477"/>
      <c r="O477"/>
    </row>
    <row r="478" spans="1:15" ht="14" x14ac:dyDescent="0.3">
      <c r="A478"/>
      <c r="B478"/>
      <c r="C478"/>
      <c r="D478"/>
      <c r="E478"/>
      <c r="F478"/>
      <c r="G478"/>
      <c r="H478"/>
      <c r="I478"/>
      <c r="J478"/>
      <c r="K478" s="244"/>
      <c r="L478"/>
      <c r="M478"/>
      <c r="N478"/>
      <c r="O478"/>
    </row>
    <row r="479" spans="1:15" ht="14" x14ac:dyDescent="0.3">
      <c r="A479"/>
      <c r="B479"/>
      <c r="C479"/>
      <c r="D479"/>
      <c r="E479"/>
      <c r="F479"/>
      <c r="G479"/>
      <c r="H479"/>
      <c r="I479"/>
      <c r="J479"/>
      <c r="K479" s="244"/>
      <c r="L479"/>
      <c r="M479"/>
      <c r="N479"/>
      <c r="O479"/>
    </row>
    <row r="480" spans="1:15" ht="14" x14ac:dyDescent="0.3">
      <c r="A480"/>
      <c r="B480"/>
      <c r="C480"/>
      <c r="D480"/>
      <c r="E480"/>
      <c r="F480"/>
      <c r="G480"/>
      <c r="H480"/>
      <c r="I480"/>
      <c r="J480"/>
      <c r="K480" s="244"/>
      <c r="L480"/>
      <c r="M480"/>
      <c r="N480"/>
      <c r="O480"/>
    </row>
    <row r="481" spans="1:15" ht="14" x14ac:dyDescent="0.3">
      <c r="A481"/>
      <c r="B481"/>
      <c r="C481"/>
      <c r="D481"/>
      <c r="E481"/>
      <c r="F481"/>
      <c r="G481"/>
      <c r="H481"/>
      <c r="I481"/>
      <c r="J481"/>
      <c r="K481" s="244"/>
      <c r="L481"/>
      <c r="M481"/>
      <c r="N481"/>
      <c r="O481"/>
    </row>
    <row r="482" spans="1:15" ht="14" x14ac:dyDescent="0.3">
      <c r="A482"/>
      <c r="B482"/>
      <c r="C482"/>
      <c r="D482"/>
      <c r="E482"/>
      <c r="F482"/>
      <c r="G482"/>
      <c r="H482"/>
      <c r="I482"/>
      <c r="J482"/>
      <c r="K482" s="244"/>
      <c r="L482"/>
      <c r="M482"/>
      <c r="N482"/>
      <c r="O482"/>
    </row>
    <row r="483" spans="1:15" ht="14" x14ac:dyDescent="0.3">
      <c r="A483"/>
      <c r="B483"/>
      <c r="C483"/>
      <c r="D483"/>
      <c r="E483"/>
      <c r="F483"/>
      <c r="G483"/>
      <c r="H483"/>
      <c r="I483"/>
      <c r="J483"/>
      <c r="K483" s="244"/>
      <c r="L483"/>
      <c r="M483"/>
      <c r="N483"/>
      <c r="O483"/>
    </row>
    <row r="484" spans="1:15" ht="14" x14ac:dyDescent="0.3">
      <c r="A484"/>
      <c r="B484"/>
      <c r="C484"/>
      <c r="D484"/>
      <c r="E484"/>
      <c r="F484"/>
      <c r="G484"/>
      <c r="H484"/>
      <c r="I484"/>
      <c r="J484"/>
      <c r="K484" s="244"/>
      <c r="L484"/>
      <c r="M484"/>
      <c r="N484"/>
      <c r="O484"/>
    </row>
    <row r="485" spans="1:15" ht="14" x14ac:dyDescent="0.3">
      <c r="A485"/>
      <c r="B485"/>
      <c r="C485"/>
      <c r="D485"/>
      <c r="E485"/>
      <c r="F485"/>
      <c r="G485"/>
      <c r="H485"/>
      <c r="I485"/>
      <c r="J485"/>
      <c r="K485" s="244"/>
      <c r="L485"/>
      <c r="M485"/>
      <c r="N485"/>
      <c r="O485"/>
    </row>
    <row r="486" spans="1:15" ht="14" x14ac:dyDescent="0.3">
      <c r="A486"/>
      <c r="B486"/>
      <c r="C486"/>
      <c r="D486"/>
      <c r="E486"/>
      <c r="F486"/>
      <c r="G486"/>
      <c r="H486"/>
      <c r="I486"/>
      <c r="J486"/>
      <c r="K486" s="244"/>
      <c r="L486"/>
      <c r="M486"/>
      <c r="N486"/>
      <c r="O486"/>
    </row>
    <row r="487" spans="1:15" ht="14" x14ac:dyDescent="0.3">
      <c r="A487"/>
      <c r="B487"/>
      <c r="C487"/>
      <c r="D487"/>
      <c r="E487"/>
      <c r="F487"/>
      <c r="G487"/>
      <c r="H487"/>
      <c r="I487"/>
      <c r="J487"/>
      <c r="K487" s="244"/>
      <c r="L487"/>
      <c r="M487"/>
      <c r="N487"/>
      <c r="O487"/>
    </row>
    <row r="488" spans="1:15" ht="14" x14ac:dyDescent="0.3">
      <c r="A488"/>
      <c r="B488"/>
      <c r="C488"/>
      <c r="D488"/>
      <c r="E488"/>
      <c r="F488"/>
      <c r="G488"/>
      <c r="H488"/>
      <c r="I488"/>
      <c r="J488"/>
      <c r="K488" s="244"/>
      <c r="L488"/>
      <c r="M488"/>
      <c r="N488"/>
      <c r="O488"/>
    </row>
    <row r="489" spans="1:15" ht="14" x14ac:dyDescent="0.3">
      <c r="A489"/>
      <c r="B489"/>
      <c r="C489"/>
      <c r="D489"/>
      <c r="E489"/>
      <c r="F489"/>
      <c r="G489"/>
      <c r="H489"/>
      <c r="I489"/>
      <c r="J489"/>
      <c r="K489" s="244"/>
      <c r="L489"/>
      <c r="M489"/>
      <c r="N489"/>
      <c r="O489"/>
    </row>
    <row r="490" spans="1:15" ht="14" x14ac:dyDescent="0.3">
      <c r="A490"/>
      <c r="B490"/>
      <c r="C490"/>
      <c r="D490"/>
      <c r="E490"/>
      <c r="F490"/>
      <c r="G490"/>
      <c r="H490"/>
      <c r="I490"/>
      <c r="J490"/>
      <c r="K490" s="244"/>
      <c r="L490"/>
      <c r="M490"/>
      <c r="N490"/>
      <c r="O490"/>
    </row>
    <row r="491" spans="1:15" ht="14" x14ac:dyDescent="0.3">
      <c r="A491"/>
      <c r="B491"/>
      <c r="C491"/>
      <c r="D491"/>
      <c r="E491"/>
      <c r="F491"/>
      <c r="G491"/>
      <c r="H491"/>
      <c r="I491"/>
      <c r="J491"/>
      <c r="K491" s="244"/>
      <c r="L491"/>
      <c r="M491"/>
      <c r="N491"/>
      <c r="O491"/>
    </row>
    <row r="492" spans="1:15" ht="14" x14ac:dyDescent="0.3">
      <c r="A492"/>
      <c r="B492"/>
      <c r="C492"/>
      <c r="D492"/>
      <c r="E492"/>
      <c r="F492"/>
      <c r="G492"/>
      <c r="H492"/>
      <c r="I492"/>
      <c r="J492"/>
      <c r="K492" s="244"/>
      <c r="L492"/>
      <c r="M492"/>
      <c r="N492"/>
      <c r="O492"/>
    </row>
    <row r="493" spans="1:15" ht="14" x14ac:dyDescent="0.3">
      <c r="A493"/>
      <c r="B493"/>
      <c r="C493"/>
      <c r="D493"/>
      <c r="E493"/>
      <c r="F493"/>
      <c r="G493"/>
      <c r="H493"/>
      <c r="I493"/>
      <c r="J493"/>
      <c r="K493" s="244"/>
      <c r="L493"/>
      <c r="M493"/>
      <c r="N493"/>
      <c r="O493"/>
    </row>
    <row r="494" spans="1:15" ht="14" x14ac:dyDescent="0.3">
      <c r="A494"/>
      <c r="B494"/>
      <c r="C494"/>
      <c r="D494"/>
      <c r="E494"/>
      <c r="F494"/>
      <c r="G494"/>
      <c r="H494"/>
      <c r="I494"/>
      <c r="J494"/>
      <c r="K494" s="244"/>
      <c r="L494"/>
      <c r="M494"/>
      <c r="N494"/>
      <c r="O494"/>
    </row>
    <row r="495" spans="1:15" ht="14" x14ac:dyDescent="0.3">
      <c r="A495"/>
      <c r="B495"/>
      <c r="C495"/>
      <c r="D495"/>
      <c r="E495"/>
      <c r="F495"/>
      <c r="G495"/>
      <c r="H495"/>
      <c r="I495"/>
      <c r="J495"/>
      <c r="K495" s="244"/>
      <c r="L495"/>
      <c r="M495"/>
      <c r="N495"/>
      <c r="O495"/>
    </row>
    <row r="496" spans="1:15" ht="14" x14ac:dyDescent="0.3">
      <c r="A496"/>
      <c r="B496"/>
      <c r="C496"/>
      <c r="D496"/>
      <c r="E496"/>
      <c r="F496"/>
      <c r="G496"/>
      <c r="H496"/>
      <c r="I496"/>
      <c r="J496"/>
      <c r="K496" s="244"/>
      <c r="L496"/>
      <c r="M496"/>
      <c r="N496"/>
      <c r="O496"/>
    </row>
    <row r="497" spans="1:15" ht="14" x14ac:dyDescent="0.3">
      <c r="A497"/>
      <c r="B497"/>
      <c r="C497"/>
      <c r="D497"/>
      <c r="E497"/>
      <c r="F497"/>
      <c r="G497"/>
      <c r="H497"/>
      <c r="I497"/>
      <c r="J497"/>
      <c r="K497" s="244"/>
      <c r="L497"/>
      <c r="M497"/>
      <c r="N497"/>
      <c r="O497"/>
    </row>
    <row r="498" spans="1:15" ht="14" x14ac:dyDescent="0.3">
      <c r="A498"/>
      <c r="B498"/>
      <c r="C498"/>
      <c r="D498"/>
      <c r="E498"/>
      <c r="F498"/>
      <c r="G498"/>
      <c r="H498"/>
      <c r="I498"/>
      <c r="J498"/>
      <c r="K498" s="244"/>
      <c r="L498"/>
      <c r="M498"/>
      <c r="N498"/>
      <c r="O498"/>
    </row>
    <row r="499" spans="1:15" ht="14" x14ac:dyDescent="0.3">
      <c r="A499"/>
      <c r="B499"/>
      <c r="C499"/>
      <c r="D499"/>
      <c r="E499"/>
      <c r="F499"/>
      <c r="G499"/>
      <c r="H499"/>
      <c r="I499"/>
      <c r="J499"/>
      <c r="K499" s="244"/>
      <c r="L499"/>
      <c r="M499"/>
      <c r="N499"/>
      <c r="O499"/>
    </row>
    <row r="500" spans="1:15" ht="14" x14ac:dyDescent="0.3">
      <c r="A500"/>
      <c r="B500"/>
      <c r="C500"/>
      <c r="D500"/>
      <c r="E500"/>
      <c r="F500"/>
      <c r="G500"/>
      <c r="H500"/>
      <c r="I500"/>
      <c r="J500"/>
      <c r="K500" s="244"/>
      <c r="L500"/>
      <c r="M500"/>
      <c r="N500"/>
      <c r="O500"/>
    </row>
    <row r="501" spans="1:15" ht="14" x14ac:dyDescent="0.3">
      <c r="A501"/>
      <c r="B501"/>
      <c r="C501"/>
      <c r="D501"/>
      <c r="E501"/>
      <c r="F501"/>
      <c r="G501"/>
      <c r="H501"/>
      <c r="I501"/>
      <c r="J501"/>
      <c r="K501" s="244"/>
      <c r="L501"/>
      <c r="M501"/>
      <c r="N501"/>
      <c r="O501"/>
    </row>
    <row r="502" spans="1:15" ht="14" x14ac:dyDescent="0.3">
      <c r="A502"/>
      <c r="B502"/>
      <c r="C502"/>
      <c r="D502"/>
      <c r="E502"/>
      <c r="F502"/>
      <c r="G502"/>
      <c r="H502"/>
      <c r="I502"/>
      <c r="J502"/>
      <c r="K502" s="244"/>
      <c r="L502"/>
      <c r="M502"/>
      <c r="N502"/>
      <c r="O502"/>
    </row>
    <row r="503" spans="1:15" ht="14" x14ac:dyDescent="0.3">
      <c r="A503"/>
      <c r="B503"/>
      <c r="C503"/>
      <c r="D503"/>
      <c r="E503"/>
      <c r="F503"/>
      <c r="G503"/>
      <c r="H503"/>
      <c r="I503"/>
      <c r="J503"/>
      <c r="K503" s="244"/>
      <c r="L503"/>
      <c r="M503"/>
      <c r="N503"/>
      <c r="O503"/>
    </row>
    <row r="504" spans="1:15" ht="14" x14ac:dyDescent="0.3">
      <c r="A504"/>
      <c r="B504"/>
      <c r="C504"/>
      <c r="D504"/>
      <c r="E504"/>
      <c r="F504"/>
      <c r="G504"/>
      <c r="H504"/>
      <c r="I504"/>
      <c r="J504"/>
      <c r="K504" s="244"/>
      <c r="L504"/>
      <c r="M504"/>
      <c r="N504"/>
      <c r="O504"/>
    </row>
    <row r="505" spans="1:15" ht="14" x14ac:dyDescent="0.3">
      <c r="A505"/>
      <c r="B505"/>
      <c r="C505"/>
      <c r="D505"/>
      <c r="E505"/>
      <c r="F505"/>
      <c r="G505"/>
      <c r="H505"/>
      <c r="I505"/>
      <c r="J505"/>
      <c r="K505" s="244"/>
      <c r="L505"/>
      <c r="M505"/>
      <c r="N505"/>
      <c r="O505"/>
    </row>
    <row r="506" spans="1:15" ht="14" x14ac:dyDescent="0.3">
      <c r="A506"/>
      <c r="B506"/>
      <c r="C506"/>
      <c r="D506"/>
      <c r="E506"/>
      <c r="F506"/>
      <c r="G506"/>
      <c r="H506"/>
      <c r="I506"/>
      <c r="J506"/>
      <c r="K506" s="244"/>
      <c r="L506"/>
      <c r="M506"/>
      <c r="N506"/>
      <c r="O506"/>
    </row>
    <row r="507" spans="1:15" ht="14" x14ac:dyDescent="0.3">
      <c r="A507"/>
      <c r="B507"/>
      <c r="C507"/>
      <c r="D507"/>
      <c r="E507"/>
      <c r="F507"/>
      <c r="G507"/>
      <c r="H507"/>
      <c r="I507"/>
      <c r="J507"/>
      <c r="K507" s="244"/>
      <c r="L507"/>
      <c r="M507"/>
      <c r="N507"/>
      <c r="O507"/>
    </row>
    <row r="508" spans="1:15" ht="14" x14ac:dyDescent="0.3">
      <c r="A508"/>
      <c r="B508"/>
      <c r="C508"/>
      <c r="D508"/>
      <c r="E508"/>
      <c r="F508"/>
      <c r="G508"/>
      <c r="H508"/>
      <c r="I508"/>
      <c r="J508"/>
      <c r="K508" s="244"/>
      <c r="L508"/>
      <c r="M508"/>
      <c r="N508"/>
      <c r="O508"/>
    </row>
    <row r="509" spans="1:15" ht="14" x14ac:dyDescent="0.3">
      <c r="A509"/>
      <c r="B509"/>
      <c r="C509"/>
      <c r="D509"/>
      <c r="E509"/>
      <c r="F509"/>
      <c r="G509"/>
      <c r="H509"/>
      <c r="I509"/>
      <c r="J509"/>
      <c r="K509" s="244"/>
      <c r="L509"/>
      <c r="M509"/>
      <c r="N509"/>
      <c r="O509"/>
    </row>
    <row r="510" spans="1:15" ht="14" x14ac:dyDescent="0.3">
      <c r="A510"/>
      <c r="B510"/>
      <c r="C510"/>
      <c r="D510"/>
      <c r="E510"/>
      <c r="F510"/>
      <c r="G510"/>
      <c r="H510"/>
      <c r="I510"/>
      <c r="J510"/>
      <c r="K510" s="244"/>
      <c r="L510"/>
      <c r="M510"/>
      <c r="N510"/>
      <c r="O510"/>
    </row>
    <row r="511" spans="1:15" ht="14" x14ac:dyDescent="0.3">
      <c r="A511"/>
      <c r="B511"/>
      <c r="C511"/>
      <c r="D511"/>
      <c r="E511"/>
      <c r="F511"/>
      <c r="G511"/>
      <c r="H511"/>
      <c r="I511"/>
      <c r="J511"/>
      <c r="K511" s="244"/>
      <c r="L511"/>
      <c r="M511"/>
      <c r="N511"/>
      <c r="O511"/>
    </row>
    <row r="512" spans="1:15" ht="14" x14ac:dyDescent="0.3">
      <c r="A512"/>
      <c r="B512"/>
      <c r="C512"/>
      <c r="D512"/>
      <c r="E512"/>
      <c r="F512"/>
      <c r="G512"/>
      <c r="H512"/>
      <c r="I512"/>
      <c r="J512"/>
      <c r="K512" s="244"/>
      <c r="L512"/>
      <c r="M512"/>
      <c r="N512"/>
      <c r="O512"/>
    </row>
    <row r="513" spans="1:15" ht="14" x14ac:dyDescent="0.3">
      <c r="A513"/>
      <c r="B513"/>
      <c r="C513"/>
      <c r="D513"/>
      <c r="E513"/>
      <c r="F513"/>
      <c r="G513"/>
      <c r="H513"/>
      <c r="I513"/>
      <c r="J513"/>
      <c r="K513" s="244"/>
      <c r="L513"/>
      <c r="M513"/>
      <c r="N513"/>
      <c r="O513"/>
    </row>
    <row r="514" spans="1:15" ht="14" x14ac:dyDescent="0.3">
      <c r="A514"/>
      <c r="B514"/>
      <c r="C514"/>
      <c r="D514"/>
      <c r="E514"/>
      <c r="F514"/>
      <c r="G514"/>
      <c r="H514"/>
      <c r="I514"/>
      <c r="J514"/>
      <c r="K514" s="244"/>
      <c r="L514"/>
      <c r="M514"/>
      <c r="N514"/>
      <c r="O514"/>
    </row>
    <row r="515" spans="1:15" ht="14" x14ac:dyDescent="0.3">
      <c r="A515"/>
      <c r="B515"/>
      <c r="C515"/>
      <c r="D515"/>
      <c r="E515"/>
      <c r="F515"/>
      <c r="G515"/>
      <c r="H515"/>
      <c r="I515"/>
      <c r="J515"/>
      <c r="K515" s="244"/>
      <c r="L515"/>
      <c r="M515"/>
      <c r="N515"/>
      <c r="O515"/>
    </row>
    <row r="516" spans="1:15" ht="14" x14ac:dyDescent="0.3">
      <c r="A516"/>
      <c r="B516"/>
      <c r="C516"/>
      <c r="D516"/>
      <c r="E516"/>
      <c r="F516"/>
      <c r="G516"/>
      <c r="H516"/>
      <c r="I516"/>
      <c r="J516"/>
      <c r="K516" s="244"/>
      <c r="L516"/>
      <c r="M516"/>
      <c r="N516"/>
      <c r="O516"/>
    </row>
    <row r="517" spans="1:15" ht="14" x14ac:dyDescent="0.3">
      <c r="A517"/>
      <c r="B517"/>
      <c r="C517"/>
      <c r="D517"/>
      <c r="E517"/>
      <c r="F517"/>
      <c r="G517"/>
      <c r="H517"/>
      <c r="I517"/>
      <c r="J517"/>
      <c r="K517" s="244"/>
      <c r="L517"/>
      <c r="M517"/>
      <c r="N517"/>
      <c r="O517"/>
    </row>
    <row r="518" spans="1:15" ht="14" x14ac:dyDescent="0.3">
      <c r="A518"/>
      <c r="B518"/>
      <c r="C518"/>
      <c r="D518"/>
      <c r="E518"/>
      <c r="F518"/>
      <c r="G518"/>
      <c r="H518"/>
      <c r="I518"/>
      <c r="J518"/>
      <c r="K518" s="244"/>
      <c r="L518"/>
      <c r="M518"/>
      <c r="N518"/>
      <c r="O518"/>
    </row>
    <row r="519" spans="1:15" ht="14" x14ac:dyDescent="0.3">
      <c r="A519"/>
      <c r="B519"/>
      <c r="C519"/>
      <c r="D519"/>
      <c r="E519"/>
      <c r="F519"/>
      <c r="G519"/>
      <c r="H519"/>
      <c r="I519"/>
      <c r="J519"/>
      <c r="K519" s="244"/>
      <c r="L519"/>
      <c r="M519"/>
      <c r="N519"/>
      <c r="O519"/>
    </row>
    <row r="520" spans="1:15" ht="14" x14ac:dyDescent="0.3">
      <c r="A520"/>
      <c r="B520"/>
      <c r="C520"/>
      <c r="D520"/>
      <c r="E520"/>
      <c r="F520"/>
      <c r="G520"/>
      <c r="H520"/>
      <c r="I520"/>
      <c r="J520"/>
      <c r="K520" s="244"/>
      <c r="L520"/>
      <c r="M520"/>
      <c r="N520"/>
      <c r="O520"/>
    </row>
    <row r="521" spans="1:15" ht="14" x14ac:dyDescent="0.3">
      <c r="A521"/>
      <c r="B521"/>
      <c r="C521"/>
      <c r="D521"/>
      <c r="E521"/>
      <c r="F521"/>
      <c r="G521"/>
      <c r="H521"/>
      <c r="I521"/>
      <c r="J521"/>
      <c r="K521" s="244"/>
      <c r="L521"/>
      <c r="M521"/>
      <c r="N521"/>
      <c r="O521"/>
    </row>
    <row r="522" spans="1:15" ht="14" x14ac:dyDescent="0.3">
      <c r="A522"/>
      <c r="B522"/>
      <c r="C522"/>
      <c r="D522"/>
      <c r="E522"/>
      <c r="F522"/>
      <c r="G522"/>
      <c r="H522"/>
      <c r="I522"/>
      <c r="J522"/>
      <c r="K522" s="244"/>
      <c r="L522"/>
      <c r="M522"/>
      <c r="N522"/>
      <c r="O522"/>
    </row>
    <row r="523" spans="1:15" ht="14" x14ac:dyDescent="0.3">
      <c r="A523"/>
      <c r="B523"/>
      <c r="C523"/>
      <c r="D523"/>
      <c r="E523"/>
      <c r="F523"/>
      <c r="G523"/>
      <c r="H523"/>
      <c r="I523"/>
      <c r="J523"/>
      <c r="K523" s="244"/>
      <c r="L523"/>
      <c r="M523"/>
      <c r="N523"/>
      <c r="O523"/>
    </row>
    <row r="524" spans="1:15" ht="14" x14ac:dyDescent="0.3">
      <c r="A524"/>
      <c r="B524"/>
      <c r="C524"/>
      <c r="D524"/>
      <c r="E524"/>
      <c r="F524"/>
      <c r="G524"/>
      <c r="H524"/>
      <c r="I524"/>
      <c r="J524"/>
      <c r="K524" s="244"/>
      <c r="L524"/>
      <c r="M524"/>
      <c r="N524"/>
      <c r="O524"/>
    </row>
    <row r="525" spans="1:15" ht="14" x14ac:dyDescent="0.3">
      <c r="A525"/>
      <c r="B525"/>
      <c r="C525"/>
      <c r="D525"/>
      <c r="E525"/>
      <c r="F525"/>
      <c r="G525"/>
      <c r="H525"/>
      <c r="I525"/>
      <c r="J525"/>
      <c r="K525" s="244"/>
      <c r="L525"/>
      <c r="M525"/>
      <c r="N525"/>
      <c r="O525"/>
    </row>
    <row r="526" spans="1:15" ht="14" x14ac:dyDescent="0.3">
      <c r="A526"/>
      <c r="B526"/>
      <c r="C526"/>
      <c r="D526"/>
      <c r="E526"/>
      <c r="F526"/>
      <c r="G526"/>
      <c r="H526"/>
      <c r="I526"/>
      <c r="J526"/>
      <c r="K526" s="244"/>
      <c r="L526"/>
      <c r="M526"/>
      <c r="N526"/>
      <c r="O526"/>
    </row>
    <row r="527" spans="1:15" ht="14" x14ac:dyDescent="0.3">
      <c r="A527"/>
      <c r="B527"/>
      <c r="C527"/>
      <c r="D527"/>
      <c r="E527"/>
      <c r="F527"/>
      <c r="G527"/>
      <c r="H527"/>
      <c r="I527"/>
      <c r="J527"/>
      <c r="K527" s="244"/>
      <c r="L527"/>
      <c r="M527"/>
      <c r="N527"/>
      <c r="O527"/>
    </row>
    <row r="528" spans="1:15" ht="14" x14ac:dyDescent="0.3">
      <c r="A528"/>
      <c r="B528"/>
      <c r="C528"/>
      <c r="D528"/>
      <c r="E528"/>
      <c r="F528"/>
      <c r="G528"/>
      <c r="H528"/>
      <c r="I528"/>
      <c r="J528"/>
      <c r="K528" s="244"/>
      <c r="L528"/>
      <c r="M528"/>
      <c r="N528"/>
      <c r="O528"/>
    </row>
    <row r="529" spans="1:15" ht="14" x14ac:dyDescent="0.3">
      <c r="A529"/>
      <c r="B529"/>
      <c r="C529"/>
      <c r="D529"/>
      <c r="E529"/>
      <c r="F529"/>
      <c r="G529"/>
      <c r="H529"/>
      <c r="I529"/>
      <c r="J529"/>
      <c r="K529" s="244"/>
      <c r="L529"/>
      <c r="M529"/>
      <c r="N529"/>
      <c r="O529"/>
    </row>
    <row r="530" spans="1:15" ht="14" x14ac:dyDescent="0.3">
      <c r="A530"/>
      <c r="B530"/>
      <c r="C530"/>
      <c r="D530"/>
      <c r="E530"/>
      <c r="F530"/>
      <c r="G530"/>
      <c r="H530"/>
      <c r="I530"/>
      <c r="J530"/>
      <c r="K530" s="244"/>
      <c r="L530"/>
      <c r="M530"/>
      <c r="N530"/>
      <c r="O530"/>
    </row>
    <row r="531" spans="1:15" ht="14" x14ac:dyDescent="0.3">
      <c r="A531"/>
      <c r="B531"/>
      <c r="C531"/>
      <c r="D531"/>
      <c r="E531"/>
      <c r="F531"/>
      <c r="G531"/>
      <c r="H531"/>
      <c r="I531"/>
      <c r="J531"/>
      <c r="K531" s="244"/>
      <c r="L531"/>
      <c r="M531"/>
      <c r="N531"/>
      <c r="O531"/>
    </row>
    <row r="532" spans="1:15" ht="14" x14ac:dyDescent="0.3">
      <c r="A532"/>
      <c r="B532"/>
      <c r="C532"/>
      <c r="D532"/>
      <c r="E532"/>
      <c r="F532"/>
      <c r="G532"/>
      <c r="H532"/>
      <c r="I532"/>
      <c r="J532"/>
      <c r="K532" s="244"/>
      <c r="L532"/>
      <c r="M532"/>
      <c r="N532"/>
      <c r="O532"/>
    </row>
    <row r="533" spans="1:15" ht="14" x14ac:dyDescent="0.3">
      <c r="A533"/>
      <c r="B533"/>
      <c r="C533"/>
      <c r="D533"/>
      <c r="E533"/>
      <c r="F533"/>
      <c r="G533"/>
      <c r="H533"/>
      <c r="I533"/>
      <c r="J533"/>
      <c r="K533" s="244"/>
      <c r="L533"/>
      <c r="M533"/>
      <c r="N533"/>
      <c r="O533"/>
    </row>
    <row r="534" spans="1:15" ht="14" x14ac:dyDescent="0.3">
      <c r="A534"/>
      <c r="B534"/>
      <c r="C534"/>
      <c r="D534"/>
      <c r="E534"/>
      <c r="F534"/>
      <c r="G534"/>
      <c r="H534"/>
      <c r="I534"/>
      <c r="J534"/>
      <c r="K534" s="244"/>
      <c r="L534"/>
      <c r="M534"/>
      <c r="N534"/>
      <c r="O534"/>
    </row>
    <row r="535" spans="1:15" ht="14" x14ac:dyDescent="0.3">
      <c r="A535"/>
      <c r="B535"/>
      <c r="C535"/>
      <c r="D535"/>
      <c r="E535"/>
      <c r="F535"/>
      <c r="G535"/>
      <c r="H535"/>
      <c r="I535"/>
      <c r="J535"/>
      <c r="K535" s="244"/>
      <c r="L535"/>
      <c r="M535"/>
      <c r="N535"/>
      <c r="O535"/>
    </row>
    <row r="536" spans="1:15" ht="14" x14ac:dyDescent="0.3">
      <c r="A536"/>
      <c r="B536"/>
      <c r="C536"/>
      <c r="D536"/>
      <c r="E536"/>
      <c r="F536"/>
      <c r="G536"/>
      <c r="H536"/>
      <c r="I536"/>
      <c r="J536"/>
      <c r="K536" s="244"/>
      <c r="L536"/>
      <c r="M536"/>
      <c r="N536"/>
      <c r="O536"/>
    </row>
    <row r="537" spans="1:15" ht="14" x14ac:dyDescent="0.3">
      <c r="A537"/>
      <c r="B537"/>
      <c r="C537"/>
      <c r="D537"/>
      <c r="E537"/>
      <c r="F537"/>
      <c r="G537"/>
      <c r="H537"/>
      <c r="I537"/>
      <c r="J537"/>
      <c r="K537" s="244"/>
      <c r="L537"/>
      <c r="M537"/>
      <c r="N537"/>
      <c r="O537"/>
    </row>
    <row r="538" spans="1:15" ht="14" x14ac:dyDescent="0.3">
      <c r="A538"/>
      <c r="B538"/>
      <c r="C538"/>
      <c r="D538"/>
      <c r="E538"/>
      <c r="F538"/>
      <c r="G538"/>
      <c r="H538"/>
      <c r="I538"/>
      <c r="J538"/>
      <c r="K538" s="244"/>
      <c r="L538"/>
      <c r="M538"/>
      <c r="N538"/>
      <c r="O538"/>
    </row>
    <row r="539" spans="1:15" ht="14" x14ac:dyDescent="0.3">
      <c r="A539"/>
      <c r="B539"/>
      <c r="C539"/>
      <c r="D539"/>
      <c r="E539"/>
      <c r="F539"/>
      <c r="G539"/>
      <c r="H539"/>
      <c r="I539"/>
      <c r="J539"/>
      <c r="K539" s="244"/>
      <c r="L539"/>
      <c r="M539"/>
      <c r="N539"/>
      <c r="O539"/>
    </row>
    <row r="540" spans="1:15" ht="14" x14ac:dyDescent="0.3">
      <c r="A540"/>
      <c r="B540"/>
      <c r="C540"/>
      <c r="D540"/>
      <c r="E540"/>
      <c r="F540"/>
      <c r="G540"/>
      <c r="H540"/>
      <c r="I540"/>
      <c r="J540"/>
      <c r="K540" s="244"/>
      <c r="L540"/>
      <c r="M540"/>
      <c r="N540"/>
      <c r="O540"/>
    </row>
    <row r="541" spans="1:15" ht="14" x14ac:dyDescent="0.3">
      <c r="A541"/>
      <c r="B541"/>
      <c r="C541"/>
      <c r="D541"/>
      <c r="E541"/>
      <c r="F541"/>
      <c r="G541"/>
      <c r="H541"/>
      <c r="I541"/>
      <c r="J541"/>
      <c r="K541" s="244"/>
      <c r="L541"/>
      <c r="M541"/>
      <c r="N541"/>
      <c r="O541"/>
    </row>
    <row r="542" spans="1:15" ht="14" x14ac:dyDescent="0.3">
      <c r="A542"/>
      <c r="B542"/>
      <c r="C542"/>
      <c r="D542"/>
      <c r="E542"/>
      <c r="F542"/>
      <c r="G542"/>
      <c r="H542"/>
      <c r="I542"/>
      <c r="J542"/>
      <c r="K542" s="244"/>
      <c r="L542"/>
      <c r="M542"/>
      <c r="N542"/>
      <c r="O542"/>
    </row>
    <row r="543" spans="1:15" ht="14" x14ac:dyDescent="0.3">
      <c r="A543"/>
      <c r="B543"/>
      <c r="C543"/>
      <c r="D543"/>
      <c r="E543"/>
      <c r="F543"/>
      <c r="G543"/>
      <c r="H543"/>
      <c r="I543"/>
      <c r="J543"/>
      <c r="K543" s="244"/>
      <c r="L543"/>
      <c r="M543"/>
      <c r="N543"/>
      <c r="O543"/>
    </row>
    <row r="544" spans="1:15" ht="14" x14ac:dyDescent="0.3">
      <c r="A544"/>
      <c r="B544"/>
      <c r="C544"/>
      <c r="D544"/>
      <c r="E544"/>
      <c r="F544"/>
      <c r="G544"/>
      <c r="H544"/>
      <c r="I544"/>
      <c r="J544"/>
      <c r="K544" s="244"/>
      <c r="L544"/>
      <c r="M544"/>
      <c r="N544"/>
      <c r="O544"/>
    </row>
    <row r="545" spans="1:15" ht="14" x14ac:dyDescent="0.3">
      <c r="A545"/>
      <c r="B545"/>
      <c r="C545"/>
      <c r="D545"/>
      <c r="E545"/>
      <c r="F545"/>
      <c r="G545"/>
      <c r="H545"/>
      <c r="I545"/>
      <c r="J545"/>
      <c r="K545" s="244"/>
      <c r="L545"/>
      <c r="M545"/>
      <c r="N545"/>
      <c r="O545"/>
    </row>
    <row r="546" spans="1:15" ht="14" x14ac:dyDescent="0.3">
      <c r="A546"/>
      <c r="B546"/>
      <c r="C546"/>
      <c r="D546"/>
      <c r="E546"/>
      <c r="F546"/>
      <c r="G546"/>
      <c r="H546"/>
      <c r="I546"/>
      <c r="J546"/>
      <c r="K546" s="244"/>
      <c r="L546"/>
      <c r="M546"/>
      <c r="N546"/>
      <c r="O546"/>
    </row>
    <row r="547" spans="1:15" ht="14" x14ac:dyDescent="0.3">
      <c r="A547"/>
      <c r="B547"/>
      <c r="C547"/>
      <c r="D547"/>
      <c r="E547"/>
      <c r="F547"/>
      <c r="G547"/>
      <c r="H547"/>
      <c r="I547"/>
      <c r="J547"/>
      <c r="K547" s="244"/>
      <c r="L547"/>
      <c r="M547"/>
      <c r="N547"/>
      <c r="O547"/>
    </row>
    <row r="548" spans="1:15" ht="14" x14ac:dyDescent="0.3">
      <c r="A548"/>
      <c r="B548"/>
      <c r="C548"/>
      <c r="D548"/>
      <c r="E548"/>
      <c r="F548"/>
      <c r="G548"/>
      <c r="H548"/>
      <c r="I548"/>
      <c r="J548"/>
      <c r="K548" s="244"/>
      <c r="L548"/>
      <c r="M548"/>
      <c r="N548"/>
      <c r="O548"/>
    </row>
    <row r="549" spans="1:15" ht="14" x14ac:dyDescent="0.3">
      <c r="A549"/>
      <c r="B549"/>
      <c r="C549"/>
      <c r="D549"/>
      <c r="E549"/>
      <c r="F549"/>
      <c r="G549"/>
      <c r="H549"/>
      <c r="I549"/>
      <c r="J549"/>
      <c r="K549" s="244"/>
      <c r="L549"/>
      <c r="M549"/>
      <c r="N549"/>
      <c r="O549"/>
    </row>
    <row r="550" spans="1:15" ht="14" x14ac:dyDescent="0.3">
      <c r="A550"/>
      <c r="B550"/>
      <c r="C550"/>
      <c r="D550"/>
      <c r="E550"/>
      <c r="F550"/>
      <c r="G550"/>
      <c r="H550"/>
      <c r="I550"/>
      <c r="J550"/>
      <c r="K550" s="244"/>
      <c r="L550"/>
      <c r="M550"/>
      <c r="N550"/>
      <c r="O550"/>
    </row>
    <row r="551" spans="1:15" ht="14" x14ac:dyDescent="0.3">
      <c r="A551"/>
      <c r="B551"/>
      <c r="C551"/>
      <c r="D551"/>
      <c r="E551"/>
      <c r="F551"/>
      <c r="G551"/>
      <c r="H551"/>
      <c r="I551"/>
      <c r="J551"/>
      <c r="K551" s="244"/>
      <c r="L551"/>
      <c r="M551"/>
      <c r="N551"/>
      <c r="O551"/>
    </row>
    <row r="552" spans="1:15" ht="14" x14ac:dyDescent="0.3">
      <c r="A552"/>
      <c r="B552"/>
      <c r="C552"/>
      <c r="D552"/>
      <c r="E552"/>
      <c r="F552"/>
      <c r="G552"/>
      <c r="H552"/>
      <c r="I552"/>
      <c r="J552"/>
      <c r="K552" s="244"/>
      <c r="L552"/>
      <c r="M552"/>
      <c r="N552"/>
      <c r="O552"/>
    </row>
    <row r="553" spans="1:15" ht="14" x14ac:dyDescent="0.3">
      <c r="A553"/>
      <c r="B553"/>
      <c r="C553"/>
      <c r="D553"/>
      <c r="E553"/>
      <c r="F553"/>
      <c r="G553"/>
      <c r="H553"/>
      <c r="I553"/>
      <c r="J553"/>
      <c r="K553" s="244"/>
      <c r="L553"/>
      <c r="M553"/>
      <c r="N553"/>
      <c r="O553"/>
    </row>
    <row r="554" spans="1:15" ht="14" x14ac:dyDescent="0.3">
      <c r="A554"/>
      <c r="B554"/>
      <c r="C554"/>
      <c r="D554"/>
      <c r="E554"/>
      <c r="F554"/>
      <c r="G554"/>
      <c r="H554"/>
      <c r="I554"/>
      <c r="J554"/>
      <c r="K554" s="244"/>
      <c r="L554"/>
      <c r="M554"/>
      <c r="N554"/>
      <c r="O554"/>
    </row>
    <row r="555" spans="1:15" ht="14" x14ac:dyDescent="0.3">
      <c r="A555"/>
      <c r="B555"/>
      <c r="C555"/>
      <c r="D555"/>
      <c r="E555"/>
      <c r="F555"/>
      <c r="G555"/>
      <c r="H555"/>
      <c r="I555"/>
      <c r="J555"/>
      <c r="K555" s="244"/>
      <c r="L555"/>
      <c r="M555"/>
      <c r="N555"/>
      <c r="O555"/>
    </row>
    <row r="556" spans="1:15" ht="14" x14ac:dyDescent="0.3">
      <c r="A556"/>
      <c r="B556"/>
      <c r="C556"/>
      <c r="D556"/>
      <c r="E556"/>
      <c r="F556"/>
      <c r="G556"/>
      <c r="H556"/>
      <c r="I556"/>
      <c r="J556"/>
      <c r="K556" s="244"/>
      <c r="L556"/>
      <c r="M556"/>
      <c r="N556"/>
      <c r="O556"/>
    </row>
    <row r="557" spans="1:15" ht="14" x14ac:dyDescent="0.3">
      <c r="A557"/>
      <c r="B557"/>
      <c r="C557"/>
      <c r="D557"/>
      <c r="E557"/>
      <c r="F557"/>
      <c r="G557"/>
      <c r="H557"/>
      <c r="I557"/>
      <c r="J557"/>
      <c r="K557" s="244"/>
      <c r="L557"/>
      <c r="M557"/>
      <c r="N557"/>
      <c r="O557"/>
    </row>
    <row r="558" spans="1:15" ht="14" x14ac:dyDescent="0.3">
      <c r="A558"/>
      <c r="B558"/>
      <c r="C558"/>
      <c r="D558"/>
      <c r="E558"/>
      <c r="F558"/>
      <c r="G558"/>
      <c r="H558"/>
      <c r="I558"/>
      <c r="J558"/>
      <c r="K558" s="244"/>
      <c r="L558"/>
      <c r="M558"/>
      <c r="N558"/>
      <c r="O558"/>
    </row>
    <row r="559" spans="1:15" ht="14" x14ac:dyDescent="0.3">
      <c r="A559"/>
      <c r="B559"/>
      <c r="C559"/>
      <c r="D559"/>
      <c r="E559"/>
      <c r="F559"/>
      <c r="G559"/>
      <c r="H559"/>
      <c r="I559"/>
      <c r="J559"/>
      <c r="K559" s="244"/>
      <c r="L559"/>
      <c r="M559"/>
      <c r="N559"/>
      <c r="O559"/>
    </row>
    <row r="560" spans="1:15" ht="14" x14ac:dyDescent="0.3">
      <c r="A560"/>
      <c r="B560"/>
      <c r="C560"/>
      <c r="D560"/>
      <c r="E560"/>
      <c r="F560"/>
      <c r="G560"/>
      <c r="H560"/>
      <c r="I560"/>
      <c r="J560"/>
      <c r="K560" s="244"/>
      <c r="L560"/>
      <c r="M560"/>
      <c r="N560"/>
      <c r="O560"/>
    </row>
    <row r="561" spans="1:15" ht="14" x14ac:dyDescent="0.3">
      <c r="A561"/>
      <c r="B561"/>
      <c r="C561"/>
      <c r="D561"/>
      <c r="E561"/>
      <c r="F561"/>
      <c r="G561"/>
      <c r="H561"/>
      <c r="I561"/>
      <c r="J561"/>
      <c r="K561" s="244"/>
      <c r="L561"/>
      <c r="M561"/>
      <c r="N561"/>
      <c r="O561"/>
    </row>
    <row r="562" spans="1:15" ht="14" x14ac:dyDescent="0.3">
      <c r="A562"/>
      <c r="B562"/>
      <c r="C562"/>
      <c r="D562"/>
      <c r="E562"/>
      <c r="F562"/>
      <c r="G562"/>
      <c r="H562"/>
      <c r="I562"/>
      <c r="J562"/>
      <c r="K562" s="244"/>
      <c r="L562"/>
      <c r="M562"/>
      <c r="N562"/>
      <c r="O562"/>
    </row>
    <row r="563" spans="1:15" ht="14" x14ac:dyDescent="0.3">
      <c r="A563"/>
      <c r="B563"/>
      <c r="C563"/>
      <c r="D563"/>
      <c r="E563"/>
      <c r="F563"/>
      <c r="G563"/>
      <c r="H563"/>
      <c r="I563"/>
      <c r="J563"/>
      <c r="K563" s="244"/>
      <c r="L563"/>
      <c r="M563"/>
      <c r="N563"/>
      <c r="O563"/>
    </row>
    <row r="564" spans="1:15" ht="14" x14ac:dyDescent="0.3">
      <c r="A564"/>
      <c r="B564"/>
      <c r="C564"/>
      <c r="D564"/>
      <c r="E564"/>
      <c r="F564"/>
      <c r="G564"/>
      <c r="H564"/>
      <c r="I564"/>
      <c r="J564"/>
      <c r="K564" s="244"/>
      <c r="L564"/>
      <c r="M564"/>
      <c r="N564"/>
      <c r="O564"/>
    </row>
    <row r="565" spans="1:15" ht="14" x14ac:dyDescent="0.3">
      <c r="A565"/>
      <c r="B565"/>
      <c r="C565"/>
      <c r="D565"/>
      <c r="E565"/>
      <c r="F565"/>
      <c r="G565"/>
      <c r="H565"/>
      <c r="I565"/>
      <c r="J565"/>
      <c r="K565" s="244"/>
      <c r="L565"/>
      <c r="M565"/>
      <c r="N565"/>
      <c r="O565"/>
    </row>
    <row r="566" spans="1:15" ht="14" x14ac:dyDescent="0.3">
      <c r="A566"/>
      <c r="B566"/>
      <c r="C566"/>
      <c r="D566"/>
      <c r="E566"/>
      <c r="F566"/>
      <c r="G566"/>
      <c r="H566"/>
      <c r="I566"/>
      <c r="J566"/>
      <c r="K566" s="244"/>
      <c r="L566"/>
      <c r="M566"/>
      <c r="N566"/>
      <c r="O566"/>
    </row>
    <row r="567" spans="1:15" ht="14" x14ac:dyDescent="0.3">
      <c r="A567"/>
      <c r="B567"/>
      <c r="C567"/>
      <c r="D567"/>
      <c r="E567"/>
      <c r="F567"/>
      <c r="G567"/>
      <c r="H567"/>
      <c r="I567"/>
      <c r="J567"/>
      <c r="K567" s="244"/>
      <c r="L567"/>
      <c r="M567"/>
      <c r="N567"/>
      <c r="O567"/>
    </row>
    <row r="568" spans="1:15" ht="14" x14ac:dyDescent="0.3">
      <c r="A568"/>
      <c r="B568"/>
      <c r="C568"/>
      <c r="D568"/>
      <c r="E568"/>
      <c r="F568"/>
      <c r="G568"/>
      <c r="H568"/>
      <c r="I568"/>
      <c r="J568"/>
      <c r="K568" s="244"/>
      <c r="L568"/>
      <c r="M568"/>
      <c r="N568"/>
      <c r="O568"/>
    </row>
    <row r="569" spans="1:15" ht="14" x14ac:dyDescent="0.3">
      <c r="A569"/>
      <c r="B569"/>
      <c r="C569"/>
      <c r="D569"/>
      <c r="E569"/>
      <c r="F569"/>
      <c r="G569"/>
      <c r="H569"/>
      <c r="I569"/>
      <c r="J569"/>
      <c r="K569" s="244"/>
      <c r="L569"/>
      <c r="M569"/>
      <c r="N569"/>
      <c r="O569"/>
    </row>
    <row r="570" spans="1:15" ht="14" x14ac:dyDescent="0.3">
      <c r="A570"/>
      <c r="B570"/>
      <c r="C570"/>
      <c r="D570"/>
      <c r="E570"/>
      <c r="F570"/>
      <c r="G570"/>
      <c r="H570"/>
      <c r="I570"/>
      <c r="J570"/>
      <c r="K570" s="244"/>
      <c r="L570"/>
      <c r="M570"/>
      <c r="N570"/>
      <c r="O570"/>
    </row>
    <row r="571" spans="1:15" ht="14" x14ac:dyDescent="0.3">
      <c r="A571"/>
      <c r="B571"/>
      <c r="C571"/>
      <c r="D571"/>
      <c r="E571"/>
      <c r="F571"/>
      <c r="G571"/>
      <c r="H571"/>
      <c r="I571"/>
      <c r="J571"/>
      <c r="K571" s="244"/>
      <c r="L571"/>
      <c r="M571"/>
      <c r="N571"/>
      <c r="O571"/>
    </row>
    <row r="572" spans="1:15" ht="14" x14ac:dyDescent="0.3">
      <c r="A572"/>
      <c r="B572"/>
      <c r="C572"/>
      <c r="D572"/>
      <c r="E572"/>
      <c r="F572"/>
      <c r="G572"/>
      <c r="H572"/>
      <c r="I572"/>
      <c r="J572"/>
      <c r="K572" s="244"/>
      <c r="L572"/>
      <c r="M572"/>
      <c r="N572"/>
      <c r="O572"/>
    </row>
    <row r="573" spans="1:15" ht="14" x14ac:dyDescent="0.3">
      <c r="A573"/>
      <c r="B573"/>
      <c r="C573"/>
      <c r="D573"/>
      <c r="E573"/>
      <c r="F573"/>
      <c r="G573"/>
      <c r="H573"/>
      <c r="I573"/>
      <c r="J573"/>
      <c r="K573" s="244"/>
      <c r="L573"/>
      <c r="M573"/>
      <c r="N573"/>
      <c r="O573"/>
    </row>
    <row r="574" spans="1:15" ht="14" x14ac:dyDescent="0.3">
      <c r="A574"/>
      <c r="B574"/>
      <c r="C574"/>
      <c r="D574"/>
      <c r="E574"/>
      <c r="F574"/>
      <c r="G574"/>
      <c r="H574"/>
      <c r="I574"/>
      <c r="J574"/>
      <c r="K574" s="244"/>
      <c r="L574"/>
      <c r="M574"/>
      <c r="N574"/>
      <c r="O574"/>
    </row>
    <row r="575" spans="1:15" ht="14" x14ac:dyDescent="0.3">
      <c r="A575"/>
      <c r="B575"/>
      <c r="C575"/>
      <c r="D575"/>
      <c r="E575"/>
      <c r="F575"/>
      <c r="G575"/>
      <c r="H575"/>
      <c r="I575"/>
      <c r="J575"/>
      <c r="K575" s="244"/>
      <c r="L575"/>
      <c r="M575"/>
      <c r="N575"/>
      <c r="O575"/>
    </row>
    <row r="576" spans="1:15" ht="14" x14ac:dyDescent="0.3">
      <c r="A576"/>
      <c r="B576"/>
      <c r="C576"/>
      <c r="D576"/>
      <c r="E576"/>
      <c r="F576"/>
      <c r="G576"/>
      <c r="H576"/>
      <c r="I576"/>
      <c r="J576"/>
      <c r="K576" s="244"/>
      <c r="L576"/>
      <c r="M576"/>
      <c r="N576"/>
      <c r="O576"/>
    </row>
    <row r="577" spans="1:15" ht="14" x14ac:dyDescent="0.3">
      <c r="A577"/>
      <c r="B577"/>
      <c r="C577"/>
      <c r="D577"/>
      <c r="E577"/>
      <c r="F577"/>
      <c r="G577"/>
      <c r="H577"/>
      <c r="I577"/>
      <c r="J577"/>
      <c r="K577" s="244"/>
      <c r="L577"/>
      <c r="M577"/>
      <c r="N577"/>
      <c r="O577"/>
    </row>
    <row r="578" spans="1:15" ht="14" x14ac:dyDescent="0.3">
      <c r="A578"/>
      <c r="B578"/>
      <c r="C578"/>
      <c r="D578"/>
      <c r="E578"/>
      <c r="F578"/>
      <c r="G578"/>
      <c r="H578"/>
      <c r="I578"/>
      <c r="J578"/>
      <c r="K578" s="244"/>
      <c r="L578"/>
      <c r="M578"/>
      <c r="N578"/>
      <c r="O578"/>
    </row>
    <row r="579" spans="1:15" ht="14" x14ac:dyDescent="0.3">
      <c r="A579"/>
      <c r="B579"/>
      <c r="C579"/>
      <c r="D579"/>
      <c r="E579"/>
      <c r="F579"/>
      <c r="G579"/>
      <c r="H579"/>
      <c r="I579"/>
      <c r="J579"/>
      <c r="K579" s="244"/>
      <c r="L579"/>
      <c r="M579"/>
      <c r="N579"/>
      <c r="O579"/>
    </row>
    <row r="580" spans="1:15" ht="14" x14ac:dyDescent="0.3">
      <c r="A580"/>
      <c r="B580"/>
      <c r="C580"/>
      <c r="D580"/>
      <c r="E580"/>
      <c r="F580"/>
      <c r="G580"/>
      <c r="H580"/>
      <c r="I580"/>
      <c r="J580"/>
      <c r="K580" s="244"/>
      <c r="L580"/>
      <c r="M580"/>
      <c r="N580"/>
      <c r="O580"/>
    </row>
    <row r="581" spans="1:15" ht="14" x14ac:dyDescent="0.3">
      <c r="A581"/>
      <c r="B581"/>
      <c r="C581"/>
      <c r="D581"/>
      <c r="E581"/>
      <c r="F581"/>
      <c r="G581"/>
      <c r="H581"/>
      <c r="I581"/>
      <c r="J581"/>
      <c r="K581" s="244"/>
      <c r="L581"/>
      <c r="M581"/>
      <c r="N581"/>
      <c r="O581"/>
    </row>
    <row r="582" spans="1:15" ht="14" x14ac:dyDescent="0.3">
      <c r="A582"/>
      <c r="B582"/>
      <c r="C582"/>
      <c r="D582"/>
      <c r="E582"/>
      <c r="F582"/>
      <c r="G582"/>
      <c r="H582"/>
      <c r="I582"/>
      <c r="J582"/>
      <c r="K582" s="244"/>
      <c r="L582"/>
      <c r="M582"/>
      <c r="N582"/>
      <c r="O582"/>
    </row>
    <row r="583" spans="1:15" ht="14" x14ac:dyDescent="0.3">
      <c r="A583"/>
      <c r="B583"/>
      <c r="C583"/>
      <c r="D583"/>
      <c r="E583"/>
      <c r="F583"/>
      <c r="G583"/>
      <c r="H583"/>
      <c r="I583"/>
      <c r="J583"/>
      <c r="K583" s="244"/>
      <c r="L583"/>
      <c r="M583"/>
      <c r="N583"/>
      <c r="O583"/>
    </row>
    <row r="584" spans="1:15" ht="14" x14ac:dyDescent="0.3">
      <c r="A584"/>
      <c r="B584"/>
      <c r="C584"/>
      <c r="D584"/>
      <c r="E584"/>
      <c r="F584"/>
      <c r="G584"/>
      <c r="H584"/>
      <c r="I584"/>
      <c r="J584"/>
      <c r="K584" s="244"/>
      <c r="L584"/>
      <c r="M584"/>
      <c r="N584"/>
      <c r="O584"/>
    </row>
    <row r="585" spans="1:15" ht="14" x14ac:dyDescent="0.3">
      <c r="A585"/>
      <c r="B585"/>
      <c r="C585"/>
      <c r="D585"/>
      <c r="E585"/>
      <c r="F585"/>
      <c r="G585"/>
      <c r="H585"/>
      <c r="I585"/>
      <c r="J585"/>
      <c r="K585" s="244"/>
      <c r="L585"/>
      <c r="M585"/>
      <c r="N585"/>
      <c r="O585"/>
    </row>
    <row r="586" spans="1:15" ht="14" x14ac:dyDescent="0.3">
      <c r="A586"/>
      <c r="B586"/>
      <c r="C586"/>
      <c r="D586"/>
      <c r="E586"/>
      <c r="F586"/>
      <c r="G586"/>
      <c r="H586"/>
      <c r="I586"/>
      <c r="J586"/>
      <c r="K586" s="244"/>
      <c r="L586"/>
      <c r="M586"/>
      <c r="N586"/>
      <c r="O586"/>
    </row>
    <row r="587" spans="1:15" ht="14" x14ac:dyDescent="0.3">
      <c r="A587"/>
      <c r="B587"/>
      <c r="C587"/>
      <c r="D587"/>
      <c r="E587"/>
      <c r="F587"/>
      <c r="G587"/>
      <c r="H587"/>
      <c r="I587"/>
      <c r="J587"/>
      <c r="K587" s="244"/>
      <c r="L587"/>
      <c r="M587"/>
      <c r="N587"/>
      <c r="O587"/>
    </row>
    <row r="588" spans="1:15" ht="14" x14ac:dyDescent="0.3">
      <c r="A588"/>
      <c r="B588"/>
      <c r="C588"/>
      <c r="D588"/>
      <c r="E588"/>
      <c r="F588"/>
      <c r="G588"/>
      <c r="H588"/>
      <c r="I588"/>
      <c r="J588"/>
      <c r="K588" s="244"/>
      <c r="L588"/>
      <c r="M588"/>
      <c r="N588"/>
      <c r="O588"/>
    </row>
    <row r="589" spans="1:15" ht="14" x14ac:dyDescent="0.3">
      <c r="A589"/>
      <c r="B589"/>
      <c r="C589"/>
      <c r="D589"/>
      <c r="E589"/>
      <c r="F589"/>
      <c r="G589"/>
      <c r="H589"/>
      <c r="I589"/>
      <c r="J589"/>
      <c r="K589" s="244"/>
      <c r="L589"/>
      <c r="M589"/>
      <c r="N589"/>
      <c r="O589"/>
    </row>
    <row r="590" spans="1:15" ht="14" x14ac:dyDescent="0.3">
      <c r="A590"/>
      <c r="B590"/>
      <c r="C590"/>
      <c r="D590"/>
      <c r="E590"/>
      <c r="F590"/>
      <c r="G590"/>
      <c r="H590"/>
      <c r="I590"/>
      <c r="J590"/>
      <c r="K590" s="244"/>
      <c r="L590"/>
      <c r="M590"/>
      <c r="N590"/>
      <c r="O590"/>
    </row>
    <row r="591" spans="1:15" ht="14" x14ac:dyDescent="0.3">
      <c r="A591"/>
      <c r="B591"/>
      <c r="C591"/>
      <c r="D591"/>
      <c r="E591"/>
      <c r="F591"/>
      <c r="G591"/>
      <c r="H591"/>
      <c r="I591"/>
      <c r="J591"/>
      <c r="K591" s="244"/>
      <c r="L591"/>
      <c r="M591"/>
      <c r="N591"/>
      <c r="O591"/>
    </row>
    <row r="592" spans="1:15" ht="14" x14ac:dyDescent="0.3">
      <c r="A592"/>
      <c r="B592"/>
      <c r="C592"/>
      <c r="D592"/>
      <c r="E592"/>
      <c r="F592"/>
      <c r="G592"/>
      <c r="H592"/>
      <c r="I592"/>
      <c r="J592"/>
      <c r="K592" s="244"/>
      <c r="L592"/>
      <c r="M592"/>
      <c r="N592"/>
      <c r="O592"/>
    </row>
    <row r="593" spans="1:15" ht="14" x14ac:dyDescent="0.3">
      <c r="A593"/>
      <c r="B593"/>
      <c r="C593"/>
      <c r="D593"/>
      <c r="E593"/>
      <c r="F593"/>
      <c r="G593"/>
      <c r="H593"/>
      <c r="I593"/>
      <c r="J593"/>
      <c r="K593" s="244"/>
      <c r="L593"/>
      <c r="M593"/>
      <c r="N593"/>
      <c r="O593"/>
    </row>
    <row r="594" spans="1:15" ht="14" x14ac:dyDescent="0.3">
      <c r="A594"/>
      <c r="B594"/>
      <c r="C594"/>
      <c r="D594"/>
      <c r="E594"/>
      <c r="F594"/>
      <c r="G594"/>
      <c r="H594"/>
      <c r="I594"/>
      <c r="J594"/>
      <c r="K594" s="244"/>
      <c r="L594"/>
      <c r="M594"/>
      <c r="N594"/>
      <c r="O594"/>
    </row>
    <row r="595" spans="1:15" ht="14" x14ac:dyDescent="0.3">
      <c r="A595"/>
      <c r="B595"/>
      <c r="C595"/>
      <c r="D595"/>
      <c r="E595"/>
      <c r="F595"/>
      <c r="G595"/>
      <c r="H595"/>
      <c r="I595"/>
      <c r="J595"/>
      <c r="K595" s="244"/>
      <c r="L595"/>
      <c r="M595"/>
      <c r="N595"/>
      <c r="O595"/>
    </row>
    <row r="596" spans="1:15" ht="14" x14ac:dyDescent="0.3">
      <c r="A596"/>
      <c r="B596"/>
      <c r="C596"/>
      <c r="D596"/>
      <c r="E596"/>
      <c r="F596"/>
      <c r="G596"/>
      <c r="H596"/>
      <c r="I596"/>
      <c r="J596"/>
      <c r="K596" s="244"/>
      <c r="L596"/>
      <c r="M596"/>
      <c r="N596"/>
      <c r="O596"/>
    </row>
    <row r="597" spans="1:15" ht="14" x14ac:dyDescent="0.3">
      <c r="A597"/>
      <c r="B597"/>
      <c r="C597"/>
      <c r="D597"/>
      <c r="E597"/>
      <c r="F597"/>
      <c r="G597"/>
      <c r="H597"/>
      <c r="I597"/>
      <c r="J597"/>
      <c r="K597" s="244"/>
      <c r="L597"/>
      <c r="M597"/>
      <c r="N597"/>
      <c r="O597"/>
    </row>
    <row r="598" spans="1:15" ht="14" x14ac:dyDescent="0.3">
      <c r="A598"/>
      <c r="B598"/>
      <c r="C598"/>
      <c r="D598"/>
      <c r="E598"/>
      <c r="F598"/>
      <c r="G598"/>
      <c r="H598"/>
      <c r="I598"/>
      <c r="J598"/>
      <c r="K598" s="244"/>
      <c r="L598"/>
      <c r="M598"/>
      <c r="N598"/>
      <c r="O598"/>
    </row>
    <row r="599" spans="1:15" ht="14" x14ac:dyDescent="0.3">
      <c r="A599"/>
      <c r="B599"/>
      <c r="C599"/>
      <c r="D599"/>
      <c r="E599"/>
      <c r="F599"/>
      <c r="G599"/>
      <c r="H599"/>
      <c r="I599"/>
      <c r="J599"/>
      <c r="K599" s="244"/>
      <c r="L599"/>
      <c r="M599"/>
      <c r="N599"/>
      <c r="O599"/>
    </row>
    <row r="600" spans="1:15" ht="14" x14ac:dyDescent="0.3">
      <c r="A600"/>
      <c r="B600"/>
      <c r="C600"/>
      <c r="D600"/>
      <c r="E600"/>
      <c r="F600"/>
      <c r="G600"/>
      <c r="H600"/>
      <c r="I600"/>
      <c r="J600"/>
      <c r="K600" s="244"/>
      <c r="L600"/>
      <c r="M600"/>
      <c r="N600"/>
      <c r="O600"/>
    </row>
    <row r="601" spans="1:15" ht="14" x14ac:dyDescent="0.3">
      <c r="A601"/>
      <c r="B601"/>
      <c r="C601"/>
      <c r="D601"/>
      <c r="E601"/>
      <c r="F601"/>
      <c r="G601"/>
      <c r="H601"/>
      <c r="I601"/>
      <c r="J601"/>
      <c r="K601" s="244"/>
      <c r="L601"/>
      <c r="M601"/>
      <c r="N601"/>
      <c r="O601"/>
    </row>
    <row r="602" spans="1:15" ht="14" x14ac:dyDescent="0.3">
      <c r="A602"/>
      <c r="B602"/>
      <c r="C602"/>
      <c r="D602"/>
      <c r="E602"/>
      <c r="F602"/>
      <c r="G602"/>
      <c r="H602"/>
      <c r="I602"/>
      <c r="J602"/>
      <c r="K602" s="244"/>
      <c r="L602"/>
      <c r="M602"/>
      <c r="N602"/>
      <c r="O602"/>
    </row>
    <row r="603" spans="1:15" ht="14" x14ac:dyDescent="0.3">
      <c r="A603"/>
      <c r="B603"/>
      <c r="C603"/>
      <c r="D603"/>
      <c r="E603"/>
      <c r="F603"/>
      <c r="G603"/>
      <c r="H603"/>
      <c r="I603"/>
      <c r="J603"/>
      <c r="K603" s="244"/>
      <c r="L603"/>
      <c r="M603"/>
      <c r="N603"/>
      <c r="O603"/>
    </row>
    <row r="604" spans="1:15" ht="14" x14ac:dyDescent="0.3">
      <c r="A604"/>
      <c r="B604"/>
      <c r="C604"/>
      <c r="D604"/>
      <c r="E604"/>
      <c r="F604"/>
      <c r="G604"/>
      <c r="H604"/>
      <c r="I604"/>
      <c r="J604"/>
      <c r="K604" s="244"/>
      <c r="L604"/>
      <c r="M604"/>
      <c r="N604"/>
      <c r="O604"/>
    </row>
    <row r="605" spans="1:15" ht="14" x14ac:dyDescent="0.3">
      <c r="A605"/>
      <c r="B605"/>
      <c r="C605"/>
      <c r="D605"/>
      <c r="E605"/>
      <c r="F605"/>
      <c r="G605"/>
      <c r="H605"/>
      <c r="I605"/>
      <c r="J605"/>
      <c r="K605" s="244"/>
      <c r="L605"/>
      <c r="M605"/>
      <c r="N605"/>
      <c r="O605"/>
    </row>
    <row r="606" spans="1:15" ht="14" x14ac:dyDescent="0.3">
      <c r="A606"/>
      <c r="B606"/>
      <c r="C606"/>
      <c r="D606"/>
      <c r="E606"/>
      <c r="F606"/>
      <c r="G606"/>
      <c r="H606"/>
      <c r="I606"/>
      <c r="J606"/>
      <c r="K606" s="244"/>
      <c r="L606"/>
      <c r="M606"/>
      <c r="N606"/>
      <c r="O606"/>
    </row>
    <row r="607" spans="1:15" ht="14" x14ac:dyDescent="0.3">
      <c r="A607"/>
      <c r="B607"/>
      <c r="C607"/>
      <c r="D607"/>
      <c r="E607"/>
      <c r="F607"/>
      <c r="G607"/>
      <c r="H607"/>
      <c r="I607"/>
      <c r="J607"/>
      <c r="K607" s="244"/>
      <c r="L607"/>
      <c r="M607"/>
      <c r="N607"/>
      <c r="O607"/>
    </row>
    <row r="608" spans="1:15" ht="14" x14ac:dyDescent="0.3">
      <c r="A608"/>
      <c r="B608"/>
      <c r="C608"/>
      <c r="D608"/>
      <c r="E608"/>
      <c r="F608"/>
      <c r="G608"/>
      <c r="H608"/>
      <c r="I608"/>
      <c r="J608"/>
      <c r="K608" s="244"/>
      <c r="L608"/>
      <c r="M608"/>
      <c r="N608"/>
      <c r="O608"/>
    </row>
    <row r="609" spans="1:15" ht="14" x14ac:dyDescent="0.3">
      <c r="A609"/>
      <c r="B609"/>
      <c r="C609"/>
      <c r="D609"/>
      <c r="E609"/>
      <c r="F609"/>
      <c r="G609"/>
      <c r="H609"/>
      <c r="I609"/>
      <c r="J609"/>
      <c r="K609" s="244"/>
      <c r="L609"/>
      <c r="M609"/>
      <c r="N609"/>
      <c r="O609"/>
    </row>
    <row r="610" spans="1:15" ht="14" x14ac:dyDescent="0.3">
      <c r="A610"/>
      <c r="B610"/>
      <c r="C610"/>
      <c r="D610"/>
      <c r="E610"/>
      <c r="F610"/>
      <c r="G610"/>
      <c r="H610"/>
      <c r="I610"/>
      <c r="J610"/>
      <c r="K610" s="244"/>
      <c r="L610"/>
      <c r="M610"/>
      <c r="N610"/>
      <c r="O610"/>
    </row>
    <row r="611" spans="1:15" ht="14" x14ac:dyDescent="0.3">
      <c r="A611"/>
      <c r="B611"/>
      <c r="C611"/>
      <c r="D611"/>
      <c r="E611"/>
      <c r="F611"/>
      <c r="G611"/>
      <c r="H611"/>
      <c r="I611"/>
      <c r="J611"/>
      <c r="K611" s="244"/>
      <c r="L611"/>
      <c r="M611"/>
      <c r="N611"/>
      <c r="O611"/>
    </row>
    <row r="612" spans="1:15" ht="14" x14ac:dyDescent="0.3">
      <c r="A612"/>
      <c r="B612"/>
      <c r="C612"/>
      <c r="D612"/>
      <c r="E612"/>
      <c r="F612"/>
      <c r="G612"/>
      <c r="H612"/>
      <c r="I612"/>
      <c r="J612"/>
      <c r="K612" s="244"/>
      <c r="L612"/>
      <c r="M612"/>
      <c r="N612"/>
      <c r="O612"/>
    </row>
    <row r="613" spans="1:15" ht="14" x14ac:dyDescent="0.3">
      <c r="A613"/>
      <c r="B613"/>
      <c r="C613"/>
      <c r="D613"/>
      <c r="E613"/>
      <c r="F613"/>
      <c r="G613"/>
      <c r="H613"/>
      <c r="I613"/>
      <c r="J613"/>
      <c r="K613" s="244"/>
      <c r="L613"/>
      <c r="M613"/>
      <c r="N613"/>
      <c r="O613"/>
    </row>
    <row r="614" spans="1:15" ht="14" x14ac:dyDescent="0.3">
      <c r="A614"/>
      <c r="B614"/>
      <c r="C614"/>
      <c r="D614"/>
      <c r="E614"/>
      <c r="F614"/>
      <c r="G614"/>
      <c r="H614"/>
      <c r="I614"/>
      <c r="J614"/>
      <c r="K614" s="244"/>
      <c r="L614"/>
      <c r="M614"/>
      <c r="N614"/>
      <c r="O614"/>
    </row>
    <row r="615" spans="1:15" ht="14" x14ac:dyDescent="0.3">
      <c r="A615"/>
      <c r="B615"/>
      <c r="C615"/>
      <c r="D615"/>
      <c r="E615"/>
      <c r="F615"/>
      <c r="G615"/>
      <c r="H615"/>
      <c r="I615"/>
      <c r="J615"/>
      <c r="K615" s="244"/>
      <c r="L615"/>
      <c r="M615"/>
      <c r="N615"/>
      <c r="O615"/>
    </row>
  </sheetData>
  <conditionalFormatting sqref="D4:D93">
    <cfRule type="duplicateValues" dxfId="9" priority="1"/>
  </conditionalFormatting>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E59A6-0A70-4DF4-B505-38907EAB4EA0}">
  <sheetPr>
    <tabColor theme="8" tint="-0.249977111117893"/>
  </sheetPr>
  <dimension ref="A1:E106"/>
  <sheetViews>
    <sheetView topLeftCell="D63" workbookViewId="0">
      <selection activeCell="E69" sqref="E69"/>
    </sheetView>
  </sheetViews>
  <sheetFormatPr defaultColWidth="9" defaultRowHeight="14.5" x14ac:dyDescent="0.35"/>
  <cols>
    <col min="1" max="1" width="17.58203125" style="201" customWidth="1"/>
    <col min="2" max="2" width="38.25" style="201" customWidth="1"/>
    <col min="3" max="3" width="39.08203125" style="201" customWidth="1"/>
    <col min="4" max="4" width="12.25" style="201" customWidth="1"/>
    <col min="5" max="5" width="138.33203125" style="231" customWidth="1"/>
    <col min="6" max="16384" width="9" style="201"/>
  </cols>
  <sheetData>
    <row r="1" spans="1:5" x14ac:dyDescent="0.35">
      <c r="A1" s="200" t="s">
        <v>1544</v>
      </c>
    </row>
    <row r="2" spans="1:5" x14ac:dyDescent="0.35">
      <c r="A2" s="202" t="s">
        <v>1545</v>
      </c>
    </row>
    <row r="3" spans="1:5" x14ac:dyDescent="0.35">
      <c r="A3" s="203" t="s">
        <v>37</v>
      </c>
      <c r="B3" s="203" t="s">
        <v>38</v>
      </c>
      <c r="C3" s="203" t="s">
        <v>39</v>
      </c>
      <c r="D3" s="203" t="s">
        <v>1611</v>
      </c>
      <c r="E3" s="232" t="s">
        <v>1612</v>
      </c>
    </row>
    <row r="4" spans="1:5" ht="29" x14ac:dyDescent="0.35">
      <c r="A4" s="201" t="s">
        <v>57</v>
      </c>
      <c r="B4" s="201" t="s">
        <v>58</v>
      </c>
      <c r="C4" s="201" t="s">
        <v>59</v>
      </c>
      <c r="D4" s="204" t="s">
        <v>1613</v>
      </c>
      <c r="E4" s="233" t="s">
        <v>1614</v>
      </c>
    </row>
    <row r="5" spans="1:5" ht="29" x14ac:dyDescent="0.35">
      <c r="A5" s="201" t="s">
        <v>57</v>
      </c>
      <c r="B5" s="201" t="s">
        <v>85</v>
      </c>
      <c r="C5" s="201" t="s">
        <v>86</v>
      </c>
      <c r="D5" s="204" t="s">
        <v>1613</v>
      </c>
      <c r="E5" s="233" t="s">
        <v>1615</v>
      </c>
    </row>
    <row r="6" spans="1:5" ht="43.5" x14ac:dyDescent="0.35">
      <c r="A6" s="201" t="s">
        <v>57</v>
      </c>
      <c r="B6" s="201" t="s">
        <v>90</v>
      </c>
      <c r="C6" s="201" t="s">
        <v>91</v>
      </c>
      <c r="D6" s="204" t="s">
        <v>1613</v>
      </c>
      <c r="E6" s="233" t="s">
        <v>1616</v>
      </c>
    </row>
    <row r="7" spans="1:5" ht="43.5" x14ac:dyDescent="0.35">
      <c r="A7" s="201" t="s">
        <v>57</v>
      </c>
      <c r="B7" s="201" t="s">
        <v>96</v>
      </c>
      <c r="C7" s="201" t="s">
        <v>97</v>
      </c>
      <c r="D7" s="204" t="s">
        <v>1613</v>
      </c>
      <c r="E7" s="233" t="s">
        <v>1617</v>
      </c>
    </row>
    <row r="8" spans="1:5" ht="29" x14ac:dyDescent="0.35">
      <c r="A8" s="201" t="s">
        <v>57</v>
      </c>
      <c r="B8" s="201" t="s">
        <v>111</v>
      </c>
      <c r="C8" s="201" t="s">
        <v>112</v>
      </c>
      <c r="D8" s="204" t="s">
        <v>1613</v>
      </c>
      <c r="E8" s="233" t="s">
        <v>1618</v>
      </c>
    </row>
    <row r="9" spans="1:5" ht="29" x14ac:dyDescent="0.35">
      <c r="A9" s="201" t="s">
        <v>57</v>
      </c>
      <c r="B9" s="201" t="s">
        <v>118</v>
      </c>
      <c r="C9" s="201" t="s">
        <v>119</v>
      </c>
      <c r="D9" s="204" t="s">
        <v>1613</v>
      </c>
      <c r="E9" s="233" t="s">
        <v>1619</v>
      </c>
    </row>
    <row r="10" spans="1:5" ht="29" x14ac:dyDescent="0.35">
      <c r="A10" s="201" t="s">
        <v>57</v>
      </c>
      <c r="B10" s="201" t="s">
        <v>124</v>
      </c>
      <c r="C10" s="201" t="s">
        <v>125</v>
      </c>
      <c r="D10" s="204" t="s">
        <v>1613</v>
      </c>
      <c r="E10" s="233" t="s">
        <v>1620</v>
      </c>
    </row>
    <row r="11" spans="1:5" ht="43.5" x14ac:dyDescent="0.35">
      <c r="A11" s="201" t="s">
        <v>57</v>
      </c>
      <c r="B11" s="201" t="s">
        <v>131</v>
      </c>
      <c r="C11" s="201" t="s">
        <v>132</v>
      </c>
      <c r="D11" s="204" t="s">
        <v>1613</v>
      </c>
      <c r="E11" s="233" t="s">
        <v>1621</v>
      </c>
    </row>
    <row r="12" spans="1:5" ht="29" x14ac:dyDescent="0.35">
      <c r="A12" s="201" t="s">
        <v>57</v>
      </c>
      <c r="B12" s="201" t="s">
        <v>137</v>
      </c>
      <c r="C12" s="201" t="s">
        <v>138</v>
      </c>
      <c r="D12" s="204" t="s">
        <v>1613</v>
      </c>
      <c r="E12" s="233" t="s">
        <v>1622</v>
      </c>
    </row>
    <row r="13" spans="1:5" x14ac:dyDescent="0.35">
      <c r="A13" s="201" t="s">
        <v>57</v>
      </c>
      <c r="B13" s="201" t="s">
        <v>1546</v>
      </c>
      <c r="C13" s="201" t="s">
        <v>1547</v>
      </c>
      <c r="D13" s="204" t="s">
        <v>1613</v>
      </c>
      <c r="E13" s="233" t="s">
        <v>1623</v>
      </c>
    </row>
    <row r="14" spans="1:5" ht="29" x14ac:dyDescent="0.35">
      <c r="A14" s="201" t="s">
        <v>151</v>
      </c>
      <c r="B14" s="201" t="s">
        <v>152</v>
      </c>
      <c r="C14" s="201" t="s">
        <v>153</v>
      </c>
      <c r="D14" s="204" t="s">
        <v>1613</v>
      </c>
      <c r="E14" s="233" t="s">
        <v>1624</v>
      </c>
    </row>
    <row r="15" spans="1:5" ht="29" x14ac:dyDescent="0.35">
      <c r="A15" s="201" t="s">
        <v>151</v>
      </c>
      <c r="B15" s="201" t="s">
        <v>174</v>
      </c>
      <c r="C15" s="201" t="s">
        <v>175</v>
      </c>
      <c r="D15" s="204" t="s">
        <v>1613</v>
      </c>
      <c r="E15" s="233" t="s">
        <v>1625</v>
      </c>
    </row>
    <row r="16" spans="1:5" ht="43.5" x14ac:dyDescent="0.35">
      <c r="A16" s="201" t="s">
        <v>151</v>
      </c>
      <c r="B16" s="201" t="s">
        <v>184</v>
      </c>
      <c r="C16" s="201" t="s">
        <v>185</v>
      </c>
      <c r="D16" s="204" t="s">
        <v>1613</v>
      </c>
      <c r="E16" s="233" t="s">
        <v>1626</v>
      </c>
    </row>
    <row r="17" spans="1:5" ht="29" x14ac:dyDescent="0.35">
      <c r="A17" s="201" t="s">
        <v>151</v>
      </c>
      <c r="B17" s="201" t="s">
        <v>191</v>
      </c>
      <c r="C17" s="201" t="s">
        <v>192</v>
      </c>
      <c r="D17" s="204" t="s">
        <v>1613</v>
      </c>
      <c r="E17" s="233" t="s">
        <v>1627</v>
      </c>
    </row>
    <row r="18" spans="1:5" x14ac:dyDescent="0.35">
      <c r="A18" s="201" t="s">
        <v>151</v>
      </c>
      <c r="B18" s="201" t="s">
        <v>198</v>
      </c>
      <c r="C18" s="201" t="s">
        <v>199</v>
      </c>
      <c r="D18" s="204" t="s">
        <v>1613</v>
      </c>
      <c r="E18" s="233" t="s">
        <v>1628</v>
      </c>
    </row>
    <row r="19" spans="1:5" ht="29" x14ac:dyDescent="0.35">
      <c r="A19" s="201" t="s">
        <v>151</v>
      </c>
      <c r="B19" s="201" t="s">
        <v>205</v>
      </c>
      <c r="C19" s="201" t="s">
        <v>206</v>
      </c>
      <c r="D19" s="204" t="s">
        <v>1613</v>
      </c>
      <c r="E19" s="233" t="s">
        <v>1629</v>
      </c>
    </row>
    <row r="20" spans="1:5" ht="29" x14ac:dyDescent="0.35">
      <c r="A20" s="201" t="s">
        <v>151</v>
      </c>
      <c r="B20" s="201" t="s">
        <v>210</v>
      </c>
      <c r="C20" s="201" t="s">
        <v>211</v>
      </c>
      <c r="D20" s="204" t="s">
        <v>1613</v>
      </c>
      <c r="E20" s="233" t="s">
        <v>1630</v>
      </c>
    </row>
    <row r="21" spans="1:5" ht="29" x14ac:dyDescent="0.35">
      <c r="A21" s="201" t="s">
        <v>151</v>
      </c>
      <c r="B21" s="201" t="s">
        <v>217</v>
      </c>
      <c r="C21" s="201" t="s">
        <v>218</v>
      </c>
      <c r="D21" s="204" t="s">
        <v>1613</v>
      </c>
      <c r="E21" s="233" t="s">
        <v>1631</v>
      </c>
    </row>
    <row r="22" spans="1:5" x14ac:dyDescent="0.35">
      <c r="A22" s="201" t="s">
        <v>223</v>
      </c>
      <c r="B22" s="201" t="s">
        <v>224</v>
      </c>
      <c r="C22" s="201" t="s">
        <v>225</v>
      </c>
      <c r="D22" s="204" t="s">
        <v>1613</v>
      </c>
      <c r="E22" s="233" t="s">
        <v>1632</v>
      </c>
    </row>
    <row r="23" spans="1:5" x14ac:dyDescent="0.35">
      <c r="A23" s="201" t="s">
        <v>223</v>
      </c>
      <c r="B23" s="201" t="s">
        <v>539</v>
      </c>
      <c r="C23" s="201" t="s">
        <v>1548</v>
      </c>
      <c r="D23" s="204" t="s">
        <v>1613</v>
      </c>
      <c r="E23" s="233" t="s">
        <v>1633</v>
      </c>
    </row>
    <row r="24" spans="1:5" ht="72.5" x14ac:dyDescent="0.35">
      <c r="A24" s="201" t="s">
        <v>223</v>
      </c>
      <c r="B24" s="201" t="s">
        <v>261</v>
      </c>
      <c r="C24" s="201" t="s">
        <v>262</v>
      </c>
      <c r="D24" s="204" t="s">
        <v>1613</v>
      </c>
      <c r="E24" s="233" t="s">
        <v>1634</v>
      </c>
    </row>
    <row r="25" spans="1:5" ht="29" x14ac:dyDescent="0.35">
      <c r="A25" s="201" t="s">
        <v>223</v>
      </c>
      <c r="B25" s="201" t="s">
        <v>267</v>
      </c>
      <c r="C25" s="201" t="s">
        <v>268</v>
      </c>
      <c r="D25" s="204" t="s">
        <v>1613</v>
      </c>
      <c r="E25" s="233" t="s">
        <v>1635</v>
      </c>
    </row>
    <row r="26" spans="1:5" ht="29" x14ac:dyDescent="0.35">
      <c r="A26" s="201" t="s">
        <v>223</v>
      </c>
      <c r="B26" s="201" t="s">
        <v>275</v>
      </c>
      <c r="C26" s="201" t="s">
        <v>276</v>
      </c>
      <c r="D26" s="204" t="s">
        <v>1613</v>
      </c>
      <c r="E26" s="233" t="s">
        <v>1636</v>
      </c>
    </row>
    <row r="27" spans="1:5" x14ac:dyDescent="0.35">
      <c r="A27" s="201" t="s">
        <v>223</v>
      </c>
      <c r="B27" s="201" t="s">
        <v>280</v>
      </c>
      <c r="C27" s="201" t="s">
        <v>281</v>
      </c>
      <c r="D27" s="204" t="s">
        <v>1613</v>
      </c>
      <c r="E27" s="234"/>
    </row>
    <row r="28" spans="1:5" ht="29" x14ac:dyDescent="0.35">
      <c r="A28" s="201" t="s">
        <v>223</v>
      </c>
      <c r="B28" s="201" t="s">
        <v>283</v>
      </c>
      <c r="C28" s="201" t="s">
        <v>284</v>
      </c>
      <c r="D28" s="204" t="s">
        <v>1613</v>
      </c>
      <c r="E28" s="233" t="s">
        <v>1637</v>
      </c>
    </row>
    <row r="29" spans="1:5" x14ac:dyDescent="0.35">
      <c r="A29" s="201" t="s">
        <v>223</v>
      </c>
      <c r="B29" s="201" t="s">
        <v>289</v>
      </c>
      <c r="C29" s="201" t="s">
        <v>290</v>
      </c>
      <c r="D29" s="204" t="s">
        <v>1613</v>
      </c>
      <c r="E29" s="233" t="s">
        <v>1638</v>
      </c>
    </row>
    <row r="30" spans="1:5" x14ac:dyDescent="0.35">
      <c r="A30" s="239" t="s">
        <v>223</v>
      </c>
      <c r="B30" s="239" t="s">
        <v>295</v>
      </c>
      <c r="C30" s="239" t="s">
        <v>296</v>
      </c>
      <c r="D30" s="204" t="s">
        <v>1613</v>
      </c>
      <c r="E30" s="233" t="s">
        <v>1639</v>
      </c>
    </row>
    <row r="31" spans="1:5" ht="29" x14ac:dyDescent="0.35">
      <c r="A31" s="201" t="s">
        <v>223</v>
      </c>
      <c r="B31" s="201" t="s">
        <v>301</v>
      </c>
      <c r="C31" s="201" t="s">
        <v>302</v>
      </c>
      <c r="D31" s="204" t="s">
        <v>1613</v>
      </c>
      <c r="E31" s="233" t="s">
        <v>1640</v>
      </c>
    </row>
    <row r="32" spans="1:5" x14ac:dyDescent="0.35">
      <c r="A32" s="201" t="s">
        <v>223</v>
      </c>
      <c r="B32" s="201" t="s">
        <v>1549</v>
      </c>
      <c r="C32" s="201" t="s">
        <v>1550</v>
      </c>
      <c r="D32" s="204" t="s">
        <v>1613</v>
      </c>
      <c r="E32" s="234" t="s">
        <v>1641</v>
      </c>
    </row>
    <row r="33" spans="1:5" ht="29" x14ac:dyDescent="0.35">
      <c r="A33" s="201" t="s">
        <v>223</v>
      </c>
      <c r="B33" s="201" t="s">
        <v>308</v>
      </c>
      <c r="C33" s="201" t="s">
        <v>309</v>
      </c>
      <c r="D33" s="204" t="s">
        <v>1613</v>
      </c>
      <c r="E33" s="234" t="s">
        <v>1642</v>
      </c>
    </row>
    <row r="34" spans="1:5" x14ac:dyDescent="0.35">
      <c r="A34" s="201" t="s">
        <v>223</v>
      </c>
      <c r="B34" s="201" t="s">
        <v>310</v>
      </c>
      <c r="C34" s="201" t="s">
        <v>311</v>
      </c>
      <c r="D34" s="204" t="s">
        <v>1613</v>
      </c>
      <c r="E34" s="233" t="s">
        <v>1643</v>
      </c>
    </row>
    <row r="35" spans="1:5" x14ac:dyDescent="0.35">
      <c r="A35" s="201" t="s">
        <v>223</v>
      </c>
      <c r="B35" s="201" t="s">
        <v>313</v>
      </c>
      <c r="C35" s="201" t="s">
        <v>314</v>
      </c>
      <c r="D35" s="204" t="s">
        <v>1613</v>
      </c>
      <c r="E35" s="233" t="s">
        <v>1644</v>
      </c>
    </row>
    <row r="36" spans="1:5" ht="29" x14ac:dyDescent="0.35">
      <c r="A36" s="201" t="s">
        <v>223</v>
      </c>
      <c r="B36" s="201" t="s">
        <v>320</v>
      </c>
      <c r="C36" s="201" t="s">
        <v>321</v>
      </c>
      <c r="D36" s="204" t="s">
        <v>1613</v>
      </c>
      <c r="E36" s="234" t="s">
        <v>1645</v>
      </c>
    </row>
    <row r="37" spans="1:5" ht="29" x14ac:dyDescent="0.35">
      <c r="A37" s="201" t="s">
        <v>223</v>
      </c>
      <c r="B37" s="201" t="s">
        <v>328</v>
      </c>
      <c r="C37" s="201" t="s">
        <v>329</v>
      </c>
      <c r="D37" s="204" t="s">
        <v>1613</v>
      </c>
      <c r="E37" s="233" t="s">
        <v>1646</v>
      </c>
    </row>
    <row r="38" spans="1:5" x14ac:dyDescent="0.35">
      <c r="A38" s="201" t="s">
        <v>223</v>
      </c>
      <c r="B38" s="201" t="s">
        <v>334</v>
      </c>
      <c r="C38" s="201" t="s">
        <v>335</v>
      </c>
      <c r="D38" s="204" t="s">
        <v>1613</v>
      </c>
      <c r="E38" s="233" t="s">
        <v>1647</v>
      </c>
    </row>
    <row r="39" spans="1:5" ht="29" x14ac:dyDescent="0.35">
      <c r="A39" s="201" t="s">
        <v>223</v>
      </c>
      <c r="B39" s="201" t="s">
        <v>341</v>
      </c>
      <c r="C39" s="201" t="s">
        <v>342</v>
      </c>
      <c r="D39" s="204" t="s">
        <v>1613</v>
      </c>
      <c r="E39" s="234" t="s">
        <v>1648</v>
      </c>
    </row>
    <row r="40" spans="1:5" x14ac:dyDescent="0.35">
      <c r="A40" s="201" t="s">
        <v>223</v>
      </c>
      <c r="B40" s="201" t="s">
        <v>348</v>
      </c>
      <c r="C40" s="201" t="s">
        <v>349</v>
      </c>
      <c r="D40" s="204" t="s">
        <v>1613</v>
      </c>
      <c r="E40" s="234" t="s">
        <v>1649</v>
      </c>
    </row>
    <row r="41" spans="1:5" x14ac:dyDescent="0.35">
      <c r="A41" s="201" t="s">
        <v>352</v>
      </c>
      <c r="B41" s="201" t="s">
        <v>539</v>
      </c>
      <c r="C41" s="201" t="s">
        <v>1551</v>
      </c>
      <c r="D41" s="204" t="s">
        <v>1613</v>
      </c>
      <c r="E41" s="234" t="s">
        <v>1650</v>
      </c>
    </row>
    <row r="42" spans="1:5" x14ac:dyDescent="0.35">
      <c r="A42" s="201" t="s">
        <v>352</v>
      </c>
      <c r="B42" s="201" t="s">
        <v>353</v>
      </c>
      <c r="C42" s="201" t="s">
        <v>354</v>
      </c>
      <c r="D42" s="204" t="s">
        <v>1613</v>
      </c>
      <c r="E42" s="233" t="s">
        <v>1651</v>
      </c>
    </row>
    <row r="43" spans="1:5" ht="29" x14ac:dyDescent="0.35">
      <c r="A43" s="201" t="s">
        <v>352</v>
      </c>
      <c r="B43" s="201" t="s">
        <v>358</v>
      </c>
      <c r="C43" s="201" t="s">
        <v>359</v>
      </c>
      <c r="D43" s="204" t="s">
        <v>1613</v>
      </c>
      <c r="E43" s="233" t="s">
        <v>1652</v>
      </c>
    </row>
    <row r="44" spans="1:5" ht="43.5" x14ac:dyDescent="0.35">
      <c r="A44" s="201" t="s">
        <v>352</v>
      </c>
      <c r="B44" s="201" t="s">
        <v>363</v>
      </c>
      <c r="C44" s="201" t="s">
        <v>364</v>
      </c>
      <c r="D44" s="204" t="s">
        <v>1613</v>
      </c>
      <c r="E44" s="233" t="s">
        <v>1653</v>
      </c>
    </row>
    <row r="45" spans="1:5" ht="29" x14ac:dyDescent="0.35">
      <c r="A45" s="201" t="s">
        <v>352</v>
      </c>
      <c r="B45" s="201" t="s">
        <v>368</v>
      </c>
      <c r="C45" s="201" t="s">
        <v>369</v>
      </c>
      <c r="D45" s="204" t="s">
        <v>1613</v>
      </c>
      <c r="E45" s="233" t="s">
        <v>1654</v>
      </c>
    </row>
    <row r="46" spans="1:5" x14ac:dyDescent="0.35">
      <c r="A46" s="201" t="s">
        <v>352</v>
      </c>
      <c r="B46" s="201" t="s">
        <v>389</v>
      </c>
      <c r="C46" s="201" t="s">
        <v>390</v>
      </c>
      <c r="D46" s="204" t="s">
        <v>1613</v>
      </c>
      <c r="E46" s="233" t="s">
        <v>1655</v>
      </c>
    </row>
    <row r="47" spans="1:5" ht="29" x14ac:dyDescent="0.35">
      <c r="A47" s="201" t="s">
        <v>352</v>
      </c>
      <c r="B47" s="201" t="s">
        <v>394</v>
      </c>
      <c r="C47" s="201" t="s">
        <v>395</v>
      </c>
      <c r="D47" s="204" t="s">
        <v>1613</v>
      </c>
      <c r="E47" s="233" t="s">
        <v>1656</v>
      </c>
    </row>
    <row r="48" spans="1:5" x14ac:dyDescent="0.35">
      <c r="A48" s="201" t="s">
        <v>352</v>
      </c>
      <c r="B48" s="201" t="s">
        <v>420</v>
      </c>
      <c r="C48" s="201" t="s">
        <v>421</v>
      </c>
      <c r="D48" s="204" t="s">
        <v>1613</v>
      </c>
      <c r="E48" s="233" t="s">
        <v>1657</v>
      </c>
    </row>
    <row r="49" spans="1:5" ht="29" x14ac:dyDescent="0.35">
      <c r="A49" s="201" t="s">
        <v>352</v>
      </c>
      <c r="B49" s="201" t="s">
        <v>426</v>
      </c>
      <c r="C49" s="201" t="s">
        <v>427</v>
      </c>
      <c r="D49" s="204" t="s">
        <v>1613</v>
      </c>
      <c r="E49" s="233" t="s">
        <v>1658</v>
      </c>
    </row>
    <row r="50" spans="1:5" ht="29" x14ac:dyDescent="0.35">
      <c r="A50" s="201" t="s">
        <v>352</v>
      </c>
      <c r="B50" s="201" t="s">
        <v>429</v>
      </c>
      <c r="C50" s="201" t="s">
        <v>430</v>
      </c>
      <c r="D50" s="204" t="s">
        <v>1613</v>
      </c>
      <c r="E50" s="233" t="s">
        <v>1659</v>
      </c>
    </row>
    <row r="51" spans="1:5" ht="29" x14ac:dyDescent="0.35">
      <c r="A51" s="201" t="s">
        <v>352</v>
      </c>
      <c r="B51" s="201" t="s">
        <v>432</v>
      </c>
      <c r="C51" s="201" t="s">
        <v>433</v>
      </c>
      <c r="D51" s="204" t="s">
        <v>1613</v>
      </c>
      <c r="E51" s="233" t="s">
        <v>1660</v>
      </c>
    </row>
    <row r="52" spans="1:5" x14ac:dyDescent="0.35">
      <c r="A52" s="201" t="s">
        <v>352</v>
      </c>
      <c r="B52" s="201" t="s">
        <v>435</v>
      </c>
      <c r="C52" s="201" t="s">
        <v>436</v>
      </c>
      <c r="D52" s="204" t="s">
        <v>1613</v>
      </c>
      <c r="E52" s="233"/>
    </row>
    <row r="53" spans="1:5" ht="29" x14ac:dyDescent="0.35">
      <c r="A53" s="201" t="s">
        <v>352</v>
      </c>
      <c r="B53" s="201" t="s">
        <v>441</v>
      </c>
      <c r="C53" s="201" t="s">
        <v>442</v>
      </c>
      <c r="D53" s="204" t="s">
        <v>1613</v>
      </c>
      <c r="E53" s="233" t="s">
        <v>1661</v>
      </c>
    </row>
    <row r="54" spans="1:5" ht="29" x14ac:dyDescent="0.35">
      <c r="A54" s="201" t="s">
        <v>352</v>
      </c>
      <c r="B54" s="201" t="s">
        <v>447</v>
      </c>
      <c r="C54" s="201" t="s">
        <v>448</v>
      </c>
      <c r="D54" s="204" t="s">
        <v>1613</v>
      </c>
      <c r="E54" s="233" t="s">
        <v>1662</v>
      </c>
    </row>
    <row r="55" spans="1:5" ht="29" x14ac:dyDescent="0.35">
      <c r="A55" s="201" t="s">
        <v>352</v>
      </c>
      <c r="B55" s="201" t="s">
        <v>452</v>
      </c>
      <c r="C55" s="201" t="s">
        <v>453</v>
      </c>
      <c r="D55" s="204" t="s">
        <v>1613</v>
      </c>
      <c r="E55" s="233" t="s">
        <v>1663</v>
      </c>
    </row>
    <row r="56" spans="1:5" x14ac:dyDescent="0.35">
      <c r="A56" s="201" t="s">
        <v>471</v>
      </c>
      <c r="B56" s="201" t="s">
        <v>472</v>
      </c>
      <c r="C56" s="201" t="s">
        <v>473</v>
      </c>
      <c r="D56" s="204" t="s">
        <v>1613</v>
      </c>
      <c r="E56" s="233" t="s">
        <v>1664</v>
      </c>
    </row>
    <row r="57" spans="1:5" x14ac:dyDescent="0.35">
      <c r="A57" s="201" t="s">
        <v>471</v>
      </c>
      <c r="B57" s="201" t="s">
        <v>478</v>
      </c>
      <c r="C57" s="201" t="s">
        <v>479</v>
      </c>
      <c r="D57" s="204" t="s">
        <v>1613</v>
      </c>
      <c r="E57" s="233" t="s">
        <v>1665</v>
      </c>
    </row>
    <row r="58" spans="1:5" x14ac:dyDescent="0.35">
      <c r="A58" s="201" t="s">
        <v>471</v>
      </c>
      <c r="B58" s="201" t="s">
        <v>483</v>
      </c>
      <c r="C58" s="201" t="s">
        <v>484</v>
      </c>
      <c r="D58" s="204" t="s">
        <v>1613</v>
      </c>
      <c r="E58" s="233" t="s">
        <v>1666</v>
      </c>
    </row>
    <row r="59" spans="1:5" x14ac:dyDescent="0.35">
      <c r="A59" s="201" t="s">
        <v>471</v>
      </c>
      <c r="B59" s="201" t="s">
        <v>487</v>
      </c>
      <c r="C59" s="201" t="s">
        <v>488</v>
      </c>
      <c r="D59" s="204" t="s">
        <v>1613</v>
      </c>
      <c r="E59" s="233" t="s">
        <v>1667</v>
      </c>
    </row>
    <row r="60" spans="1:5" ht="43.5" x14ac:dyDescent="0.35">
      <c r="A60" s="201" t="s">
        <v>471</v>
      </c>
      <c r="B60" s="201" t="s">
        <v>492</v>
      </c>
      <c r="C60" s="201" t="s">
        <v>493</v>
      </c>
      <c r="D60" s="204" t="s">
        <v>1613</v>
      </c>
      <c r="E60" s="233" t="s">
        <v>1668</v>
      </c>
    </row>
    <row r="61" spans="1:5" x14ac:dyDescent="0.35">
      <c r="A61" s="201" t="s">
        <v>471</v>
      </c>
      <c r="B61" s="201" t="s">
        <v>497</v>
      </c>
      <c r="C61" s="201" t="s">
        <v>498</v>
      </c>
      <c r="D61" s="204" t="s">
        <v>1613</v>
      </c>
      <c r="E61" s="233" t="s">
        <v>1669</v>
      </c>
    </row>
    <row r="62" spans="1:5" ht="29" x14ac:dyDescent="0.35">
      <c r="A62" s="201" t="s">
        <v>471</v>
      </c>
      <c r="B62" s="201" t="s">
        <v>502</v>
      </c>
      <c r="C62" s="201" t="s">
        <v>503</v>
      </c>
      <c r="D62" s="204" t="s">
        <v>1613</v>
      </c>
      <c r="E62" s="233" t="s">
        <v>1670</v>
      </c>
    </row>
    <row r="63" spans="1:5" x14ac:dyDescent="0.35">
      <c r="A63" s="201" t="s">
        <v>471</v>
      </c>
      <c r="B63" s="201" t="s">
        <v>507</v>
      </c>
      <c r="C63" s="201" t="s">
        <v>508</v>
      </c>
      <c r="D63" s="204" t="s">
        <v>1613</v>
      </c>
      <c r="E63" s="233"/>
    </row>
    <row r="64" spans="1:5" ht="58" x14ac:dyDescent="0.35">
      <c r="A64" s="201" t="s">
        <v>471</v>
      </c>
      <c r="B64" s="201" t="s">
        <v>511</v>
      </c>
      <c r="C64" s="201" t="s">
        <v>512</v>
      </c>
      <c r="D64" s="204" t="s">
        <v>1613</v>
      </c>
      <c r="E64" s="316" t="s">
        <v>1671</v>
      </c>
    </row>
    <row r="65" spans="1:5" ht="29" x14ac:dyDescent="0.35">
      <c r="A65" s="201" t="s">
        <v>517</v>
      </c>
      <c r="B65" s="201" t="s">
        <v>518</v>
      </c>
      <c r="C65" s="201" t="s">
        <v>519</v>
      </c>
      <c r="D65" s="204" t="s">
        <v>1613</v>
      </c>
      <c r="E65" s="233" t="s">
        <v>1672</v>
      </c>
    </row>
    <row r="66" spans="1:5" x14ac:dyDescent="0.35">
      <c r="A66" s="201" t="s">
        <v>517</v>
      </c>
      <c r="B66" s="201" t="s">
        <v>525</v>
      </c>
      <c r="C66" s="201" t="s">
        <v>526</v>
      </c>
      <c r="D66" s="204" t="s">
        <v>1613</v>
      </c>
      <c r="E66" s="233" t="s">
        <v>1673</v>
      </c>
    </row>
    <row r="67" spans="1:5" ht="29" x14ac:dyDescent="0.35">
      <c r="A67" s="201" t="s">
        <v>517</v>
      </c>
      <c r="B67" s="201" t="s">
        <v>532</v>
      </c>
      <c r="C67" s="201" t="s">
        <v>533</v>
      </c>
      <c r="D67" s="204" t="s">
        <v>1613</v>
      </c>
      <c r="E67" s="233" t="s">
        <v>1674</v>
      </c>
    </row>
    <row r="68" spans="1:5" ht="58" x14ac:dyDescent="0.35">
      <c r="A68" s="201" t="s">
        <v>538</v>
      </c>
      <c r="B68" s="201" t="s">
        <v>549</v>
      </c>
      <c r="C68" s="201" t="s">
        <v>550</v>
      </c>
      <c r="D68" s="204" t="s">
        <v>1613</v>
      </c>
      <c r="E68" s="316" t="s">
        <v>1875</v>
      </c>
    </row>
    <row r="69" spans="1:5" x14ac:dyDescent="0.35">
      <c r="A69" s="201" t="s">
        <v>538</v>
      </c>
      <c r="B69" s="201" t="s">
        <v>566</v>
      </c>
      <c r="C69" s="201" t="s">
        <v>567</v>
      </c>
      <c r="D69" s="204" t="s">
        <v>1613</v>
      </c>
      <c r="E69" s="233" t="s">
        <v>1675</v>
      </c>
    </row>
    <row r="70" spans="1:5" x14ac:dyDescent="0.35">
      <c r="A70" s="201" t="s">
        <v>538</v>
      </c>
      <c r="B70" s="201" t="s">
        <v>587</v>
      </c>
      <c r="C70" s="201" t="s">
        <v>588</v>
      </c>
      <c r="D70" s="204" t="s">
        <v>1613</v>
      </c>
      <c r="E70" s="233"/>
    </row>
    <row r="71" spans="1:5" x14ac:dyDescent="0.35">
      <c r="A71" s="201" t="s">
        <v>538</v>
      </c>
      <c r="B71" s="201" t="s">
        <v>1552</v>
      </c>
      <c r="C71" s="201" t="s">
        <v>563</v>
      </c>
      <c r="D71" s="204" t="s">
        <v>1613</v>
      </c>
      <c r="E71" s="233" t="s">
        <v>1676</v>
      </c>
    </row>
    <row r="72" spans="1:5" x14ac:dyDescent="0.35">
      <c r="A72" s="201" t="s">
        <v>538</v>
      </c>
      <c r="B72" s="201" t="s">
        <v>591</v>
      </c>
      <c r="C72" s="201" t="s">
        <v>592</v>
      </c>
      <c r="D72" s="204" t="s">
        <v>1613</v>
      </c>
      <c r="E72" s="233"/>
    </row>
    <row r="73" spans="1:5" x14ac:dyDescent="0.35">
      <c r="A73" s="201" t="s">
        <v>538</v>
      </c>
      <c r="B73" s="201" t="s">
        <v>1553</v>
      </c>
      <c r="C73" s="201" t="s">
        <v>592</v>
      </c>
      <c r="D73" s="204" t="s">
        <v>1613</v>
      </c>
      <c r="E73" s="233"/>
    </row>
    <row r="74" spans="1:5" x14ac:dyDescent="0.35">
      <c r="A74" s="201" t="s">
        <v>538</v>
      </c>
      <c r="B74" s="201" t="s">
        <v>594</v>
      </c>
      <c r="C74" s="201" t="s">
        <v>594</v>
      </c>
      <c r="D74" s="204" t="s">
        <v>1613</v>
      </c>
      <c r="E74" s="233" t="s">
        <v>1677</v>
      </c>
    </row>
    <row r="75" spans="1:5" x14ac:dyDescent="0.35">
      <c r="A75" s="201" t="s">
        <v>538</v>
      </c>
      <c r="B75" s="201" t="s">
        <v>598</v>
      </c>
      <c r="C75" s="201" t="s">
        <v>599</v>
      </c>
      <c r="D75" s="204" t="s">
        <v>1613</v>
      </c>
      <c r="E75" s="233" t="s">
        <v>1678</v>
      </c>
    </row>
    <row r="76" spans="1:5" ht="43.5" x14ac:dyDescent="0.35">
      <c r="A76" s="201" t="s">
        <v>604</v>
      </c>
      <c r="B76" s="201" t="s">
        <v>605</v>
      </c>
      <c r="C76" s="201" t="s">
        <v>606</v>
      </c>
      <c r="D76" s="204" t="s">
        <v>1613</v>
      </c>
      <c r="E76" s="233" t="s">
        <v>1679</v>
      </c>
    </row>
    <row r="77" spans="1:5" ht="43.5" x14ac:dyDescent="0.35">
      <c r="A77" s="201" t="s">
        <v>604</v>
      </c>
      <c r="B77" s="201" t="s">
        <v>605</v>
      </c>
      <c r="C77" s="201" t="s">
        <v>618</v>
      </c>
      <c r="D77" s="204" t="s">
        <v>1613</v>
      </c>
      <c r="E77" s="233" t="s">
        <v>1679</v>
      </c>
    </row>
    <row r="78" spans="1:5" ht="43.5" x14ac:dyDescent="0.35">
      <c r="A78" s="201" t="s">
        <v>604</v>
      </c>
      <c r="B78" s="201" t="s">
        <v>605</v>
      </c>
      <c r="C78" s="201" t="s">
        <v>620</v>
      </c>
      <c r="D78" s="204" t="s">
        <v>1613</v>
      </c>
      <c r="E78" s="233" t="s">
        <v>1679</v>
      </c>
    </row>
    <row r="79" spans="1:5" ht="43.5" x14ac:dyDescent="0.35">
      <c r="A79" s="201" t="s">
        <v>604</v>
      </c>
      <c r="B79" s="201" t="s">
        <v>605</v>
      </c>
      <c r="C79" s="201" t="s">
        <v>633</v>
      </c>
      <c r="D79" s="204" t="s">
        <v>1613</v>
      </c>
      <c r="E79" s="233" t="s">
        <v>1679</v>
      </c>
    </row>
    <row r="80" spans="1:5" ht="43.5" x14ac:dyDescent="0.35">
      <c r="A80" s="201" t="s">
        <v>604</v>
      </c>
      <c r="B80" s="201" t="s">
        <v>605</v>
      </c>
      <c r="C80" s="201" t="s">
        <v>643</v>
      </c>
      <c r="D80" s="204" t="s">
        <v>1613</v>
      </c>
      <c r="E80" s="233" t="s">
        <v>1679</v>
      </c>
    </row>
    <row r="81" spans="1:5" ht="72.5" x14ac:dyDescent="0.35">
      <c r="A81" s="201" t="s">
        <v>604</v>
      </c>
      <c r="B81" s="201" t="s">
        <v>659</v>
      </c>
      <c r="C81" s="201" t="s">
        <v>660</v>
      </c>
      <c r="D81" s="204" t="s">
        <v>1613</v>
      </c>
      <c r="E81" s="233" t="s">
        <v>1680</v>
      </c>
    </row>
    <row r="82" spans="1:5" ht="43.5" x14ac:dyDescent="0.35">
      <c r="A82" s="201" t="s">
        <v>604</v>
      </c>
      <c r="B82" s="201" t="s">
        <v>665</v>
      </c>
      <c r="C82" s="201" t="s">
        <v>666</v>
      </c>
      <c r="D82" s="204" t="s">
        <v>1613</v>
      </c>
      <c r="E82" s="233" t="s">
        <v>1681</v>
      </c>
    </row>
    <row r="83" spans="1:5" ht="43.5" x14ac:dyDescent="0.35">
      <c r="A83" s="201" t="s">
        <v>604</v>
      </c>
      <c r="B83" s="201" t="s">
        <v>665</v>
      </c>
      <c r="C83" s="201" t="s">
        <v>670</v>
      </c>
      <c r="D83" s="204" t="s">
        <v>1613</v>
      </c>
      <c r="E83" s="233" t="s">
        <v>1681</v>
      </c>
    </row>
    <row r="84" spans="1:5" ht="43.5" x14ac:dyDescent="0.35">
      <c r="A84" s="201" t="s">
        <v>604</v>
      </c>
      <c r="B84" s="201" t="s">
        <v>665</v>
      </c>
      <c r="C84" s="201" t="s">
        <v>672</v>
      </c>
      <c r="D84" s="204" t="s">
        <v>1613</v>
      </c>
      <c r="E84" s="233" t="s">
        <v>1681</v>
      </c>
    </row>
    <row r="85" spans="1:5" ht="43.5" x14ac:dyDescent="0.35">
      <c r="A85" s="201" t="s">
        <v>604</v>
      </c>
      <c r="B85" s="201" t="s">
        <v>665</v>
      </c>
      <c r="C85" s="201" t="s">
        <v>674</v>
      </c>
      <c r="D85" s="204" t="s">
        <v>1613</v>
      </c>
      <c r="E85" s="233" t="s">
        <v>1681</v>
      </c>
    </row>
    <row r="86" spans="1:5" ht="43.5" x14ac:dyDescent="0.35">
      <c r="A86" s="201" t="s">
        <v>604</v>
      </c>
      <c r="B86" s="201" t="s">
        <v>665</v>
      </c>
      <c r="C86" s="201" t="s">
        <v>676</v>
      </c>
      <c r="D86" s="204" t="s">
        <v>1613</v>
      </c>
      <c r="E86" s="233" t="s">
        <v>1681</v>
      </c>
    </row>
    <row r="87" spans="1:5" ht="29" x14ac:dyDescent="0.35">
      <c r="A87" s="201" t="s">
        <v>678</v>
      </c>
      <c r="B87" s="201" t="s">
        <v>679</v>
      </c>
      <c r="C87" s="201" t="s">
        <v>680</v>
      </c>
      <c r="D87" s="204" t="s">
        <v>1613</v>
      </c>
      <c r="E87" s="233" t="s">
        <v>1682</v>
      </c>
    </row>
    <row r="88" spans="1:5" ht="101.5" x14ac:dyDescent="0.35">
      <c r="A88" s="201" t="s">
        <v>684</v>
      </c>
      <c r="B88" s="201" t="s">
        <v>685</v>
      </c>
      <c r="C88" s="201" t="s">
        <v>686</v>
      </c>
      <c r="D88" s="204" t="s">
        <v>1613</v>
      </c>
      <c r="E88" s="233" t="s">
        <v>1683</v>
      </c>
    </row>
    <row r="89" spans="1:5" ht="101.5" x14ac:dyDescent="0.35">
      <c r="A89" s="201" t="s">
        <v>684</v>
      </c>
      <c r="B89" s="201" t="s">
        <v>699</v>
      </c>
      <c r="C89" s="201" t="s">
        <v>700</v>
      </c>
      <c r="D89" s="204" t="s">
        <v>1613</v>
      </c>
      <c r="E89" s="233" t="s">
        <v>1683</v>
      </c>
    </row>
    <row r="90" spans="1:5" ht="101.5" x14ac:dyDescent="0.35">
      <c r="A90" s="201" t="s">
        <v>684</v>
      </c>
      <c r="B90" s="201" t="s">
        <v>113</v>
      </c>
      <c r="C90" s="201" t="s">
        <v>701</v>
      </c>
      <c r="D90" s="204" t="s">
        <v>1613</v>
      </c>
      <c r="E90" s="233" t="s">
        <v>1683</v>
      </c>
    </row>
    <row r="91" spans="1:5" ht="101.5" x14ac:dyDescent="0.35">
      <c r="A91" s="201" t="s">
        <v>684</v>
      </c>
      <c r="B91" s="201" t="s">
        <v>702</v>
      </c>
      <c r="C91" s="201" t="s">
        <v>703</v>
      </c>
      <c r="D91" s="204" t="s">
        <v>1613</v>
      </c>
      <c r="E91" s="233" t="s">
        <v>1683</v>
      </c>
    </row>
    <row r="92" spans="1:5" ht="101.5" x14ac:dyDescent="0.35">
      <c r="A92" s="201" t="s">
        <v>684</v>
      </c>
      <c r="B92" s="201" t="s">
        <v>704</v>
      </c>
      <c r="C92" s="201" t="s">
        <v>705</v>
      </c>
      <c r="D92" s="204" t="s">
        <v>1613</v>
      </c>
      <c r="E92" s="233" t="s">
        <v>1683</v>
      </c>
    </row>
    <row r="93" spans="1:5" ht="101.5" x14ac:dyDescent="0.35">
      <c r="A93" s="201" t="s">
        <v>684</v>
      </c>
      <c r="B93" s="201" t="s">
        <v>198</v>
      </c>
      <c r="C93" s="201" t="s">
        <v>706</v>
      </c>
      <c r="D93" s="204" t="s">
        <v>1613</v>
      </c>
      <c r="E93" s="233" t="s">
        <v>1683</v>
      </c>
    </row>
    <row r="94" spans="1:5" ht="101.5" x14ac:dyDescent="0.35">
      <c r="A94" s="201" t="s">
        <v>684</v>
      </c>
      <c r="B94" s="201" t="s">
        <v>707</v>
      </c>
      <c r="C94" s="201" t="s">
        <v>708</v>
      </c>
      <c r="D94" s="204" t="s">
        <v>1613</v>
      </c>
      <c r="E94" s="233" t="s">
        <v>1683</v>
      </c>
    </row>
    <row r="95" spans="1:5" ht="101.5" x14ac:dyDescent="0.35">
      <c r="A95" s="201" t="s">
        <v>684</v>
      </c>
      <c r="B95" s="201" t="s">
        <v>709</v>
      </c>
      <c r="C95" s="201" t="s">
        <v>710</v>
      </c>
      <c r="D95" s="204" t="s">
        <v>1613</v>
      </c>
      <c r="E95" s="233" t="s">
        <v>1683</v>
      </c>
    </row>
    <row r="96" spans="1:5" ht="101.5" x14ac:dyDescent="0.35">
      <c r="A96" s="201" t="s">
        <v>684</v>
      </c>
      <c r="B96" s="201" t="s">
        <v>711</v>
      </c>
      <c r="C96" s="201" t="s">
        <v>712</v>
      </c>
      <c r="D96" s="204" t="s">
        <v>1613</v>
      </c>
      <c r="E96" s="233" t="s">
        <v>1683</v>
      </c>
    </row>
    <row r="97" spans="1:5" x14ac:dyDescent="0.35">
      <c r="A97" s="201" t="s">
        <v>538</v>
      </c>
      <c r="B97" s="201" t="s">
        <v>539</v>
      </c>
      <c r="C97" s="201" t="s">
        <v>540</v>
      </c>
      <c r="D97" s="204" t="s">
        <v>1613</v>
      </c>
      <c r="E97" s="233" t="s">
        <v>1782</v>
      </c>
    </row>
    <row r="98" spans="1:5" x14ac:dyDescent="0.35">
      <c r="A98" s="201" t="s">
        <v>538</v>
      </c>
      <c r="B98" s="201" t="s">
        <v>539</v>
      </c>
      <c r="C98" s="201" t="s">
        <v>540</v>
      </c>
      <c r="D98" s="204" t="s">
        <v>1613</v>
      </c>
      <c r="E98" s="233" t="s">
        <v>1783</v>
      </c>
    </row>
    <row r="99" spans="1:5" x14ac:dyDescent="0.35">
      <c r="D99" s="205"/>
    </row>
    <row r="100" spans="1:5" x14ac:dyDescent="0.35">
      <c r="D100" s="205"/>
    </row>
    <row r="101" spans="1:5" x14ac:dyDescent="0.35">
      <c r="D101" s="205"/>
    </row>
    <row r="102" spans="1:5" x14ac:dyDescent="0.35">
      <c r="D102" s="205"/>
    </row>
    <row r="103" spans="1:5" x14ac:dyDescent="0.35">
      <c r="D103" s="205"/>
    </row>
    <row r="104" spans="1:5" x14ac:dyDescent="0.35">
      <c r="D104" s="205"/>
    </row>
    <row r="105" spans="1:5" x14ac:dyDescent="0.35">
      <c r="D105" s="205"/>
    </row>
    <row r="106" spans="1:5" x14ac:dyDescent="0.35">
      <c r="D106" s="205"/>
    </row>
  </sheetData>
  <conditionalFormatting sqref="C1:C1048576">
    <cfRule type="duplicateValues" dxfId="8"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E5185-5758-431C-B908-063A15A9B93D}">
  <sheetPr>
    <tabColor theme="8" tint="-0.249977111117893"/>
  </sheetPr>
  <dimension ref="A1:Y805"/>
  <sheetViews>
    <sheetView topLeftCell="A577" workbookViewId="0">
      <selection activeCell="E93" sqref="A93:XFD93"/>
    </sheetView>
  </sheetViews>
  <sheetFormatPr defaultColWidth="9" defaultRowHeight="14.5" x14ac:dyDescent="0.3"/>
  <cols>
    <col min="1" max="1" width="15" style="206" customWidth="1"/>
    <col min="2" max="2" width="21.83203125" style="207" customWidth="1"/>
    <col min="3" max="6" width="27.83203125" style="206" customWidth="1"/>
    <col min="7" max="11" width="6.75" style="206" customWidth="1"/>
    <col min="12" max="12" width="27.83203125" style="206" customWidth="1"/>
    <col min="13" max="13" width="18.08203125" style="207" customWidth="1"/>
    <col min="14" max="14" width="11.75" style="206" customWidth="1"/>
    <col min="15" max="15" width="47.08203125" style="206" customWidth="1"/>
    <col min="16" max="17" width="9.58203125" style="206" customWidth="1"/>
    <col min="18" max="18" width="18.58203125" style="206" customWidth="1"/>
    <col min="19" max="19" width="23.08203125" style="206" customWidth="1"/>
    <col min="20" max="20" width="30" style="206" customWidth="1"/>
    <col min="21" max="21" width="55.58203125" style="222" customWidth="1"/>
    <col min="22" max="16384" width="9" style="206"/>
  </cols>
  <sheetData>
    <row r="1" spans="1:21" x14ac:dyDescent="0.3">
      <c r="C1" s="208" t="s">
        <v>1554</v>
      </c>
      <c r="D1" s="207"/>
      <c r="E1" s="207"/>
      <c r="F1" s="207"/>
      <c r="G1" s="207"/>
      <c r="H1" s="207"/>
      <c r="I1" s="207"/>
      <c r="J1" s="207"/>
      <c r="K1" s="207"/>
      <c r="L1" s="207" t="s">
        <v>1555</v>
      </c>
      <c r="N1" s="209" t="s">
        <v>1556</v>
      </c>
      <c r="O1" s="209" t="s">
        <v>1556</v>
      </c>
      <c r="P1" s="209" t="s">
        <v>1556</v>
      </c>
      <c r="Q1" s="209" t="s">
        <v>1557</v>
      </c>
      <c r="R1" s="209" t="s">
        <v>1558</v>
      </c>
      <c r="S1" s="209"/>
      <c r="T1" s="209" t="s">
        <v>1559</v>
      </c>
      <c r="U1" s="210" t="s">
        <v>1560</v>
      </c>
    </row>
    <row r="2" spans="1:21" s="211" customFormat="1" x14ac:dyDescent="0.3">
      <c r="B2" s="208"/>
      <c r="C2" s="212" t="s">
        <v>37</v>
      </c>
      <c r="D2" s="212" t="s">
        <v>38</v>
      </c>
      <c r="E2" s="212" t="s">
        <v>39</v>
      </c>
      <c r="F2" s="212" t="s">
        <v>40</v>
      </c>
      <c r="G2" s="212" t="s">
        <v>41</v>
      </c>
      <c r="H2" s="212" t="s">
        <v>42</v>
      </c>
      <c r="I2" s="212" t="s">
        <v>43</v>
      </c>
      <c r="J2" s="212" t="s">
        <v>44</v>
      </c>
      <c r="K2" s="212" t="s">
        <v>45</v>
      </c>
      <c r="L2" s="212" t="s">
        <v>1561</v>
      </c>
      <c r="M2" s="213"/>
      <c r="N2" s="212" t="s">
        <v>1562</v>
      </c>
      <c r="O2" s="212" t="s">
        <v>1563</v>
      </c>
      <c r="P2" s="212" t="s">
        <v>1564</v>
      </c>
      <c r="Q2" s="212" t="s">
        <v>1565</v>
      </c>
      <c r="R2" s="212" t="s">
        <v>1566</v>
      </c>
      <c r="S2" s="212"/>
      <c r="T2" s="212" t="s">
        <v>1567</v>
      </c>
      <c r="U2" s="210"/>
    </row>
    <row r="3" spans="1:21" s="216" customFormat="1" ht="380" customHeight="1" x14ac:dyDescent="0.3">
      <c r="A3" s="214" t="s">
        <v>1568</v>
      </c>
      <c r="B3" s="215" t="str">
        <f>C3&amp;D3&amp;E3</f>
        <v>TransportationConventional Pollutant StandardsPercentage Reduction of Separately Regulated Pollutants</v>
      </c>
      <c r="C3" s="214" t="s">
        <v>57</v>
      </c>
      <c r="D3" s="214" t="s">
        <v>58</v>
      </c>
      <c r="E3" s="216" t="str">
        <f>E4</f>
        <v>Percentage Reduction of Separately Regulated Pollutants</v>
      </c>
      <c r="M3" s="217"/>
      <c r="N3" s="216" t="s">
        <v>1569</v>
      </c>
      <c r="O3" s="21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16" t="s">
        <v>1570</v>
      </c>
      <c r="Q3" s="216" t="s">
        <v>63</v>
      </c>
      <c r="U3" s="218" t="str">
        <f>app_en!A640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Brazil, since 1988 to 2014, the limits in regulation for VOC emitted by LDVs, declined from 2.1 g/km to 0.05 g/km, a reduction of 98%.//**CO emitted by LDVs: ** In Brazil, since 1988 to 2014, the limits in regulation for CO emitted by LDVs, declined from 24 g/km to 1.3 g/km, a reduction of 95%.//**NOx emitted by LDVs: ** In Brazil, since 1988 to 2014, the limits in regulation for NOx emitted by LDVs, declined from 2 g/km to 0.08 g/km, a reduction of 96%.//**PM10 emitted by HDVs: ** In Brazil, since 1989 to 2012, the limits in regulation for PM emitted by HDVs, declined from 0.6 g/kWh to 0.02 g/kWh, a reduction of 97%.//**PM2.5 emitted by HDVs: ** In Brazil, since 1989 to 2012, the limits in regulation for PM emitted by HDVs, declined from 0.6 g/kWh to 0.02 g/kWh, a reduction of 97%.//**SOx emitted by HDVs: ** In Brazil, since 2000 to 2013, the limits in regulation for sulfur content in diesel fuel for HDVs declined from 10,000 ppm to two specifications: 10 ppm and 500 ppm for metropolitan region and country side, respectively, a reduction of at least 95%.//**VOCs emitted by HDVs: ** In Brazil, since 1989 to 2012, the limits in regulation for VOC emitted by HDVs, declined from 3.6 g/kWh to 0.46 g/kWh, a reduction of 87%.//**CO emitted by HDVs: ** In Brazil, since 1989 to 2012, the limits in regulation for CO emitted by HDVs, declined from 14 g/kWh to 1.5 g/kWh, a reduction of 89%.//**NOx emitted by HDVs: ** In Brazil, since 1989 to 2012, the limits in regulation for NOx emitted by HDVs, declined from 18 g/kWh to 2 g/kWh, a reduction of 89%.//**SOx emitted by rail: ** In Brazil, since 2000 to 2013, the limits in regulation for sulfur content in diesel fuel for HDVs declined from 10,000 ppm to two specifications: 10 ppm and 500 ppm for metropolitan region and country side, respectively, a reduction of at least 95%.//**SOx emitted by ships: ** In Brazil, since 2000 to 2013, the limits in regulation for sulfur content in diesel fuel for HDVs declined from 10,000 ppm to two specifications: 10 ppm and 500 ppm for metropolitan region and country side, respectively, a reduction of at least 95%.//**VOCs emitted by motorbikes: ** In Brazil, since 1988 to 2014, the limits in regulation for VOC emitted by LDVs, declined from 2.1 g/km to 0.05 g/km, a reduction of 98%.//**CO emitted by motorbikes: ** In Brazil, since 1988 to 2014, the limits in regulation for CO emitted by LDVs, declined from 24 g/km to 1.3 g/km, a reduction of 95%.//**NOx emitted by motorbikes: ** In Brazil, since 1988 to 2014, the limits in regulation for NOx emitted by LDVs, declined from 2 g/km to 0.08 g/km, a reduction of 96%.</v>
      </c>
    </row>
    <row r="4" spans="1:21" x14ac:dyDescent="0.3">
      <c r="A4" s="219" t="s">
        <v>1571</v>
      </c>
      <c r="B4" s="220"/>
      <c r="C4" s="206" t="s">
        <v>57</v>
      </c>
      <c r="D4" s="206" t="s">
        <v>58</v>
      </c>
      <c r="E4" s="206" t="s">
        <v>59</v>
      </c>
      <c r="F4" s="206" t="s">
        <v>60</v>
      </c>
      <c r="G4" s="206" t="s">
        <v>61</v>
      </c>
      <c r="H4" s="206" t="s">
        <v>60</v>
      </c>
      <c r="I4" s="206" t="s">
        <v>62</v>
      </c>
      <c r="J4" s="206">
        <v>300</v>
      </c>
      <c r="K4" s="206" t="s">
        <v>63</v>
      </c>
      <c r="L4" s="206" t="s">
        <v>1686</v>
      </c>
      <c r="N4" s="219" t="s">
        <v>1569</v>
      </c>
      <c r="O4" s="219"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21" t="s">
        <v>1570</v>
      </c>
      <c r="Q4" s="221" t="s">
        <v>63</v>
      </c>
      <c r="R4" s="221" t="str">
        <f>I4&amp;" emitted by "&amp;H4</f>
        <v>VOCs emitted by LDVs</v>
      </c>
      <c r="S4" s="221" t="str">
        <f>IF(R4="","","//**"&amp;R4&amp;": **")</f>
        <v>//**VOCs emitted by LDVs: **</v>
      </c>
      <c r="T4" s="206" t="str">
        <f>IF(K4="Yes",S4&amp;L4,"")</f>
        <v>//**VOCs emitted by LDVs: ** In Brazil, since 1988 to 2014, the limits in regulation for VOC emitted by LDVs, declined from 2.1 g/km to 0.05 g/km, a reduction of 98%.</v>
      </c>
    </row>
    <row r="5" spans="1:21" x14ac:dyDescent="0.3">
      <c r="A5" s="219" t="s">
        <v>1571</v>
      </c>
      <c r="B5" s="220"/>
      <c r="C5" s="206" t="s">
        <v>57</v>
      </c>
      <c r="D5" s="206" t="s">
        <v>58</v>
      </c>
      <c r="E5" s="206" t="s">
        <v>59</v>
      </c>
      <c r="F5" s="206" t="s">
        <v>60</v>
      </c>
      <c r="G5" s="206" t="s">
        <v>69</v>
      </c>
      <c r="H5" s="206" t="s">
        <v>60</v>
      </c>
      <c r="I5" s="206" t="s">
        <v>69</v>
      </c>
      <c r="J5" s="206">
        <v>301</v>
      </c>
      <c r="K5" s="206" t="s">
        <v>63</v>
      </c>
      <c r="L5" s="206" t="s">
        <v>1687</v>
      </c>
      <c r="N5" s="219" t="s">
        <v>1569</v>
      </c>
      <c r="O5" s="219"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21" t="s">
        <v>1570</v>
      </c>
      <c r="Q5" s="221" t="s">
        <v>63</v>
      </c>
      <c r="R5" s="221" t="str">
        <f t="shared" ref="R5:R63" si="0">I5&amp;" emitted by "&amp;H5</f>
        <v>CO emitted by LDVs</v>
      </c>
      <c r="S5" s="221" t="str">
        <f t="shared" ref="S5:S68" si="1">IF(R5="","","//**"&amp;R5&amp;": **")</f>
        <v>//**CO emitted by LDVs: **</v>
      </c>
      <c r="T5" s="206" t="str">
        <f t="shared" ref="T5:T67" si="2">IF(K5="Yes",S5&amp;L5,"")</f>
        <v>//**CO emitted by LDVs: ** In Brazil, since 1988 to 2014, the limits in regulation for CO emitted by LDVs, declined from 24 g/km to 1.3 g/km, a reduction of 95%.</v>
      </c>
    </row>
    <row r="6" spans="1:21" x14ac:dyDescent="0.3">
      <c r="A6" s="219" t="s">
        <v>1571</v>
      </c>
      <c r="B6" s="220"/>
      <c r="C6" s="206" t="s">
        <v>57</v>
      </c>
      <c r="D6" s="206" t="s">
        <v>58</v>
      </c>
      <c r="E6" s="206" t="s">
        <v>59</v>
      </c>
      <c r="F6" s="206" t="s">
        <v>60</v>
      </c>
      <c r="G6" s="206" t="s">
        <v>70</v>
      </c>
      <c r="H6" s="206" t="s">
        <v>60</v>
      </c>
      <c r="I6" s="206" t="s">
        <v>70</v>
      </c>
      <c r="J6" s="206">
        <v>302</v>
      </c>
      <c r="K6" s="206" t="s">
        <v>63</v>
      </c>
      <c r="L6" s="206" t="s">
        <v>1688</v>
      </c>
      <c r="N6" s="219" t="s">
        <v>1569</v>
      </c>
      <c r="O6" s="219"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21" t="s">
        <v>1570</v>
      </c>
      <c r="Q6" s="221" t="s">
        <v>63</v>
      </c>
      <c r="R6" s="221" t="str">
        <f t="shared" si="0"/>
        <v>NOx emitted by LDVs</v>
      </c>
      <c r="S6" s="221" t="str">
        <f t="shared" si="1"/>
        <v>//**NOx emitted by LDVs: **</v>
      </c>
      <c r="T6" s="206" t="str">
        <f t="shared" si="2"/>
        <v>//**NOx emitted by LDVs: ** In Brazil, since 1988 to 2014, the limits in regulation for NOx emitted by LDVs, declined from 2 g/km to 0.08 g/km, a reduction of 96%.</v>
      </c>
    </row>
    <row r="7" spans="1:21" x14ac:dyDescent="0.3">
      <c r="A7" s="219" t="s">
        <v>1571</v>
      </c>
      <c r="B7" s="220"/>
      <c r="C7" s="206" t="s">
        <v>57</v>
      </c>
      <c r="D7" s="206" t="s">
        <v>58</v>
      </c>
      <c r="E7" s="206" t="s">
        <v>59</v>
      </c>
      <c r="F7" s="206" t="s">
        <v>60</v>
      </c>
      <c r="G7" s="206" t="s">
        <v>71</v>
      </c>
      <c r="H7" s="206" t="s">
        <v>60</v>
      </c>
      <c r="I7" s="206" t="s">
        <v>71</v>
      </c>
      <c r="J7" s="206">
        <v>303</v>
      </c>
      <c r="K7" s="206" t="s">
        <v>63</v>
      </c>
      <c r="L7" s="206" t="s">
        <v>1689</v>
      </c>
      <c r="N7" s="219" t="s">
        <v>1569</v>
      </c>
      <c r="O7" s="219"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21" t="s">
        <v>1570</v>
      </c>
      <c r="Q7" s="221" t="s">
        <v>63</v>
      </c>
      <c r="R7" s="221" t="str">
        <f t="shared" si="0"/>
        <v>PM10 emitted by LDVs</v>
      </c>
      <c r="S7" s="221" t="str">
        <f t="shared" si="1"/>
        <v>//**PM10 emitted by LDVs: **</v>
      </c>
      <c r="T7" s="206" t="str">
        <f t="shared" si="2"/>
        <v>//**PM10 emitted by LDVs: ** In Brazil, since 1989 to 2012, the limits in regulation for PM emitted by HDVs, declined from 0.6 g/kWh to 0.02 g/kWh, a reduction of 97%.</v>
      </c>
    </row>
    <row r="8" spans="1:21" x14ac:dyDescent="0.3">
      <c r="A8" s="219" t="s">
        <v>1571</v>
      </c>
      <c r="B8" s="220"/>
      <c r="C8" s="206" t="s">
        <v>57</v>
      </c>
      <c r="D8" s="206" t="s">
        <v>58</v>
      </c>
      <c r="E8" s="206" t="s">
        <v>59</v>
      </c>
      <c r="F8" s="206" t="s">
        <v>60</v>
      </c>
      <c r="G8" s="206" t="s">
        <v>72</v>
      </c>
      <c r="H8" s="206" t="s">
        <v>60</v>
      </c>
      <c r="I8" s="206" t="s">
        <v>73</v>
      </c>
      <c r="J8" s="206">
        <v>304</v>
      </c>
      <c r="K8" s="206" t="s">
        <v>63</v>
      </c>
      <c r="L8" s="206" t="s">
        <v>1689</v>
      </c>
      <c r="N8" s="219" t="s">
        <v>1569</v>
      </c>
      <c r="O8" s="219"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21" t="s">
        <v>1570</v>
      </c>
      <c r="Q8" s="221" t="s">
        <v>63</v>
      </c>
      <c r="R8" s="221" t="str">
        <f t="shared" si="0"/>
        <v>PM2.5 emitted by LDVs</v>
      </c>
      <c r="S8" s="221" t="str">
        <f t="shared" si="1"/>
        <v>//**PM2.5 emitted by LDVs: **</v>
      </c>
      <c r="T8" s="206" t="str">
        <f t="shared" si="2"/>
        <v>//**PM2.5 emitted by LDVs: ** In Brazil, since 1989 to 2012, the limits in regulation for PM emitted by HDVs, declined from 0.6 g/kWh to 0.02 g/kWh, a reduction of 97%.</v>
      </c>
    </row>
    <row r="9" spans="1:21" x14ac:dyDescent="0.3">
      <c r="A9" s="219" t="s">
        <v>1571</v>
      </c>
      <c r="B9" s="220"/>
      <c r="C9" s="206" t="s">
        <v>57</v>
      </c>
      <c r="D9" s="206" t="s">
        <v>58</v>
      </c>
      <c r="E9" s="206" t="s">
        <v>59</v>
      </c>
      <c r="F9" s="206" t="s">
        <v>60</v>
      </c>
      <c r="G9" s="206" t="s">
        <v>74</v>
      </c>
      <c r="H9" s="206" t="s">
        <v>60</v>
      </c>
      <c r="I9" s="206" t="s">
        <v>74</v>
      </c>
      <c r="J9" s="206">
        <v>305</v>
      </c>
      <c r="K9" s="206" t="s">
        <v>63</v>
      </c>
      <c r="L9" s="206" t="s">
        <v>1690</v>
      </c>
      <c r="N9" s="219" t="s">
        <v>1569</v>
      </c>
      <c r="O9" s="219"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21" t="s">
        <v>1570</v>
      </c>
      <c r="Q9" s="221" t="s">
        <v>63</v>
      </c>
      <c r="R9" s="221" t="str">
        <f t="shared" si="0"/>
        <v>SOx emitted by LDVs</v>
      </c>
      <c r="S9" s="221" t="str">
        <f t="shared" si="1"/>
        <v>//**SOx emitted by LDVs: **</v>
      </c>
      <c r="T9" s="206" t="str">
        <f t="shared" si="2"/>
        <v>//**SOx emitted by LDVs: ** In Brazil, since 2000 to 2013, the limits in regulation for sulfur content in diesel fuel for HDVs declined from 10,000 ppm to two specifications: 10 ppm and 500 ppm for metropolitan region and country side, respectively, a reduction of at least 95%.</v>
      </c>
    </row>
    <row r="10" spans="1:21" x14ac:dyDescent="0.3">
      <c r="A10" s="219" t="s">
        <v>1571</v>
      </c>
      <c r="B10" s="220"/>
      <c r="C10" s="206" t="s">
        <v>57</v>
      </c>
      <c r="D10" s="206" t="s">
        <v>58</v>
      </c>
      <c r="E10" s="206" t="s">
        <v>59</v>
      </c>
      <c r="F10" s="206" t="s">
        <v>60</v>
      </c>
      <c r="G10" s="206" t="s">
        <v>75</v>
      </c>
      <c r="H10" s="206" t="s">
        <v>60</v>
      </c>
      <c r="I10" s="206" t="s">
        <v>75</v>
      </c>
      <c r="J10" s="206">
        <v>306</v>
      </c>
      <c r="K10" s="206" t="s">
        <v>76</v>
      </c>
      <c r="L10" s="206" t="s">
        <v>1691</v>
      </c>
      <c r="N10" s="219" t="s">
        <v>1569</v>
      </c>
      <c r="O10" s="219"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21" t="s">
        <v>1570</v>
      </c>
      <c r="Q10" s="221" t="s">
        <v>63</v>
      </c>
      <c r="R10" s="221" t="str">
        <f t="shared" si="0"/>
        <v>BC emitted by LDVs</v>
      </c>
      <c r="S10" s="221" t="str">
        <f t="shared" si="1"/>
        <v>//**BC emitted by LDVs: **</v>
      </c>
      <c r="T10" s="206" t="str">
        <f t="shared" si="2"/>
        <v/>
      </c>
    </row>
    <row r="11" spans="1:21" x14ac:dyDescent="0.3">
      <c r="A11" s="219" t="s">
        <v>1571</v>
      </c>
      <c r="B11" s="220"/>
      <c r="C11" s="206" t="s">
        <v>57</v>
      </c>
      <c r="D11" s="206" t="s">
        <v>58</v>
      </c>
      <c r="E11" s="206" t="s">
        <v>59</v>
      </c>
      <c r="F11" s="206" t="s">
        <v>60</v>
      </c>
      <c r="G11" s="206" t="s">
        <v>77</v>
      </c>
      <c r="H11" s="206" t="s">
        <v>60</v>
      </c>
      <c r="I11" s="206" t="s">
        <v>77</v>
      </c>
      <c r="J11" s="206">
        <v>307</v>
      </c>
      <c r="K11" s="206" t="s">
        <v>76</v>
      </c>
      <c r="L11" s="206" t="s">
        <v>1691</v>
      </c>
      <c r="N11" s="219" t="s">
        <v>1569</v>
      </c>
      <c r="O11" s="219"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21" t="s">
        <v>1570</v>
      </c>
      <c r="Q11" s="221" t="s">
        <v>63</v>
      </c>
      <c r="R11" s="221" t="str">
        <f t="shared" si="0"/>
        <v>OC emitted by LDVs</v>
      </c>
      <c r="S11" s="221" t="str">
        <f t="shared" si="1"/>
        <v>//**OC emitted by LDVs: **</v>
      </c>
      <c r="T11" s="206" t="str">
        <f t="shared" si="2"/>
        <v/>
      </c>
    </row>
    <row r="12" spans="1:21" x14ac:dyDescent="0.3">
      <c r="A12" s="219" t="s">
        <v>1571</v>
      </c>
      <c r="B12" s="220"/>
      <c r="C12" s="206" t="s">
        <v>57</v>
      </c>
      <c r="D12" s="206" t="s">
        <v>58</v>
      </c>
      <c r="E12" s="206" t="s">
        <v>59</v>
      </c>
      <c r="F12" s="206" t="s">
        <v>60</v>
      </c>
      <c r="G12" s="206" t="s">
        <v>78</v>
      </c>
      <c r="H12" s="206" t="s">
        <v>60</v>
      </c>
      <c r="I12" s="206" t="s">
        <v>78</v>
      </c>
      <c r="J12" s="206">
        <v>308</v>
      </c>
      <c r="K12" s="206" t="s">
        <v>76</v>
      </c>
      <c r="N12" s="219" t="s">
        <v>1569</v>
      </c>
      <c r="O12" s="219"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21" t="s">
        <v>1570</v>
      </c>
      <c r="Q12" s="221" t="s">
        <v>63</v>
      </c>
      <c r="R12" s="221" t="str">
        <f t="shared" si="0"/>
        <v>CH4 emitted by LDVs</v>
      </c>
      <c r="S12" s="221" t="str">
        <f t="shared" si="1"/>
        <v>//**CH4 emitted by LDVs: **</v>
      </c>
      <c r="T12" s="206" t="str">
        <f t="shared" si="2"/>
        <v/>
      </c>
    </row>
    <row r="13" spans="1:21" x14ac:dyDescent="0.3">
      <c r="A13" s="219" t="s">
        <v>1571</v>
      </c>
      <c r="B13" s="220"/>
      <c r="C13" s="206" t="s">
        <v>57</v>
      </c>
      <c r="D13" s="206" t="s">
        <v>58</v>
      </c>
      <c r="E13" s="206" t="s">
        <v>59</v>
      </c>
      <c r="F13" s="206" t="s">
        <v>60</v>
      </c>
      <c r="G13" s="206" t="s">
        <v>79</v>
      </c>
      <c r="H13" s="206" t="s">
        <v>60</v>
      </c>
      <c r="I13" s="206" t="s">
        <v>79</v>
      </c>
      <c r="J13" s="206">
        <v>309</v>
      </c>
      <c r="K13" s="206" t="s">
        <v>76</v>
      </c>
      <c r="N13" s="219" t="s">
        <v>1569</v>
      </c>
      <c r="O13" s="219"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21" t="s">
        <v>1570</v>
      </c>
      <c r="Q13" s="221" t="s">
        <v>63</v>
      </c>
      <c r="R13" s="221" t="str">
        <f t="shared" si="0"/>
        <v>N2O emitted by LDVs</v>
      </c>
      <c r="S13" s="221" t="str">
        <f t="shared" si="1"/>
        <v>//**N2O emitted by LDVs: **</v>
      </c>
      <c r="T13" s="206" t="str">
        <f t="shared" si="2"/>
        <v/>
      </c>
    </row>
    <row r="14" spans="1:21" x14ac:dyDescent="0.3">
      <c r="A14" s="219" t="s">
        <v>1571</v>
      </c>
      <c r="B14" s="220"/>
      <c r="C14" s="206" t="s">
        <v>57</v>
      </c>
      <c r="D14" s="206" t="s">
        <v>58</v>
      </c>
      <c r="E14" s="206" t="s">
        <v>59</v>
      </c>
      <c r="F14" s="206" t="s">
        <v>80</v>
      </c>
      <c r="G14" s="206" t="s">
        <v>61</v>
      </c>
      <c r="H14" s="206" t="s">
        <v>80</v>
      </c>
      <c r="I14" s="206" t="s">
        <v>62</v>
      </c>
      <c r="J14" s="206">
        <v>310</v>
      </c>
      <c r="K14" s="206" t="s">
        <v>63</v>
      </c>
      <c r="L14" s="206" t="s">
        <v>1692</v>
      </c>
      <c r="N14" s="219" t="s">
        <v>1569</v>
      </c>
      <c r="O14" s="219"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21" t="s">
        <v>1570</v>
      </c>
      <c r="Q14" s="221" t="s">
        <v>63</v>
      </c>
      <c r="R14" s="221" t="str">
        <f t="shared" si="0"/>
        <v>VOCs emitted by HDVs</v>
      </c>
      <c r="S14" s="221" t="str">
        <f t="shared" si="1"/>
        <v>//**VOCs emitted by HDVs: **</v>
      </c>
      <c r="T14" s="206" t="str">
        <f t="shared" si="2"/>
        <v>//**VOCs emitted by HDVs: ** In Brazil, since 1989 to 2012, the limits in regulation for VOC emitted by HDVs, declined from 3.6 g/kWh to 0.46 g/kWh, a reduction of 87%.</v>
      </c>
    </row>
    <row r="15" spans="1:21" x14ac:dyDescent="0.3">
      <c r="A15" s="219" t="s">
        <v>1571</v>
      </c>
      <c r="B15" s="220"/>
      <c r="C15" s="206" t="s">
        <v>57</v>
      </c>
      <c r="D15" s="206" t="s">
        <v>58</v>
      </c>
      <c r="E15" s="206" t="s">
        <v>59</v>
      </c>
      <c r="F15" s="206" t="s">
        <v>80</v>
      </c>
      <c r="G15" s="206" t="s">
        <v>69</v>
      </c>
      <c r="H15" s="206" t="s">
        <v>80</v>
      </c>
      <c r="I15" s="206" t="s">
        <v>69</v>
      </c>
      <c r="J15" s="206">
        <v>311</v>
      </c>
      <c r="K15" s="206" t="s">
        <v>63</v>
      </c>
      <c r="L15" s="206" t="s">
        <v>1693</v>
      </c>
      <c r="N15" s="219" t="s">
        <v>1569</v>
      </c>
      <c r="O15" s="219"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21" t="s">
        <v>1570</v>
      </c>
      <c r="Q15" s="221" t="s">
        <v>63</v>
      </c>
      <c r="R15" s="221" t="str">
        <f t="shared" si="0"/>
        <v>CO emitted by HDVs</v>
      </c>
      <c r="S15" s="221" t="str">
        <f t="shared" si="1"/>
        <v>//**CO emitted by HDVs: **</v>
      </c>
      <c r="T15" s="206" t="str">
        <f t="shared" si="2"/>
        <v>//**CO emitted by HDVs: ** In Brazil, since 1989 to 2012, the limits in regulation for CO emitted by HDVs, declined from 14 g/kWh to 1.5 g/kWh, a reduction of 89%.</v>
      </c>
    </row>
    <row r="16" spans="1:21" x14ac:dyDescent="0.3">
      <c r="A16" s="219" t="s">
        <v>1571</v>
      </c>
      <c r="B16" s="220"/>
      <c r="C16" s="206" t="s">
        <v>57</v>
      </c>
      <c r="D16" s="206" t="s">
        <v>58</v>
      </c>
      <c r="E16" s="206" t="s">
        <v>59</v>
      </c>
      <c r="F16" s="206" t="s">
        <v>80</v>
      </c>
      <c r="G16" s="206" t="s">
        <v>70</v>
      </c>
      <c r="H16" s="206" t="s">
        <v>80</v>
      </c>
      <c r="I16" s="206" t="s">
        <v>70</v>
      </c>
      <c r="J16" s="206">
        <v>312</v>
      </c>
      <c r="K16" s="206" t="s">
        <v>63</v>
      </c>
      <c r="L16" s="206" t="s">
        <v>1694</v>
      </c>
      <c r="N16" s="219" t="s">
        <v>1569</v>
      </c>
      <c r="O16" s="219"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21" t="s">
        <v>1570</v>
      </c>
      <c r="Q16" s="221" t="s">
        <v>63</v>
      </c>
      <c r="R16" s="221" t="str">
        <f t="shared" si="0"/>
        <v>NOx emitted by HDVs</v>
      </c>
      <c r="S16" s="221" t="str">
        <f t="shared" si="1"/>
        <v>//**NOx emitted by HDVs: **</v>
      </c>
      <c r="T16" s="206" t="str">
        <f t="shared" si="2"/>
        <v>//**NOx emitted by HDVs: ** In Brazil, since 1989 to 2012, the limits in regulation for NOx emitted by HDVs, declined from 18 g/kWh to 2 g/kWh, a reduction of 89%.</v>
      </c>
    </row>
    <row r="17" spans="1:20" x14ac:dyDescent="0.3">
      <c r="A17" s="219" t="s">
        <v>1571</v>
      </c>
      <c r="B17" s="220"/>
      <c r="C17" s="206" t="s">
        <v>57</v>
      </c>
      <c r="D17" s="206" t="s">
        <v>58</v>
      </c>
      <c r="E17" s="206" t="s">
        <v>59</v>
      </c>
      <c r="F17" s="206" t="s">
        <v>80</v>
      </c>
      <c r="G17" s="206" t="s">
        <v>71</v>
      </c>
      <c r="H17" s="206" t="s">
        <v>80</v>
      </c>
      <c r="I17" s="206" t="s">
        <v>71</v>
      </c>
      <c r="J17" s="206">
        <v>313</v>
      </c>
      <c r="K17" s="206" t="s">
        <v>63</v>
      </c>
      <c r="L17" s="206" t="s">
        <v>1689</v>
      </c>
      <c r="N17" s="219" t="s">
        <v>1569</v>
      </c>
      <c r="O17" s="219"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21" t="s">
        <v>1570</v>
      </c>
      <c r="Q17" s="221" t="s">
        <v>63</v>
      </c>
      <c r="R17" s="221" t="str">
        <f t="shared" si="0"/>
        <v>PM10 emitted by HDVs</v>
      </c>
      <c r="S17" s="221" t="str">
        <f t="shared" si="1"/>
        <v>//**PM10 emitted by HDVs: **</v>
      </c>
      <c r="T17" s="206" t="str">
        <f t="shared" si="2"/>
        <v>//**PM10 emitted by HDVs: ** In Brazil, since 1989 to 2012, the limits in regulation for PM emitted by HDVs, declined from 0.6 g/kWh to 0.02 g/kWh, a reduction of 97%.</v>
      </c>
    </row>
    <row r="18" spans="1:20" x14ac:dyDescent="0.3">
      <c r="A18" s="219" t="s">
        <v>1571</v>
      </c>
      <c r="B18" s="220"/>
      <c r="C18" s="206" t="s">
        <v>57</v>
      </c>
      <c r="D18" s="206" t="s">
        <v>58</v>
      </c>
      <c r="E18" s="206" t="s">
        <v>59</v>
      </c>
      <c r="F18" s="206" t="s">
        <v>80</v>
      </c>
      <c r="G18" s="206" t="s">
        <v>72</v>
      </c>
      <c r="H18" s="206" t="s">
        <v>80</v>
      </c>
      <c r="I18" s="206" t="s">
        <v>73</v>
      </c>
      <c r="J18" s="206">
        <v>314</v>
      </c>
      <c r="K18" s="206" t="s">
        <v>63</v>
      </c>
      <c r="L18" s="206" t="s">
        <v>1689</v>
      </c>
      <c r="N18" s="219" t="s">
        <v>1569</v>
      </c>
      <c r="O18" s="219"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21" t="s">
        <v>1570</v>
      </c>
      <c r="Q18" s="221" t="s">
        <v>63</v>
      </c>
      <c r="R18" s="221" t="str">
        <f t="shared" si="0"/>
        <v>PM2.5 emitted by HDVs</v>
      </c>
      <c r="S18" s="221" t="str">
        <f t="shared" si="1"/>
        <v>//**PM2.5 emitted by HDVs: **</v>
      </c>
      <c r="T18" s="206" t="str">
        <f t="shared" si="2"/>
        <v>//**PM2.5 emitted by HDVs: ** In Brazil, since 1989 to 2012, the limits in regulation for PM emitted by HDVs, declined from 0.6 g/kWh to 0.02 g/kWh, a reduction of 97%.</v>
      </c>
    </row>
    <row r="19" spans="1:20" x14ac:dyDescent="0.3">
      <c r="A19" s="219" t="s">
        <v>1571</v>
      </c>
      <c r="B19" s="220"/>
      <c r="C19" s="206" t="s">
        <v>57</v>
      </c>
      <c r="D19" s="206" t="s">
        <v>58</v>
      </c>
      <c r="E19" s="206" t="s">
        <v>59</v>
      </c>
      <c r="F19" s="206" t="s">
        <v>80</v>
      </c>
      <c r="G19" s="206" t="s">
        <v>74</v>
      </c>
      <c r="H19" s="206" t="s">
        <v>80</v>
      </c>
      <c r="I19" s="206" t="s">
        <v>74</v>
      </c>
      <c r="J19" s="206">
        <v>315</v>
      </c>
      <c r="K19" s="206" t="s">
        <v>63</v>
      </c>
      <c r="L19" s="206" t="s">
        <v>1695</v>
      </c>
      <c r="N19" s="219" t="s">
        <v>1569</v>
      </c>
      <c r="O19" s="219"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21" t="s">
        <v>1570</v>
      </c>
      <c r="Q19" s="221" t="s">
        <v>63</v>
      </c>
      <c r="R19" s="221" t="str">
        <f t="shared" si="0"/>
        <v>SOx emitted by HDVs</v>
      </c>
      <c r="S19" s="221" t="str">
        <f t="shared" si="1"/>
        <v>//**SOx emitted by HDVs: **</v>
      </c>
      <c r="T19" s="206" t="str">
        <f t="shared" si="2"/>
        <v>//**SOx emitted by HDVs: ** In Brazil, since 2000 to 2013, the limits in regulation for sulfur content in diesel fuel declined from 10,000 ppm to two specifications: 10 ppm and 500 ppm for metropolitan region and country side, respectively, a reduction of at least 95%.</v>
      </c>
    </row>
    <row r="20" spans="1:20" x14ac:dyDescent="0.3">
      <c r="A20" s="219" t="s">
        <v>1571</v>
      </c>
      <c r="B20" s="220"/>
      <c r="C20" s="206" t="s">
        <v>57</v>
      </c>
      <c r="D20" s="206" t="s">
        <v>58</v>
      </c>
      <c r="E20" s="206" t="s">
        <v>59</v>
      </c>
      <c r="F20" s="206" t="s">
        <v>80</v>
      </c>
      <c r="G20" s="206" t="s">
        <v>75</v>
      </c>
      <c r="H20" s="206" t="s">
        <v>80</v>
      </c>
      <c r="I20" s="206" t="s">
        <v>75</v>
      </c>
      <c r="J20" s="206">
        <v>316</v>
      </c>
      <c r="K20" s="206" t="s">
        <v>76</v>
      </c>
      <c r="L20" s="206" t="s">
        <v>1691</v>
      </c>
      <c r="N20" s="219" t="s">
        <v>1569</v>
      </c>
      <c r="O20" s="219"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21" t="s">
        <v>1570</v>
      </c>
      <c r="Q20" s="221" t="s">
        <v>63</v>
      </c>
      <c r="R20" s="221" t="str">
        <f t="shared" si="0"/>
        <v>BC emitted by HDVs</v>
      </c>
      <c r="S20" s="221" t="str">
        <f t="shared" si="1"/>
        <v>//**BC emitted by HDVs: **</v>
      </c>
      <c r="T20" s="206" t="str">
        <f t="shared" si="2"/>
        <v/>
      </c>
    </row>
    <row r="21" spans="1:20" x14ac:dyDescent="0.3">
      <c r="A21" s="219" t="s">
        <v>1571</v>
      </c>
      <c r="B21" s="220"/>
      <c r="C21" s="206" t="s">
        <v>57</v>
      </c>
      <c r="D21" s="206" t="s">
        <v>58</v>
      </c>
      <c r="E21" s="206" t="s">
        <v>59</v>
      </c>
      <c r="F21" s="206" t="s">
        <v>80</v>
      </c>
      <c r="G21" s="206" t="s">
        <v>77</v>
      </c>
      <c r="H21" s="206" t="s">
        <v>80</v>
      </c>
      <c r="I21" s="206" t="s">
        <v>77</v>
      </c>
      <c r="J21" s="206">
        <v>317</v>
      </c>
      <c r="K21" s="206" t="s">
        <v>76</v>
      </c>
      <c r="L21" s="206" t="s">
        <v>1691</v>
      </c>
      <c r="N21" s="219" t="s">
        <v>1569</v>
      </c>
      <c r="O21" s="219"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21" t="s">
        <v>1570</v>
      </c>
      <c r="Q21" s="221" t="s">
        <v>63</v>
      </c>
      <c r="R21" s="221" t="str">
        <f t="shared" si="0"/>
        <v>OC emitted by HDVs</v>
      </c>
      <c r="S21" s="221" t="str">
        <f t="shared" si="1"/>
        <v>//**OC emitted by HDVs: **</v>
      </c>
      <c r="T21" s="206" t="str">
        <f t="shared" si="2"/>
        <v/>
      </c>
    </row>
    <row r="22" spans="1:20" x14ac:dyDescent="0.3">
      <c r="A22" s="219" t="s">
        <v>1571</v>
      </c>
      <c r="B22" s="220"/>
      <c r="C22" s="206" t="s">
        <v>57</v>
      </c>
      <c r="D22" s="206" t="s">
        <v>58</v>
      </c>
      <c r="E22" s="206" t="s">
        <v>59</v>
      </c>
      <c r="F22" s="206" t="s">
        <v>80</v>
      </c>
      <c r="G22" s="206" t="s">
        <v>78</v>
      </c>
      <c r="H22" s="206" t="s">
        <v>80</v>
      </c>
      <c r="I22" s="206" t="s">
        <v>78</v>
      </c>
      <c r="J22" s="206">
        <v>318</v>
      </c>
      <c r="K22" s="206" t="s">
        <v>76</v>
      </c>
      <c r="N22" s="219" t="s">
        <v>1569</v>
      </c>
      <c r="O22" s="219"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21" t="s">
        <v>1570</v>
      </c>
      <c r="Q22" s="221" t="s">
        <v>63</v>
      </c>
      <c r="R22" s="221" t="str">
        <f t="shared" si="0"/>
        <v>CH4 emitted by HDVs</v>
      </c>
      <c r="S22" s="221" t="str">
        <f t="shared" si="1"/>
        <v>//**CH4 emitted by HDVs: **</v>
      </c>
      <c r="T22" s="206" t="str">
        <f t="shared" si="2"/>
        <v/>
      </c>
    </row>
    <row r="23" spans="1:20" x14ac:dyDescent="0.3">
      <c r="A23" s="219" t="s">
        <v>1571</v>
      </c>
      <c r="B23" s="220"/>
      <c r="C23" s="206" t="s">
        <v>57</v>
      </c>
      <c r="D23" s="206" t="s">
        <v>58</v>
      </c>
      <c r="E23" s="206" t="s">
        <v>59</v>
      </c>
      <c r="F23" s="206" t="s">
        <v>80</v>
      </c>
      <c r="G23" s="206" t="s">
        <v>79</v>
      </c>
      <c r="H23" s="206" t="s">
        <v>80</v>
      </c>
      <c r="I23" s="206" t="s">
        <v>79</v>
      </c>
      <c r="J23" s="206">
        <v>319</v>
      </c>
      <c r="K23" s="206" t="s">
        <v>76</v>
      </c>
      <c r="N23" s="219" t="s">
        <v>1569</v>
      </c>
      <c r="O23" s="219"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21" t="s">
        <v>1570</v>
      </c>
      <c r="Q23" s="221" t="s">
        <v>63</v>
      </c>
      <c r="R23" s="221" t="str">
        <f t="shared" si="0"/>
        <v>N2O emitted by HDVs</v>
      </c>
      <c r="S23" s="221" t="str">
        <f t="shared" si="1"/>
        <v>//**N2O emitted by HDVs: **</v>
      </c>
      <c r="T23" s="206" t="str">
        <f t="shared" si="2"/>
        <v/>
      </c>
    </row>
    <row r="24" spans="1:20" x14ac:dyDescent="0.3">
      <c r="A24" s="219" t="s">
        <v>1571</v>
      </c>
      <c r="B24" s="220"/>
      <c r="C24" s="206" t="s">
        <v>57</v>
      </c>
      <c r="D24" s="206" t="s">
        <v>58</v>
      </c>
      <c r="E24" s="206" t="s">
        <v>59</v>
      </c>
      <c r="F24" s="206" t="s">
        <v>81</v>
      </c>
      <c r="G24" s="206" t="s">
        <v>61</v>
      </c>
      <c r="H24" s="206" t="s">
        <v>81</v>
      </c>
      <c r="I24" s="206" t="s">
        <v>62</v>
      </c>
      <c r="J24" s="206">
        <v>320</v>
      </c>
      <c r="K24" s="206" t="s">
        <v>76</v>
      </c>
      <c r="L24" s="206" t="s">
        <v>1691</v>
      </c>
      <c r="N24" s="219" t="s">
        <v>1569</v>
      </c>
      <c r="O24" s="219"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21" t="s">
        <v>1570</v>
      </c>
      <c r="Q24" s="221" t="s">
        <v>63</v>
      </c>
      <c r="R24" s="221" t="str">
        <f t="shared" si="0"/>
        <v>VOCs emitted by aircraft</v>
      </c>
      <c r="S24" s="221" t="str">
        <f t="shared" si="1"/>
        <v>//**VOCs emitted by aircraft: **</v>
      </c>
      <c r="T24" s="206" t="str">
        <f t="shared" si="2"/>
        <v/>
      </c>
    </row>
    <row r="25" spans="1:20" x14ac:dyDescent="0.3">
      <c r="A25" s="219" t="s">
        <v>1571</v>
      </c>
      <c r="B25" s="220"/>
      <c r="C25" s="206" t="s">
        <v>57</v>
      </c>
      <c r="D25" s="206" t="s">
        <v>58</v>
      </c>
      <c r="E25" s="206" t="s">
        <v>59</v>
      </c>
      <c r="F25" s="206" t="s">
        <v>81</v>
      </c>
      <c r="G25" s="206" t="s">
        <v>69</v>
      </c>
      <c r="H25" s="206" t="s">
        <v>81</v>
      </c>
      <c r="I25" s="206" t="s">
        <v>69</v>
      </c>
      <c r="J25" s="206">
        <v>321</v>
      </c>
      <c r="K25" s="206" t="s">
        <v>76</v>
      </c>
      <c r="N25" s="219" t="s">
        <v>1569</v>
      </c>
      <c r="O25" s="219"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21" t="s">
        <v>1570</v>
      </c>
      <c r="Q25" s="221" t="s">
        <v>63</v>
      </c>
      <c r="R25" s="221" t="str">
        <f t="shared" si="0"/>
        <v>CO emitted by aircraft</v>
      </c>
      <c r="S25" s="221" t="str">
        <f t="shared" si="1"/>
        <v>//**CO emitted by aircraft: **</v>
      </c>
      <c r="T25" s="206" t="str">
        <f t="shared" si="2"/>
        <v/>
      </c>
    </row>
    <row r="26" spans="1:20" x14ac:dyDescent="0.3">
      <c r="A26" s="219" t="s">
        <v>1571</v>
      </c>
      <c r="B26" s="220"/>
      <c r="C26" s="206" t="s">
        <v>57</v>
      </c>
      <c r="D26" s="206" t="s">
        <v>58</v>
      </c>
      <c r="E26" s="206" t="s">
        <v>59</v>
      </c>
      <c r="F26" s="206" t="s">
        <v>81</v>
      </c>
      <c r="G26" s="206" t="s">
        <v>70</v>
      </c>
      <c r="H26" s="206" t="s">
        <v>81</v>
      </c>
      <c r="I26" s="206" t="s">
        <v>70</v>
      </c>
      <c r="J26" s="206">
        <v>322</v>
      </c>
      <c r="K26" s="206" t="s">
        <v>76</v>
      </c>
      <c r="L26" s="206" t="s">
        <v>1691</v>
      </c>
      <c r="N26" s="219" t="s">
        <v>1569</v>
      </c>
      <c r="O26" s="219"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21" t="s">
        <v>1570</v>
      </c>
      <c r="Q26" s="221" t="s">
        <v>63</v>
      </c>
      <c r="R26" s="221" t="str">
        <f t="shared" si="0"/>
        <v>NOx emitted by aircraft</v>
      </c>
      <c r="S26" s="221" t="str">
        <f t="shared" si="1"/>
        <v>//**NOx emitted by aircraft: **</v>
      </c>
      <c r="T26" s="206" t="str">
        <f t="shared" si="2"/>
        <v/>
      </c>
    </row>
    <row r="27" spans="1:20" x14ac:dyDescent="0.3">
      <c r="A27" s="219" t="s">
        <v>1571</v>
      </c>
      <c r="B27" s="220"/>
      <c r="C27" s="206" t="s">
        <v>57</v>
      </c>
      <c r="D27" s="206" t="s">
        <v>58</v>
      </c>
      <c r="E27" s="206" t="s">
        <v>59</v>
      </c>
      <c r="F27" s="206" t="s">
        <v>81</v>
      </c>
      <c r="G27" s="206" t="s">
        <v>71</v>
      </c>
      <c r="H27" s="206" t="s">
        <v>81</v>
      </c>
      <c r="I27" s="206" t="s">
        <v>71</v>
      </c>
      <c r="J27" s="206">
        <v>323</v>
      </c>
      <c r="K27" s="206" t="s">
        <v>76</v>
      </c>
      <c r="N27" s="219" t="s">
        <v>1569</v>
      </c>
      <c r="O27" s="219"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21" t="s">
        <v>1570</v>
      </c>
      <c r="Q27" s="221" t="s">
        <v>63</v>
      </c>
      <c r="R27" s="221" t="str">
        <f t="shared" si="0"/>
        <v>PM10 emitted by aircraft</v>
      </c>
      <c r="S27" s="221" t="str">
        <f t="shared" si="1"/>
        <v>//**PM10 emitted by aircraft: **</v>
      </c>
      <c r="T27" s="206" t="str">
        <f t="shared" si="2"/>
        <v/>
      </c>
    </row>
    <row r="28" spans="1:20" x14ac:dyDescent="0.3">
      <c r="A28" s="219" t="s">
        <v>1571</v>
      </c>
      <c r="B28" s="220"/>
      <c r="C28" s="206" t="s">
        <v>57</v>
      </c>
      <c r="D28" s="206" t="s">
        <v>58</v>
      </c>
      <c r="E28" s="206" t="s">
        <v>59</v>
      </c>
      <c r="F28" s="206" t="s">
        <v>81</v>
      </c>
      <c r="G28" s="206" t="s">
        <v>72</v>
      </c>
      <c r="H28" s="206" t="s">
        <v>81</v>
      </c>
      <c r="I28" s="206" t="s">
        <v>73</v>
      </c>
      <c r="J28" s="206">
        <v>324</v>
      </c>
      <c r="K28" s="206" t="s">
        <v>76</v>
      </c>
      <c r="N28" s="219" t="s">
        <v>1569</v>
      </c>
      <c r="O28" s="219"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21" t="s">
        <v>1570</v>
      </c>
      <c r="Q28" s="221" t="s">
        <v>63</v>
      </c>
      <c r="R28" s="221" t="str">
        <f t="shared" si="0"/>
        <v>PM2.5 emitted by aircraft</v>
      </c>
      <c r="S28" s="221" t="str">
        <f t="shared" si="1"/>
        <v>//**PM2.5 emitted by aircraft: **</v>
      </c>
      <c r="T28" s="206" t="str">
        <f t="shared" si="2"/>
        <v/>
      </c>
    </row>
    <row r="29" spans="1:20" x14ac:dyDescent="0.3">
      <c r="A29" s="219" t="s">
        <v>1571</v>
      </c>
      <c r="B29" s="220"/>
      <c r="C29" s="206" t="s">
        <v>57</v>
      </c>
      <c r="D29" s="206" t="s">
        <v>58</v>
      </c>
      <c r="E29" s="206" t="s">
        <v>59</v>
      </c>
      <c r="F29" s="206" t="s">
        <v>81</v>
      </c>
      <c r="G29" s="206" t="s">
        <v>74</v>
      </c>
      <c r="H29" s="206" t="s">
        <v>81</v>
      </c>
      <c r="I29" s="206" t="s">
        <v>74</v>
      </c>
      <c r="J29" s="206">
        <v>325</v>
      </c>
      <c r="K29" s="206" t="s">
        <v>76</v>
      </c>
      <c r="N29" s="219" t="s">
        <v>1569</v>
      </c>
      <c r="O29" s="219"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21" t="s">
        <v>1570</v>
      </c>
      <c r="Q29" s="221" t="s">
        <v>63</v>
      </c>
      <c r="R29" s="221" t="str">
        <f t="shared" si="0"/>
        <v>SOx emitted by aircraft</v>
      </c>
      <c r="S29" s="221" t="str">
        <f t="shared" si="1"/>
        <v>//**SOx emitted by aircraft: **</v>
      </c>
      <c r="T29" s="206" t="str">
        <f t="shared" si="2"/>
        <v/>
      </c>
    </row>
    <row r="30" spans="1:20" x14ac:dyDescent="0.3">
      <c r="A30" s="219" t="s">
        <v>1571</v>
      </c>
      <c r="B30" s="220"/>
      <c r="C30" s="206" t="s">
        <v>57</v>
      </c>
      <c r="D30" s="206" t="s">
        <v>58</v>
      </c>
      <c r="E30" s="206" t="s">
        <v>59</v>
      </c>
      <c r="F30" s="206" t="s">
        <v>81</v>
      </c>
      <c r="G30" s="206" t="s">
        <v>75</v>
      </c>
      <c r="H30" s="206" t="s">
        <v>81</v>
      </c>
      <c r="I30" s="206" t="s">
        <v>75</v>
      </c>
      <c r="J30" s="206">
        <v>326</v>
      </c>
      <c r="K30" s="206" t="s">
        <v>76</v>
      </c>
      <c r="N30" s="219" t="s">
        <v>1569</v>
      </c>
      <c r="O30" s="219"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21" t="s">
        <v>1570</v>
      </c>
      <c r="Q30" s="221" t="s">
        <v>63</v>
      </c>
      <c r="R30" s="221" t="str">
        <f t="shared" si="0"/>
        <v>BC emitted by aircraft</v>
      </c>
      <c r="S30" s="221" t="str">
        <f t="shared" si="1"/>
        <v>//**BC emitted by aircraft: **</v>
      </c>
      <c r="T30" s="206" t="str">
        <f t="shared" si="2"/>
        <v/>
      </c>
    </row>
    <row r="31" spans="1:20" x14ac:dyDescent="0.3">
      <c r="A31" s="219" t="s">
        <v>1571</v>
      </c>
      <c r="B31" s="220"/>
      <c r="C31" s="206" t="s">
        <v>57</v>
      </c>
      <c r="D31" s="206" t="s">
        <v>58</v>
      </c>
      <c r="E31" s="206" t="s">
        <v>59</v>
      </c>
      <c r="F31" s="206" t="s">
        <v>81</v>
      </c>
      <c r="G31" s="206" t="s">
        <v>77</v>
      </c>
      <c r="H31" s="206" t="s">
        <v>81</v>
      </c>
      <c r="I31" s="206" t="s">
        <v>77</v>
      </c>
      <c r="J31" s="206">
        <v>327</v>
      </c>
      <c r="K31" s="206" t="s">
        <v>76</v>
      </c>
      <c r="N31" s="219" t="s">
        <v>1569</v>
      </c>
      <c r="O31" s="219"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21" t="s">
        <v>1570</v>
      </c>
      <c r="Q31" s="221" t="s">
        <v>63</v>
      </c>
      <c r="R31" s="221" t="str">
        <f t="shared" si="0"/>
        <v>OC emitted by aircraft</v>
      </c>
      <c r="S31" s="221" t="str">
        <f t="shared" si="1"/>
        <v>//**OC emitted by aircraft: **</v>
      </c>
      <c r="T31" s="206" t="str">
        <f t="shared" si="2"/>
        <v/>
      </c>
    </row>
    <row r="32" spans="1:20" x14ac:dyDescent="0.3">
      <c r="A32" s="219" t="s">
        <v>1571</v>
      </c>
      <c r="B32" s="220"/>
      <c r="C32" s="206" t="s">
        <v>57</v>
      </c>
      <c r="D32" s="206" t="s">
        <v>58</v>
      </c>
      <c r="E32" s="206" t="s">
        <v>59</v>
      </c>
      <c r="F32" s="206" t="s">
        <v>81</v>
      </c>
      <c r="G32" s="206" t="s">
        <v>78</v>
      </c>
      <c r="H32" s="206" t="s">
        <v>81</v>
      </c>
      <c r="I32" s="206" t="s">
        <v>78</v>
      </c>
      <c r="J32" s="206">
        <v>328</v>
      </c>
      <c r="K32" s="206" t="s">
        <v>76</v>
      </c>
      <c r="N32" s="219" t="s">
        <v>1569</v>
      </c>
      <c r="O32" s="219"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21" t="s">
        <v>1570</v>
      </c>
      <c r="Q32" s="221" t="s">
        <v>63</v>
      </c>
      <c r="R32" s="221" t="str">
        <f t="shared" si="0"/>
        <v>CH4 emitted by aircraft</v>
      </c>
      <c r="S32" s="221" t="str">
        <f t="shared" si="1"/>
        <v>//**CH4 emitted by aircraft: **</v>
      </c>
      <c r="T32" s="206" t="str">
        <f t="shared" si="2"/>
        <v/>
      </c>
    </row>
    <row r="33" spans="1:20" x14ac:dyDescent="0.3">
      <c r="A33" s="219" t="s">
        <v>1571</v>
      </c>
      <c r="B33" s="220"/>
      <c r="C33" s="206" t="s">
        <v>57</v>
      </c>
      <c r="D33" s="206" t="s">
        <v>58</v>
      </c>
      <c r="E33" s="206" t="s">
        <v>59</v>
      </c>
      <c r="F33" s="206" t="s">
        <v>81</v>
      </c>
      <c r="G33" s="206" t="s">
        <v>79</v>
      </c>
      <c r="H33" s="206" t="s">
        <v>81</v>
      </c>
      <c r="I33" s="206" t="s">
        <v>79</v>
      </c>
      <c r="J33" s="206">
        <v>329</v>
      </c>
      <c r="K33" s="206" t="s">
        <v>76</v>
      </c>
      <c r="N33" s="219" t="s">
        <v>1569</v>
      </c>
      <c r="O33" s="219"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21" t="s">
        <v>1570</v>
      </c>
      <c r="Q33" s="221" t="s">
        <v>63</v>
      </c>
      <c r="R33" s="221" t="str">
        <f t="shared" si="0"/>
        <v>N2O emitted by aircraft</v>
      </c>
      <c r="S33" s="221" t="str">
        <f t="shared" si="1"/>
        <v>//**N2O emitted by aircraft: **</v>
      </c>
      <c r="T33" s="206" t="str">
        <f t="shared" si="2"/>
        <v/>
      </c>
    </row>
    <row r="34" spans="1:20" x14ac:dyDescent="0.3">
      <c r="A34" s="219" t="s">
        <v>1571</v>
      </c>
      <c r="B34" s="220"/>
      <c r="C34" s="206" t="s">
        <v>57</v>
      </c>
      <c r="D34" s="206" t="s">
        <v>58</v>
      </c>
      <c r="E34" s="206" t="s">
        <v>59</v>
      </c>
      <c r="F34" s="206" t="s">
        <v>82</v>
      </c>
      <c r="G34" s="206" t="s">
        <v>61</v>
      </c>
      <c r="H34" s="206" t="s">
        <v>82</v>
      </c>
      <c r="I34" s="206" t="s">
        <v>62</v>
      </c>
      <c r="J34" s="206">
        <v>330</v>
      </c>
      <c r="K34" s="206" t="s">
        <v>76</v>
      </c>
      <c r="L34" s="206" t="s">
        <v>1691</v>
      </c>
      <c r="N34" s="219" t="s">
        <v>1569</v>
      </c>
      <c r="O34" s="219"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21" t="s">
        <v>1570</v>
      </c>
      <c r="Q34" s="221" t="s">
        <v>63</v>
      </c>
      <c r="R34" s="221" t="str">
        <f t="shared" si="0"/>
        <v>VOCs emitted by rail</v>
      </c>
      <c r="S34" s="221" t="str">
        <f t="shared" si="1"/>
        <v>//**VOCs emitted by rail: **</v>
      </c>
      <c r="T34" s="206" t="str">
        <f t="shared" si="2"/>
        <v/>
      </c>
    </row>
    <row r="35" spans="1:20" x14ac:dyDescent="0.3">
      <c r="A35" s="219" t="s">
        <v>1571</v>
      </c>
      <c r="B35" s="220"/>
      <c r="C35" s="206" t="s">
        <v>57</v>
      </c>
      <c r="D35" s="206" t="s">
        <v>58</v>
      </c>
      <c r="E35" s="206" t="s">
        <v>59</v>
      </c>
      <c r="F35" s="206" t="s">
        <v>82</v>
      </c>
      <c r="G35" s="206" t="s">
        <v>69</v>
      </c>
      <c r="H35" s="206" t="s">
        <v>82</v>
      </c>
      <c r="I35" s="206" t="s">
        <v>69</v>
      </c>
      <c r="J35" s="206">
        <v>331</v>
      </c>
      <c r="K35" s="206" t="s">
        <v>76</v>
      </c>
      <c r="L35" s="206" t="s">
        <v>1691</v>
      </c>
      <c r="N35" s="219" t="s">
        <v>1569</v>
      </c>
      <c r="O35" s="219"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21" t="s">
        <v>1570</v>
      </c>
      <c r="Q35" s="221" t="s">
        <v>63</v>
      </c>
      <c r="R35" s="221" t="str">
        <f t="shared" si="0"/>
        <v>CO emitted by rail</v>
      </c>
      <c r="S35" s="221" t="str">
        <f t="shared" si="1"/>
        <v>//**CO emitted by rail: **</v>
      </c>
      <c r="T35" s="206" t="str">
        <f t="shared" si="2"/>
        <v/>
      </c>
    </row>
    <row r="36" spans="1:20" x14ac:dyDescent="0.3">
      <c r="A36" s="219" t="s">
        <v>1571</v>
      </c>
      <c r="B36" s="220"/>
      <c r="C36" s="206" t="s">
        <v>57</v>
      </c>
      <c r="D36" s="206" t="s">
        <v>58</v>
      </c>
      <c r="E36" s="206" t="s">
        <v>59</v>
      </c>
      <c r="F36" s="206" t="s">
        <v>82</v>
      </c>
      <c r="G36" s="206" t="s">
        <v>70</v>
      </c>
      <c r="H36" s="206" t="s">
        <v>82</v>
      </c>
      <c r="I36" s="206" t="s">
        <v>70</v>
      </c>
      <c r="J36" s="206">
        <v>332</v>
      </c>
      <c r="K36" s="206" t="s">
        <v>76</v>
      </c>
      <c r="L36" s="206" t="s">
        <v>1691</v>
      </c>
      <c r="N36" s="219" t="s">
        <v>1569</v>
      </c>
      <c r="O36" s="219"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21" t="s">
        <v>1570</v>
      </c>
      <c r="Q36" s="221" t="s">
        <v>63</v>
      </c>
      <c r="R36" s="221" t="str">
        <f t="shared" si="0"/>
        <v>NOx emitted by rail</v>
      </c>
      <c r="S36" s="221" t="str">
        <f t="shared" si="1"/>
        <v>//**NOx emitted by rail: **</v>
      </c>
      <c r="T36" s="206" t="str">
        <f t="shared" si="2"/>
        <v/>
      </c>
    </row>
    <row r="37" spans="1:20" x14ac:dyDescent="0.3">
      <c r="A37" s="219" t="s">
        <v>1571</v>
      </c>
      <c r="B37" s="220"/>
      <c r="C37" s="206" t="s">
        <v>57</v>
      </c>
      <c r="D37" s="206" t="s">
        <v>58</v>
      </c>
      <c r="E37" s="206" t="s">
        <v>59</v>
      </c>
      <c r="F37" s="206" t="s">
        <v>82</v>
      </c>
      <c r="G37" s="206" t="s">
        <v>71</v>
      </c>
      <c r="H37" s="206" t="s">
        <v>82</v>
      </c>
      <c r="I37" s="206" t="s">
        <v>71</v>
      </c>
      <c r="J37" s="206">
        <v>333</v>
      </c>
      <c r="K37" s="206" t="s">
        <v>76</v>
      </c>
      <c r="L37" s="206" t="s">
        <v>1691</v>
      </c>
      <c r="N37" s="219" t="s">
        <v>1569</v>
      </c>
      <c r="O37" s="219"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21" t="s">
        <v>1570</v>
      </c>
      <c r="Q37" s="221" t="s">
        <v>63</v>
      </c>
      <c r="R37" s="221" t="str">
        <f t="shared" si="0"/>
        <v>PM10 emitted by rail</v>
      </c>
      <c r="S37" s="221" t="str">
        <f t="shared" si="1"/>
        <v>//**PM10 emitted by rail: **</v>
      </c>
      <c r="T37" s="206" t="str">
        <f t="shared" si="2"/>
        <v/>
      </c>
    </row>
    <row r="38" spans="1:20" x14ac:dyDescent="0.3">
      <c r="A38" s="219" t="s">
        <v>1571</v>
      </c>
      <c r="B38" s="220"/>
      <c r="C38" s="206" t="s">
        <v>57</v>
      </c>
      <c r="D38" s="206" t="s">
        <v>58</v>
      </c>
      <c r="E38" s="206" t="s">
        <v>59</v>
      </c>
      <c r="F38" s="206" t="s">
        <v>82</v>
      </c>
      <c r="G38" s="206" t="s">
        <v>72</v>
      </c>
      <c r="H38" s="206" t="s">
        <v>82</v>
      </c>
      <c r="I38" s="206" t="s">
        <v>73</v>
      </c>
      <c r="J38" s="206">
        <v>334</v>
      </c>
      <c r="K38" s="206" t="s">
        <v>76</v>
      </c>
      <c r="L38" s="206" t="s">
        <v>1691</v>
      </c>
      <c r="N38" s="219" t="s">
        <v>1569</v>
      </c>
      <c r="O38" s="219"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21" t="s">
        <v>1570</v>
      </c>
      <c r="Q38" s="221" t="s">
        <v>63</v>
      </c>
      <c r="R38" s="221" t="str">
        <f t="shared" si="0"/>
        <v>PM2.5 emitted by rail</v>
      </c>
      <c r="S38" s="221" t="str">
        <f t="shared" si="1"/>
        <v>//**PM2.5 emitted by rail: **</v>
      </c>
      <c r="T38" s="206" t="str">
        <f t="shared" si="2"/>
        <v/>
      </c>
    </row>
    <row r="39" spans="1:20" x14ac:dyDescent="0.3">
      <c r="A39" s="219" t="s">
        <v>1571</v>
      </c>
      <c r="B39" s="220"/>
      <c r="C39" s="206" t="s">
        <v>57</v>
      </c>
      <c r="D39" s="206" t="s">
        <v>58</v>
      </c>
      <c r="E39" s="206" t="s">
        <v>59</v>
      </c>
      <c r="F39" s="206" t="s">
        <v>82</v>
      </c>
      <c r="G39" s="206" t="s">
        <v>74</v>
      </c>
      <c r="H39" s="206" t="s">
        <v>82</v>
      </c>
      <c r="I39" s="206" t="s">
        <v>74</v>
      </c>
      <c r="J39" s="206">
        <v>335</v>
      </c>
      <c r="K39" s="206" t="s">
        <v>63</v>
      </c>
      <c r="L39" s="206" t="s">
        <v>1690</v>
      </c>
      <c r="N39" s="219" t="s">
        <v>1569</v>
      </c>
      <c r="O39" s="219"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21" t="s">
        <v>1570</v>
      </c>
      <c r="Q39" s="221" t="s">
        <v>63</v>
      </c>
      <c r="R39" s="221" t="str">
        <f t="shared" si="0"/>
        <v>SOx emitted by rail</v>
      </c>
      <c r="S39" s="221" t="str">
        <f t="shared" si="1"/>
        <v>//**SOx emitted by rail: **</v>
      </c>
      <c r="T39" s="206" t="str">
        <f t="shared" si="2"/>
        <v>//**SOx emitted by rail: ** In Brazil, since 2000 to 2013, the limits in regulation for sulfur content in diesel fuel for HDVs declined from 10,000 ppm to two specifications: 10 ppm and 500 ppm for metropolitan region and country side, respectively, a reduction of at least 95%.</v>
      </c>
    </row>
    <row r="40" spans="1:20" x14ac:dyDescent="0.3">
      <c r="A40" s="219" t="s">
        <v>1571</v>
      </c>
      <c r="B40" s="220"/>
      <c r="C40" s="206" t="s">
        <v>57</v>
      </c>
      <c r="D40" s="206" t="s">
        <v>58</v>
      </c>
      <c r="E40" s="206" t="s">
        <v>59</v>
      </c>
      <c r="F40" s="206" t="s">
        <v>82</v>
      </c>
      <c r="G40" s="206" t="s">
        <v>75</v>
      </c>
      <c r="H40" s="206" t="s">
        <v>82</v>
      </c>
      <c r="I40" s="206" t="s">
        <v>75</v>
      </c>
      <c r="J40" s="206">
        <v>336</v>
      </c>
      <c r="K40" s="206" t="s">
        <v>76</v>
      </c>
      <c r="L40" s="206" t="s">
        <v>1691</v>
      </c>
      <c r="N40" s="219" t="s">
        <v>1569</v>
      </c>
      <c r="O40" s="219"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21" t="s">
        <v>1570</v>
      </c>
      <c r="Q40" s="221" t="s">
        <v>63</v>
      </c>
      <c r="R40" s="221" t="str">
        <f t="shared" si="0"/>
        <v>BC emitted by rail</v>
      </c>
      <c r="S40" s="221" t="str">
        <f t="shared" si="1"/>
        <v>//**BC emitted by rail: **</v>
      </c>
      <c r="T40" s="206" t="str">
        <f t="shared" si="2"/>
        <v/>
      </c>
    </row>
    <row r="41" spans="1:20" x14ac:dyDescent="0.3">
      <c r="A41" s="219" t="s">
        <v>1571</v>
      </c>
      <c r="B41" s="220"/>
      <c r="C41" s="206" t="s">
        <v>57</v>
      </c>
      <c r="D41" s="206" t="s">
        <v>58</v>
      </c>
      <c r="E41" s="206" t="s">
        <v>59</v>
      </c>
      <c r="F41" s="206" t="s">
        <v>82</v>
      </c>
      <c r="G41" s="206" t="s">
        <v>77</v>
      </c>
      <c r="H41" s="206" t="s">
        <v>82</v>
      </c>
      <c r="I41" s="206" t="s">
        <v>77</v>
      </c>
      <c r="J41" s="206">
        <v>337</v>
      </c>
      <c r="K41" s="206" t="s">
        <v>76</v>
      </c>
      <c r="L41" s="206" t="s">
        <v>1691</v>
      </c>
      <c r="N41" s="219" t="s">
        <v>1569</v>
      </c>
      <c r="O41" s="219"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21" t="s">
        <v>1570</v>
      </c>
      <c r="Q41" s="221" t="s">
        <v>63</v>
      </c>
      <c r="R41" s="221" t="str">
        <f t="shared" si="0"/>
        <v>OC emitted by rail</v>
      </c>
      <c r="S41" s="221" t="str">
        <f t="shared" si="1"/>
        <v>//**OC emitted by rail: **</v>
      </c>
      <c r="T41" s="206" t="str">
        <f t="shared" si="2"/>
        <v/>
      </c>
    </row>
    <row r="42" spans="1:20" x14ac:dyDescent="0.3">
      <c r="A42" s="219" t="s">
        <v>1571</v>
      </c>
      <c r="B42" s="220"/>
      <c r="C42" s="206" t="s">
        <v>57</v>
      </c>
      <c r="D42" s="206" t="s">
        <v>58</v>
      </c>
      <c r="E42" s="206" t="s">
        <v>59</v>
      </c>
      <c r="F42" s="206" t="s">
        <v>82</v>
      </c>
      <c r="G42" s="206" t="s">
        <v>78</v>
      </c>
      <c r="H42" s="206" t="s">
        <v>82</v>
      </c>
      <c r="I42" s="206" t="s">
        <v>78</v>
      </c>
      <c r="J42" s="206">
        <v>338</v>
      </c>
      <c r="K42" s="206" t="s">
        <v>76</v>
      </c>
      <c r="N42" s="219" t="s">
        <v>1569</v>
      </c>
      <c r="O42" s="219"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21" t="s">
        <v>1570</v>
      </c>
      <c r="Q42" s="221" t="s">
        <v>63</v>
      </c>
      <c r="R42" s="221" t="str">
        <f t="shared" si="0"/>
        <v>CH4 emitted by rail</v>
      </c>
      <c r="S42" s="221" t="str">
        <f t="shared" si="1"/>
        <v>//**CH4 emitted by rail: **</v>
      </c>
      <c r="T42" s="206" t="str">
        <f t="shared" si="2"/>
        <v/>
      </c>
    </row>
    <row r="43" spans="1:20" x14ac:dyDescent="0.3">
      <c r="A43" s="219" t="s">
        <v>1571</v>
      </c>
      <c r="B43" s="220"/>
      <c r="C43" s="206" t="s">
        <v>57</v>
      </c>
      <c r="D43" s="206" t="s">
        <v>58</v>
      </c>
      <c r="E43" s="206" t="s">
        <v>59</v>
      </c>
      <c r="F43" s="206" t="s">
        <v>82</v>
      </c>
      <c r="G43" s="206" t="s">
        <v>79</v>
      </c>
      <c r="H43" s="206" t="s">
        <v>82</v>
      </c>
      <c r="I43" s="206" t="s">
        <v>79</v>
      </c>
      <c r="J43" s="206">
        <v>339</v>
      </c>
      <c r="K43" s="206" t="s">
        <v>76</v>
      </c>
      <c r="N43" s="219" t="s">
        <v>1569</v>
      </c>
      <c r="O43" s="219"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21" t="s">
        <v>1570</v>
      </c>
      <c r="Q43" s="221" t="s">
        <v>63</v>
      </c>
      <c r="R43" s="221" t="str">
        <f t="shared" si="0"/>
        <v>N2O emitted by rail</v>
      </c>
      <c r="S43" s="221" t="str">
        <f t="shared" si="1"/>
        <v>//**N2O emitted by rail: **</v>
      </c>
      <c r="T43" s="206" t="str">
        <f t="shared" si="2"/>
        <v/>
      </c>
    </row>
    <row r="44" spans="1:20" x14ac:dyDescent="0.3">
      <c r="A44" s="219" t="s">
        <v>1571</v>
      </c>
      <c r="B44" s="220"/>
      <c r="C44" s="206" t="s">
        <v>57</v>
      </c>
      <c r="D44" s="206" t="s">
        <v>58</v>
      </c>
      <c r="E44" s="206" t="s">
        <v>59</v>
      </c>
      <c r="F44" s="206" t="s">
        <v>83</v>
      </c>
      <c r="G44" s="206" t="s">
        <v>61</v>
      </c>
      <c r="H44" s="206" t="s">
        <v>83</v>
      </c>
      <c r="I44" s="206" t="s">
        <v>62</v>
      </c>
      <c r="J44" s="206">
        <v>340</v>
      </c>
      <c r="K44" s="206" t="s">
        <v>76</v>
      </c>
      <c r="L44" s="206" t="s">
        <v>1691</v>
      </c>
      <c r="N44" s="219" t="s">
        <v>1569</v>
      </c>
      <c r="O44" s="219"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21" t="s">
        <v>1570</v>
      </c>
      <c r="Q44" s="221" t="s">
        <v>63</v>
      </c>
      <c r="R44" s="221" t="str">
        <f t="shared" si="0"/>
        <v>VOCs emitted by ships</v>
      </c>
      <c r="S44" s="221" t="str">
        <f t="shared" si="1"/>
        <v>//**VOCs emitted by ships: **</v>
      </c>
      <c r="T44" s="206" t="str">
        <f t="shared" si="2"/>
        <v/>
      </c>
    </row>
    <row r="45" spans="1:20" x14ac:dyDescent="0.3">
      <c r="A45" s="219" t="s">
        <v>1571</v>
      </c>
      <c r="B45" s="220"/>
      <c r="C45" s="206" t="s">
        <v>57</v>
      </c>
      <c r="D45" s="206" t="s">
        <v>58</v>
      </c>
      <c r="E45" s="206" t="s">
        <v>59</v>
      </c>
      <c r="F45" s="206" t="s">
        <v>83</v>
      </c>
      <c r="G45" s="206" t="s">
        <v>69</v>
      </c>
      <c r="H45" s="206" t="s">
        <v>83</v>
      </c>
      <c r="I45" s="206" t="s">
        <v>69</v>
      </c>
      <c r="J45" s="206">
        <v>341</v>
      </c>
      <c r="K45" s="206" t="s">
        <v>76</v>
      </c>
      <c r="L45" s="206" t="s">
        <v>1691</v>
      </c>
      <c r="N45" s="219" t="s">
        <v>1569</v>
      </c>
      <c r="O45" s="219"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21" t="s">
        <v>1570</v>
      </c>
      <c r="Q45" s="221" t="s">
        <v>63</v>
      </c>
      <c r="R45" s="221" t="str">
        <f t="shared" si="0"/>
        <v>CO emitted by ships</v>
      </c>
      <c r="S45" s="221" t="str">
        <f t="shared" si="1"/>
        <v>//**CO emitted by ships: **</v>
      </c>
      <c r="T45" s="206" t="str">
        <f t="shared" si="2"/>
        <v/>
      </c>
    </row>
    <row r="46" spans="1:20" x14ac:dyDescent="0.3">
      <c r="A46" s="219" t="s">
        <v>1571</v>
      </c>
      <c r="B46" s="220"/>
      <c r="C46" s="206" t="s">
        <v>57</v>
      </c>
      <c r="D46" s="206" t="s">
        <v>58</v>
      </c>
      <c r="E46" s="206" t="s">
        <v>59</v>
      </c>
      <c r="F46" s="206" t="s">
        <v>83</v>
      </c>
      <c r="G46" s="206" t="s">
        <v>70</v>
      </c>
      <c r="H46" s="206" t="s">
        <v>83</v>
      </c>
      <c r="I46" s="206" t="s">
        <v>70</v>
      </c>
      <c r="J46" s="206">
        <v>342</v>
      </c>
      <c r="K46" s="206" t="s">
        <v>76</v>
      </c>
      <c r="L46" s="206" t="s">
        <v>1691</v>
      </c>
      <c r="N46" s="219" t="s">
        <v>1569</v>
      </c>
      <c r="O46" s="219"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21" t="s">
        <v>1570</v>
      </c>
      <c r="Q46" s="221" t="s">
        <v>63</v>
      </c>
      <c r="R46" s="221" t="str">
        <f t="shared" si="0"/>
        <v>NOx emitted by ships</v>
      </c>
      <c r="S46" s="221" t="str">
        <f t="shared" si="1"/>
        <v>//**NOx emitted by ships: **</v>
      </c>
      <c r="T46" s="206" t="str">
        <f t="shared" si="2"/>
        <v/>
      </c>
    </row>
    <row r="47" spans="1:20" x14ac:dyDescent="0.3">
      <c r="A47" s="219" t="s">
        <v>1571</v>
      </c>
      <c r="B47" s="220"/>
      <c r="C47" s="206" t="s">
        <v>57</v>
      </c>
      <c r="D47" s="206" t="s">
        <v>58</v>
      </c>
      <c r="E47" s="206" t="s">
        <v>59</v>
      </c>
      <c r="F47" s="206" t="s">
        <v>83</v>
      </c>
      <c r="G47" s="206" t="s">
        <v>71</v>
      </c>
      <c r="H47" s="206" t="s">
        <v>83</v>
      </c>
      <c r="I47" s="206" t="s">
        <v>71</v>
      </c>
      <c r="J47" s="206">
        <v>343</v>
      </c>
      <c r="K47" s="206" t="s">
        <v>76</v>
      </c>
      <c r="L47" s="206" t="s">
        <v>1691</v>
      </c>
      <c r="N47" s="219" t="s">
        <v>1569</v>
      </c>
      <c r="O47" s="219"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21" t="s">
        <v>1570</v>
      </c>
      <c r="Q47" s="221" t="s">
        <v>63</v>
      </c>
      <c r="R47" s="221" t="str">
        <f t="shared" si="0"/>
        <v>PM10 emitted by ships</v>
      </c>
      <c r="S47" s="221" t="str">
        <f t="shared" si="1"/>
        <v>//**PM10 emitted by ships: **</v>
      </c>
      <c r="T47" s="206" t="str">
        <f t="shared" si="2"/>
        <v/>
      </c>
    </row>
    <row r="48" spans="1:20" x14ac:dyDescent="0.3">
      <c r="A48" s="219" t="s">
        <v>1571</v>
      </c>
      <c r="B48" s="220"/>
      <c r="C48" s="206" t="s">
        <v>57</v>
      </c>
      <c r="D48" s="206" t="s">
        <v>58</v>
      </c>
      <c r="E48" s="206" t="s">
        <v>59</v>
      </c>
      <c r="F48" s="206" t="s">
        <v>83</v>
      </c>
      <c r="G48" s="206" t="s">
        <v>72</v>
      </c>
      <c r="H48" s="206" t="s">
        <v>83</v>
      </c>
      <c r="I48" s="206" t="s">
        <v>73</v>
      </c>
      <c r="J48" s="206">
        <v>344</v>
      </c>
      <c r="K48" s="206" t="s">
        <v>76</v>
      </c>
      <c r="L48" s="206" t="s">
        <v>1691</v>
      </c>
      <c r="N48" s="219" t="s">
        <v>1569</v>
      </c>
      <c r="O48" s="219"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21" t="s">
        <v>1570</v>
      </c>
      <c r="Q48" s="221" t="s">
        <v>63</v>
      </c>
      <c r="R48" s="221" t="str">
        <f t="shared" si="0"/>
        <v>PM2.5 emitted by ships</v>
      </c>
      <c r="S48" s="221" t="str">
        <f t="shared" si="1"/>
        <v>//**PM2.5 emitted by ships: **</v>
      </c>
      <c r="T48" s="206" t="str">
        <f t="shared" si="2"/>
        <v/>
      </c>
    </row>
    <row r="49" spans="1:21" x14ac:dyDescent="0.3">
      <c r="A49" s="219" t="s">
        <v>1571</v>
      </c>
      <c r="B49" s="220"/>
      <c r="C49" s="206" t="s">
        <v>57</v>
      </c>
      <c r="D49" s="206" t="s">
        <v>58</v>
      </c>
      <c r="E49" s="206" t="s">
        <v>59</v>
      </c>
      <c r="F49" s="206" t="s">
        <v>83</v>
      </c>
      <c r="G49" s="206" t="s">
        <v>74</v>
      </c>
      <c r="H49" s="206" t="s">
        <v>83</v>
      </c>
      <c r="I49" s="206" t="s">
        <v>74</v>
      </c>
      <c r="J49" s="206">
        <v>345</v>
      </c>
      <c r="K49" s="206" t="s">
        <v>63</v>
      </c>
      <c r="L49" s="206" t="s">
        <v>1690</v>
      </c>
      <c r="N49" s="219" t="s">
        <v>1569</v>
      </c>
      <c r="O49" s="219"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21" t="s">
        <v>1570</v>
      </c>
      <c r="Q49" s="221" t="s">
        <v>63</v>
      </c>
      <c r="R49" s="221" t="str">
        <f t="shared" si="0"/>
        <v>SOx emitted by ships</v>
      </c>
      <c r="S49" s="221" t="str">
        <f t="shared" si="1"/>
        <v>//**SOx emitted by ships: **</v>
      </c>
      <c r="T49" s="206" t="str">
        <f t="shared" si="2"/>
        <v>//**SOx emitted by ships: ** In Brazil, since 2000 to 2013, the limits in regulation for sulfur content in diesel fuel for HDVs declined from 10,000 ppm to two specifications: 10 ppm and 500 ppm for metropolitan region and country side, respectively, a reduction of at least 95%.</v>
      </c>
    </row>
    <row r="50" spans="1:21" x14ac:dyDescent="0.3">
      <c r="A50" s="219" t="s">
        <v>1571</v>
      </c>
      <c r="B50" s="220"/>
      <c r="C50" s="206" t="s">
        <v>57</v>
      </c>
      <c r="D50" s="206" t="s">
        <v>58</v>
      </c>
      <c r="E50" s="206" t="s">
        <v>59</v>
      </c>
      <c r="F50" s="206" t="s">
        <v>83</v>
      </c>
      <c r="G50" s="206" t="s">
        <v>75</v>
      </c>
      <c r="H50" s="206" t="s">
        <v>83</v>
      </c>
      <c r="I50" s="206" t="s">
        <v>75</v>
      </c>
      <c r="J50" s="206">
        <v>346</v>
      </c>
      <c r="K50" s="206" t="s">
        <v>76</v>
      </c>
      <c r="L50" s="206" t="s">
        <v>1691</v>
      </c>
      <c r="N50" s="219" t="s">
        <v>1569</v>
      </c>
      <c r="O50" s="219"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21" t="s">
        <v>1570</v>
      </c>
      <c r="Q50" s="221" t="s">
        <v>63</v>
      </c>
      <c r="R50" s="221" t="str">
        <f t="shared" si="0"/>
        <v>BC emitted by ships</v>
      </c>
      <c r="S50" s="221" t="str">
        <f t="shared" si="1"/>
        <v>//**BC emitted by ships: **</v>
      </c>
      <c r="T50" s="206" t="str">
        <f t="shared" si="2"/>
        <v/>
      </c>
    </row>
    <row r="51" spans="1:21" x14ac:dyDescent="0.3">
      <c r="A51" s="219" t="s">
        <v>1571</v>
      </c>
      <c r="B51" s="220"/>
      <c r="C51" s="206" t="s">
        <v>57</v>
      </c>
      <c r="D51" s="206" t="s">
        <v>58</v>
      </c>
      <c r="E51" s="206" t="s">
        <v>59</v>
      </c>
      <c r="F51" s="206" t="s">
        <v>83</v>
      </c>
      <c r="G51" s="206" t="s">
        <v>77</v>
      </c>
      <c r="H51" s="206" t="s">
        <v>83</v>
      </c>
      <c r="I51" s="206" t="s">
        <v>77</v>
      </c>
      <c r="J51" s="206">
        <v>347</v>
      </c>
      <c r="K51" s="206" t="s">
        <v>76</v>
      </c>
      <c r="L51" s="206" t="s">
        <v>1691</v>
      </c>
      <c r="N51" s="219" t="s">
        <v>1569</v>
      </c>
      <c r="O51" s="219"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21" t="s">
        <v>1570</v>
      </c>
      <c r="Q51" s="221" t="s">
        <v>63</v>
      </c>
      <c r="R51" s="221" t="str">
        <f t="shared" si="0"/>
        <v>OC emitted by ships</v>
      </c>
      <c r="S51" s="221" t="str">
        <f t="shared" si="1"/>
        <v>//**OC emitted by ships: **</v>
      </c>
      <c r="T51" s="206" t="str">
        <f t="shared" si="2"/>
        <v/>
      </c>
    </row>
    <row r="52" spans="1:21" x14ac:dyDescent="0.3">
      <c r="A52" s="219" t="s">
        <v>1571</v>
      </c>
      <c r="B52" s="220"/>
      <c r="C52" s="206" t="s">
        <v>57</v>
      </c>
      <c r="D52" s="206" t="s">
        <v>58</v>
      </c>
      <c r="E52" s="206" t="s">
        <v>59</v>
      </c>
      <c r="F52" s="206" t="s">
        <v>83</v>
      </c>
      <c r="G52" s="206" t="s">
        <v>78</v>
      </c>
      <c r="H52" s="206" t="s">
        <v>83</v>
      </c>
      <c r="I52" s="206" t="s">
        <v>78</v>
      </c>
      <c r="J52" s="206">
        <v>348</v>
      </c>
      <c r="K52" s="206" t="s">
        <v>76</v>
      </c>
      <c r="N52" s="219" t="s">
        <v>1569</v>
      </c>
      <c r="O52" s="219"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21" t="s">
        <v>1570</v>
      </c>
      <c r="Q52" s="221" t="s">
        <v>63</v>
      </c>
      <c r="R52" s="221" t="str">
        <f t="shared" si="0"/>
        <v>CH4 emitted by ships</v>
      </c>
      <c r="S52" s="221" t="str">
        <f t="shared" si="1"/>
        <v>//**CH4 emitted by ships: **</v>
      </c>
      <c r="T52" s="206" t="str">
        <f t="shared" si="2"/>
        <v/>
      </c>
    </row>
    <row r="53" spans="1:21" x14ac:dyDescent="0.3">
      <c r="A53" s="219" t="s">
        <v>1571</v>
      </c>
      <c r="B53" s="220"/>
      <c r="C53" s="206" t="s">
        <v>57</v>
      </c>
      <c r="D53" s="206" t="s">
        <v>58</v>
      </c>
      <c r="E53" s="206" t="s">
        <v>59</v>
      </c>
      <c r="F53" s="206" t="s">
        <v>83</v>
      </c>
      <c r="G53" s="206" t="s">
        <v>79</v>
      </c>
      <c r="H53" s="206" t="s">
        <v>83</v>
      </c>
      <c r="I53" s="206" t="s">
        <v>79</v>
      </c>
      <c r="J53" s="206">
        <v>349</v>
      </c>
      <c r="K53" s="206" t="s">
        <v>76</v>
      </c>
      <c r="N53" s="219" t="s">
        <v>1569</v>
      </c>
      <c r="O53" s="219"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21" t="s">
        <v>1570</v>
      </c>
      <c r="Q53" s="221" t="s">
        <v>63</v>
      </c>
      <c r="R53" s="221" t="str">
        <f t="shared" si="0"/>
        <v>N2O emitted by ships</v>
      </c>
      <c r="S53" s="221" t="str">
        <f t="shared" si="1"/>
        <v>//**N2O emitted by ships: **</v>
      </c>
      <c r="T53" s="206" t="str">
        <f t="shared" si="2"/>
        <v/>
      </c>
    </row>
    <row r="54" spans="1:21" x14ac:dyDescent="0.3">
      <c r="A54" s="219" t="s">
        <v>1571</v>
      </c>
      <c r="B54" s="220"/>
      <c r="C54" s="206" t="s">
        <v>57</v>
      </c>
      <c r="D54" s="206" t="s">
        <v>58</v>
      </c>
      <c r="E54" s="206" t="s">
        <v>59</v>
      </c>
      <c r="F54" s="206" t="s">
        <v>84</v>
      </c>
      <c r="G54" s="206" t="s">
        <v>61</v>
      </c>
      <c r="H54" s="206" t="s">
        <v>84</v>
      </c>
      <c r="I54" s="206" t="s">
        <v>62</v>
      </c>
      <c r="J54" s="206">
        <v>350</v>
      </c>
      <c r="K54" s="206" t="s">
        <v>63</v>
      </c>
      <c r="L54" s="206" t="s">
        <v>1686</v>
      </c>
      <c r="N54" s="219" t="s">
        <v>1569</v>
      </c>
      <c r="O54" s="219"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21" t="s">
        <v>1570</v>
      </c>
      <c r="Q54" s="221" t="s">
        <v>63</v>
      </c>
      <c r="R54" s="221" t="str">
        <f t="shared" si="0"/>
        <v>VOCs emitted by motorbikes</v>
      </c>
      <c r="S54" s="221" t="str">
        <f t="shared" si="1"/>
        <v>//**VOCs emitted by motorbikes: **</v>
      </c>
      <c r="T54" s="206" t="str">
        <f t="shared" si="2"/>
        <v>//**VOCs emitted by motorbikes: ** In Brazil, since 1988 to 2014, the limits in regulation for VOC emitted by LDVs, declined from 2.1 g/km to 0.05 g/km, a reduction of 98%.</v>
      </c>
    </row>
    <row r="55" spans="1:21" x14ac:dyDescent="0.3">
      <c r="A55" s="219" t="s">
        <v>1571</v>
      </c>
      <c r="B55" s="220"/>
      <c r="C55" s="206" t="s">
        <v>57</v>
      </c>
      <c r="D55" s="206" t="s">
        <v>58</v>
      </c>
      <c r="E55" s="206" t="s">
        <v>59</v>
      </c>
      <c r="F55" s="206" t="s">
        <v>84</v>
      </c>
      <c r="G55" s="206" t="s">
        <v>69</v>
      </c>
      <c r="H55" s="206" t="s">
        <v>84</v>
      </c>
      <c r="I55" s="206" t="s">
        <v>69</v>
      </c>
      <c r="J55" s="206">
        <v>351</v>
      </c>
      <c r="K55" s="206" t="s">
        <v>63</v>
      </c>
      <c r="L55" s="206" t="s">
        <v>1687</v>
      </c>
      <c r="N55" s="219" t="s">
        <v>1569</v>
      </c>
      <c r="O55" s="219"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21" t="s">
        <v>1570</v>
      </c>
      <c r="Q55" s="221" t="s">
        <v>63</v>
      </c>
      <c r="R55" s="221" t="str">
        <f t="shared" si="0"/>
        <v>CO emitted by motorbikes</v>
      </c>
      <c r="S55" s="221" t="str">
        <f t="shared" si="1"/>
        <v>//**CO emitted by motorbikes: **</v>
      </c>
      <c r="T55" s="206" t="str">
        <f t="shared" si="2"/>
        <v>//**CO emitted by motorbikes: ** In Brazil, since 1988 to 2014, the limits in regulation for CO emitted by LDVs, declined from 24 g/km to 1.3 g/km, a reduction of 95%.</v>
      </c>
    </row>
    <row r="56" spans="1:21" x14ac:dyDescent="0.3">
      <c r="A56" s="219" t="s">
        <v>1571</v>
      </c>
      <c r="B56" s="220"/>
      <c r="C56" s="206" t="s">
        <v>57</v>
      </c>
      <c r="D56" s="206" t="s">
        <v>58</v>
      </c>
      <c r="E56" s="206" t="s">
        <v>59</v>
      </c>
      <c r="F56" s="206" t="s">
        <v>84</v>
      </c>
      <c r="G56" s="206" t="s">
        <v>70</v>
      </c>
      <c r="H56" s="206" t="s">
        <v>84</v>
      </c>
      <c r="I56" s="206" t="s">
        <v>70</v>
      </c>
      <c r="J56" s="206">
        <v>352</v>
      </c>
      <c r="K56" s="206" t="s">
        <v>63</v>
      </c>
      <c r="L56" s="206" t="s">
        <v>1688</v>
      </c>
      <c r="N56" s="219" t="s">
        <v>1569</v>
      </c>
      <c r="O56" s="219"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21" t="s">
        <v>1570</v>
      </c>
      <c r="Q56" s="221" t="s">
        <v>63</v>
      </c>
      <c r="R56" s="221" t="str">
        <f t="shared" si="0"/>
        <v>NOx emitted by motorbikes</v>
      </c>
      <c r="S56" s="221" t="str">
        <f t="shared" si="1"/>
        <v>//**NOx emitted by motorbikes: **</v>
      </c>
      <c r="T56" s="206" t="str">
        <f t="shared" si="2"/>
        <v>//**NOx emitted by motorbikes: ** In Brazil, since 1988 to 2014, the limits in regulation for NOx emitted by LDVs, declined from 2 g/km to 0.08 g/km, a reduction of 96%.</v>
      </c>
    </row>
    <row r="57" spans="1:21" x14ac:dyDescent="0.3">
      <c r="A57" s="219" t="s">
        <v>1571</v>
      </c>
      <c r="B57" s="220"/>
      <c r="C57" s="206" t="s">
        <v>57</v>
      </c>
      <c r="D57" s="206" t="s">
        <v>58</v>
      </c>
      <c r="E57" s="206" t="s">
        <v>59</v>
      </c>
      <c r="F57" s="206" t="s">
        <v>84</v>
      </c>
      <c r="G57" s="206" t="s">
        <v>71</v>
      </c>
      <c r="H57" s="206" t="s">
        <v>84</v>
      </c>
      <c r="I57" s="206" t="s">
        <v>71</v>
      </c>
      <c r="J57" s="206">
        <v>353</v>
      </c>
      <c r="K57" s="206" t="s">
        <v>76</v>
      </c>
      <c r="L57" s="206" t="s">
        <v>1691</v>
      </c>
      <c r="N57" s="219" t="s">
        <v>1569</v>
      </c>
      <c r="O57" s="219"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21" t="s">
        <v>1570</v>
      </c>
      <c r="Q57" s="221" t="s">
        <v>63</v>
      </c>
      <c r="R57" s="221" t="str">
        <f t="shared" si="0"/>
        <v>PM10 emitted by motorbikes</v>
      </c>
      <c r="S57" s="221" t="str">
        <f t="shared" si="1"/>
        <v>//**PM10 emitted by motorbikes: **</v>
      </c>
      <c r="T57" s="206" t="str">
        <f t="shared" si="2"/>
        <v/>
      </c>
    </row>
    <row r="58" spans="1:21" x14ac:dyDescent="0.3">
      <c r="A58" s="219" t="s">
        <v>1571</v>
      </c>
      <c r="B58" s="220"/>
      <c r="C58" s="206" t="s">
        <v>57</v>
      </c>
      <c r="D58" s="206" t="s">
        <v>58</v>
      </c>
      <c r="E58" s="206" t="s">
        <v>59</v>
      </c>
      <c r="F58" s="206" t="s">
        <v>84</v>
      </c>
      <c r="G58" s="206" t="s">
        <v>72</v>
      </c>
      <c r="H58" s="206" t="s">
        <v>84</v>
      </c>
      <c r="I58" s="206" t="s">
        <v>73</v>
      </c>
      <c r="J58" s="206">
        <v>354</v>
      </c>
      <c r="K58" s="206" t="s">
        <v>76</v>
      </c>
      <c r="L58" s="206" t="s">
        <v>1691</v>
      </c>
      <c r="N58" s="219" t="s">
        <v>1569</v>
      </c>
      <c r="O58" s="219"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21" t="s">
        <v>1570</v>
      </c>
      <c r="Q58" s="221" t="s">
        <v>63</v>
      </c>
      <c r="R58" s="221" t="str">
        <f t="shared" si="0"/>
        <v>PM2.5 emitted by motorbikes</v>
      </c>
      <c r="S58" s="221" t="str">
        <f t="shared" si="1"/>
        <v>//**PM2.5 emitted by motorbikes: **</v>
      </c>
      <c r="T58" s="206" t="str">
        <f t="shared" si="2"/>
        <v/>
      </c>
    </row>
    <row r="59" spans="1:21" x14ac:dyDescent="0.3">
      <c r="A59" s="219" t="s">
        <v>1571</v>
      </c>
      <c r="B59" s="220"/>
      <c r="C59" s="206" t="s">
        <v>57</v>
      </c>
      <c r="D59" s="206" t="s">
        <v>58</v>
      </c>
      <c r="E59" s="206" t="s">
        <v>59</v>
      </c>
      <c r="F59" s="206" t="s">
        <v>84</v>
      </c>
      <c r="G59" s="206" t="s">
        <v>74</v>
      </c>
      <c r="H59" s="206" t="s">
        <v>84</v>
      </c>
      <c r="I59" s="206" t="s">
        <v>74</v>
      </c>
      <c r="J59" s="206">
        <v>355</v>
      </c>
      <c r="K59" s="206" t="s">
        <v>76</v>
      </c>
      <c r="L59" s="206" t="s">
        <v>1691</v>
      </c>
      <c r="N59" s="219" t="s">
        <v>1569</v>
      </c>
      <c r="O59" s="219"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21" t="s">
        <v>1570</v>
      </c>
      <c r="Q59" s="221" t="s">
        <v>63</v>
      </c>
      <c r="R59" s="221" t="str">
        <f t="shared" si="0"/>
        <v>SOx emitted by motorbikes</v>
      </c>
      <c r="S59" s="221" t="str">
        <f t="shared" si="1"/>
        <v>//**SOx emitted by motorbikes: **</v>
      </c>
      <c r="T59" s="206" t="str">
        <f t="shared" si="2"/>
        <v/>
      </c>
    </row>
    <row r="60" spans="1:21" x14ac:dyDescent="0.3">
      <c r="A60" s="219" t="s">
        <v>1571</v>
      </c>
      <c r="B60" s="220"/>
      <c r="C60" s="206" t="s">
        <v>57</v>
      </c>
      <c r="D60" s="206" t="s">
        <v>58</v>
      </c>
      <c r="E60" s="206" t="s">
        <v>59</v>
      </c>
      <c r="F60" s="206" t="s">
        <v>84</v>
      </c>
      <c r="G60" s="206" t="s">
        <v>75</v>
      </c>
      <c r="H60" s="206" t="s">
        <v>84</v>
      </c>
      <c r="I60" s="206" t="s">
        <v>75</v>
      </c>
      <c r="J60" s="206">
        <v>356</v>
      </c>
      <c r="K60" s="206" t="s">
        <v>76</v>
      </c>
      <c r="L60" s="206" t="s">
        <v>1691</v>
      </c>
      <c r="N60" s="219" t="s">
        <v>1569</v>
      </c>
      <c r="O60" s="219"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21" t="s">
        <v>1570</v>
      </c>
      <c r="Q60" s="221" t="s">
        <v>63</v>
      </c>
      <c r="R60" s="221" t="str">
        <f t="shared" si="0"/>
        <v>BC emitted by motorbikes</v>
      </c>
      <c r="S60" s="221" t="str">
        <f t="shared" si="1"/>
        <v>//**BC emitted by motorbikes: **</v>
      </c>
      <c r="T60" s="206" t="str">
        <f t="shared" si="2"/>
        <v/>
      </c>
    </row>
    <row r="61" spans="1:21" x14ac:dyDescent="0.3">
      <c r="A61" s="219" t="s">
        <v>1571</v>
      </c>
      <c r="B61" s="220"/>
      <c r="C61" s="206" t="s">
        <v>57</v>
      </c>
      <c r="D61" s="206" t="s">
        <v>58</v>
      </c>
      <c r="E61" s="206" t="s">
        <v>59</v>
      </c>
      <c r="F61" s="206" t="s">
        <v>84</v>
      </c>
      <c r="G61" s="206" t="s">
        <v>77</v>
      </c>
      <c r="H61" s="206" t="s">
        <v>84</v>
      </c>
      <c r="I61" s="206" t="s">
        <v>77</v>
      </c>
      <c r="J61" s="206">
        <v>357</v>
      </c>
      <c r="K61" s="206" t="s">
        <v>76</v>
      </c>
      <c r="L61" s="206" t="s">
        <v>1691</v>
      </c>
      <c r="N61" s="219" t="s">
        <v>1569</v>
      </c>
      <c r="O61" s="219"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21" t="s">
        <v>1570</v>
      </c>
      <c r="Q61" s="221" t="s">
        <v>63</v>
      </c>
      <c r="R61" s="221" t="str">
        <f t="shared" si="0"/>
        <v>OC emitted by motorbikes</v>
      </c>
      <c r="S61" s="221" t="str">
        <f t="shared" si="1"/>
        <v>//**OC emitted by motorbikes: **</v>
      </c>
      <c r="T61" s="206" t="str">
        <f t="shared" si="2"/>
        <v/>
      </c>
    </row>
    <row r="62" spans="1:21" x14ac:dyDescent="0.3">
      <c r="A62" s="219" t="s">
        <v>1571</v>
      </c>
      <c r="B62" s="220"/>
      <c r="C62" s="206" t="s">
        <v>57</v>
      </c>
      <c r="D62" s="206" t="s">
        <v>58</v>
      </c>
      <c r="E62" s="206" t="s">
        <v>59</v>
      </c>
      <c r="F62" s="206" t="s">
        <v>84</v>
      </c>
      <c r="G62" s="206" t="s">
        <v>78</v>
      </c>
      <c r="H62" s="206" t="s">
        <v>84</v>
      </c>
      <c r="I62" s="206" t="s">
        <v>78</v>
      </c>
      <c r="J62" s="206">
        <v>358</v>
      </c>
      <c r="K62" s="206" t="s">
        <v>76</v>
      </c>
      <c r="N62" s="219" t="s">
        <v>1569</v>
      </c>
      <c r="O62" s="219"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21" t="s">
        <v>1570</v>
      </c>
      <c r="Q62" s="221" t="s">
        <v>63</v>
      </c>
      <c r="R62" s="221" t="str">
        <f t="shared" si="0"/>
        <v>CH4 emitted by motorbikes</v>
      </c>
      <c r="S62" s="221" t="str">
        <f t="shared" si="1"/>
        <v>//**CH4 emitted by motorbikes: **</v>
      </c>
      <c r="T62" s="206" t="str">
        <f t="shared" si="2"/>
        <v/>
      </c>
    </row>
    <row r="63" spans="1:21" x14ac:dyDescent="0.3">
      <c r="A63" s="219" t="s">
        <v>1571</v>
      </c>
      <c r="B63" s="220"/>
      <c r="C63" s="206" t="s">
        <v>57</v>
      </c>
      <c r="D63" s="206" t="s">
        <v>58</v>
      </c>
      <c r="E63" s="206" t="s">
        <v>59</v>
      </c>
      <c r="F63" s="206" t="s">
        <v>84</v>
      </c>
      <c r="G63" s="206" t="s">
        <v>79</v>
      </c>
      <c r="H63" s="206" t="s">
        <v>84</v>
      </c>
      <c r="I63" s="206" t="s">
        <v>79</v>
      </c>
      <c r="J63" s="206">
        <v>359</v>
      </c>
      <c r="K63" s="206" t="s">
        <v>76</v>
      </c>
      <c r="N63" s="219" t="s">
        <v>1569</v>
      </c>
      <c r="O63" s="219"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21" t="s">
        <v>1570</v>
      </c>
      <c r="Q63" s="221" t="s">
        <v>63</v>
      </c>
      <c r="R63" s="221" t="str">
        <f t="shared" si="0"/>
        <v>N2O emitted by motorbikes</v>
      </c>
      <c r="S63" s="221" t="str">
        <f>IF(R63="","","//**"&amp;R63&amp;": **")</f>
        <v>//**N2O emitted by motorbikes: **</v>
      </c>
      <c r="T63" s="206" t="str">
        <f t="shared" si="2"/>
        <v/>
      </c>
    </row>
    <row r="64" spans="1:21" s="223" customFormat="1" x14ac:dyDescent="0.3">
      <c r="A64" s="223" t="s">
        <v>1568</v>
      </c>
      <c r="B64" s="215" t="str">
        <f>C64&amp;D64&amp;E64</f>
        <v>TransportationElectric Vehicle Charger DeploymentEV Charger Deployment</v>
      </c>
      <c r="C64" s="224" t="s">
        <v>57</v>
      </c>
      <c r="D64" s="224" t="s">
        <v>85</v>
      </c>
      <c r="E64" s="224" t="s">
        <v>86</v>
      </c>
      <c r="F64" s="224"/>
      <c r="G64" s="224"/>
      <c r="H64" s="224"/>
      <c r="I64" s="224"/>
      <c r="J64" s="224">
        <v>360</v>
      </c>
      <c r="K64" s="224" t="s">
        <v>63</v>
      </c>
      <c r="L64" s="224" t="s">
        <v>1696</v>
      </c>
      <c r="M64" s="208"/>
      <c r="N64" s="225" t="s">
        <v>1569</v>
      </c>
      <c r="O64" s="225"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24" t="s">
        <v>1570</v>
      </c>
      <c r="Q64" s="224" t="s">
        <v>76</v>
      </c>
      <c r="R64" s="224"/>
      <c r="S64" s="223" t="str">
        <f t="shared" si="1"/>
        <v/>
      </c>
      <c r="T64" s="223" t="str">
        <f t="shared" si="2"/>
        <v xml:space="preserve">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c r="U64" s="216" t="str">
        <f>N64&amp;O64&amp;P64&amp;T64</f>
        <v xml:space="preserve">**Description:**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 As of 2020, the Brazil had 250 chargers, just under 0.12 chargers per 100k pop.  In 2019, the Brazil had 40,524 gas stations with an average of 8 fuel pumps each, or 154 pumps per 100k pop. Therefore, a lever setting of 154 would cause the population density of EV chargers to equal the 2019 population density of fuel pumps. </v>
      </c>
    </row>
    <row r="65" spans="1:21" s="223" customFormat="1" x14ac:dyDescent="0.3">
      <c r="A65" s="223" t="s">
        <v>1568</v>
      </c>
      <c r="B65" s="215" t="str">
        <f t="shared" ref="B65:B66" si="3">C65&amp;D65&amp;E65</f>
        <v>TransportationElectric Vehicle Range &amp; Charging TimeReduce EV Range Anxiety and Charging Time</v>
      </c>
      <c r="C65" s="224" t="s">
        <v>57</v>
      </c>
      <c r="D65" s="224" t="s">
        <v>90</v>
      </c>
      <c r="E65" s="224" t="s">
        <v>91</v>
      </c>
      <c r="F65" s="224"/>
      <c r="G65" s="224"/>
      <c r="H65" s="224"/>
      <c r="I65" s="224"/>
      <c r="J65" s="224">
        <v>361</v>
      </c>
      <c r="K65" s="224" t="s">
        <v>63</v>
      </c>
      <c r="L65" s="224" t="s">
        <v>1697</v>
      </c>
      <c r="M65" s="208"/>
      <c r="N65" s="225" t="s">
        <v>1569</v>
      </c>
      <c r="O65" s="225"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24" t="s">
        <v>1570</v>
      </c>
      <c r="Q65" s="224" t="s">
        <v>76</v>
      </c>
      <c r="R65" s="224"/>
      <c r="S65" s="223" t="str">
        <f t="shared" si="1"/>
        <v/>
      </c>
      <c r="T65" s="223" t="str">
        <f t="shared" si="2"/>
        <v xml:space="preserve"> Brazil model year 2019 all-electric (not hybrid) vehicles had ranges from 285 to 471 km (median 374 km), and the typical charging time was 0.5 hours (with a DC Fast charger) or 3.5 hours (with a Level 2 charger).</v>
      </c>
      <c r="U65" s="216"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Brazil model year 2019 all-electric (not hybrid) vehicles had ranges from 285 to 471 km (median 374 km), and the typical charging time was 0.5 hours (with a DC Fast charger) or 3.5 hours (with a Level 2 charger).</v>
      </c>
    </row>
    <row r="66" spans="1:21" s="223" customFormat="1" x14ac:dyDescent="0.3">
      <c r="A66" s="223" t="s">
        <v>1568</v>
      </c>
      <c r="B66" s="215" t="str">
        <f t="shared" si="3"/>
        <v>TransportationElectric Vehicle Sales MandateAdditional Minimum Required EV Sales Percentage</v>
      </c>
      <c r="C66" s="224" t="s">
        <v>57</v>
      </c>
      <c r="D66" s="224" t="s">
        <v>96</v>
      </c>
      <c r="E66" s="224" t="str">
        <f>E67</f>
        <v>Additional Minimum Required EV Sales Percentage</v>
      </c>
      <c r="F66" s="224"/>
      <c r="G66" s="224"/>
      <c r="H66" s="224"/>
      <c r="I66" s="224"/>
      <c r="J66" s="224"/>
      <c r="K66" s="224"/>
      <c r="L66" s="224"/>
      <c r="M66" s="208"/>
      <c r="N66" s="225" t="s">
        <v>1569</v>
      </c>
      <c r="O66" s="225"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23" t="s">
        <v>1570</v>
      </c>
      <c r="Q66" s="223" t="s">
        <v>63</v>
      </c>
      <c r="R66" s="224"/>
      <c r="S66" s="223" t="str">
        <f t="shared" si="1"/>
        <v/>
      </c>
      <c r="T66" s="223" t="str">
        <f t="shared" si="2"/>
        <v/>
      </c>
      <c r="U66" s="216"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 In Brazil, currently, there is no incentive policy that establishes sales limits for EV.//**Freight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 Today, in the Brazil, slightly all energy used for passenger rail consists of electricity, largely for urban metro and commuter rail systems. //**Freight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complete.//**Passenger Ships: ** In Brazil, currently, all boats used to transport passengers in the Amazon region and in Rio de Janeiro are not electric. Currently, there are no incentive policies for fleet change.//**Freight Ships: ** In Brazil, currently, all ships are not electrified. Currently, there are no incentive policies for fleet change.//**Passenger Motorbikes: ** In Brazil motorbikes are commonly used for urban transportation and commuting, however electric motorbikes are not yet a significant share in total fleet.</v>
      </c>
    </row>
    <row r="67" spans="1:21" x14ac:dyDescent="0.3">
      <c r="A67" s="219" t="s">
        <v>1571</v>
      </c>
      <c r="B67" s="220"/>
      <c r="C67" s="206" t="s">
        <v>57</v>
      </c>
      <c r="D67" s="206" t="s">
        <v>96</v>
      </c>
      <c r="E67" s="206" t="s">
        <v>97</v>
      </c>
      <c r="F67" s="206" t="s">
        <v>98</v>
      </c>
      <c r="G67" s="206" t="s">
        <v>60</v>
      </c>
      <c r="H67" s="206" t="s">
        <v>99</v>
      </c>
      <c r="I67" s="206" t="s">
        <v>60</v>
      </c>
      <c r="J67" s="206">
        <v>186</v>
      </c>
      <c r="K67" s="206" t="s">
        <v>63</v>
      </c>
      <c r="L67" s="206" t="s">
        <v>1698</v>
      </c>
      <c r="N67" s="219" t="s">
        <v>1569</v>
      </c>
      <c r="O67" s="219"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21" t="s">
        <v>1570</v>
      </c>
      <c r="Q67" s="221" t="s">
        <v>63</v>
      </c>
      <c r="R67" s="221" t="str">
        <f t="shared" ref="R67:R78" si="4">H67&amp;" "&amp;I67</f>
        <v>Passenger LDVs</v>
      </c>
      <c r="S67" s="221" t="str">
        <f t="shared" si="1"/>
        <v>//**Passenger LDVs: **</v>
      </c>
      <c r="T67" s="206" t="str">
        <f t="shared" si="2"/>
        <v>//**Passenger LDVs: ** In Brazil, currently, there is no incentive policy that establishes sales limits for EV.</v>
      </c>
      <c r="U67" s="226"/>
    </row>
    <row r="68" spans="1:21" x14ac:dyDescent="0.3">
      <c r="A68" s="219" t="s">
        <v>1571</v>
      </c>
      <c r="B68" s="220"/>
      <c r="C68" s="206" t="s">
        <v>57</v>
      </c>
      <c r="D68" s="206" t="s">
        <v>96</v>
      </c>
      <c r="E68" s="206" t="s">
        <v>97</v>
      </c>
      <c r="F68" s="206" t="s">
        <v>105</v>
      </c>
      <c r="G68" s="206" t="s">
        <v>60</v>
      </c>
      <c r="H68" s="206" t="s">
        <v>106</v>
      </c>
      <c r="I68" s="206" t="s">
        <v>60</v>
      </c>
      <c r="J68" s="206">
        <v>203</v>
      </c>
      <c r="K68" s="206" t="s">
        <v>63</v>
      </c>
      <c r="L68" s="206" t="s">
        <v>1699</v>
      </c>
      <c r="N68" s="219" t="s">
        <v>1569</v>
      </c>
      <c r="O68" s="219"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21" t="s">
        <v>1570</v>
      </c>
      <c r="Q68" s="221" t="s">
        <v>63</v>
      </c>
      <c r="R68" s="221" t="str">
        <f t="shared" si="4"/>
        <v>Freight LDVs</v>
      </c>
      <c r="S68" s="221" t="str">
        <f t="shared" si="1"/>
        <v>//**Freight LDVs: **</v>
      </c>
      <c r="T68" s="206" t="str">
        <f t="shared" ref="T68:T131" si="5">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226"/>
    </row>
    <row r="69" spans="1:21" x14ac:dyDescent="0.3">
      <c r="A69" s="219" t="s">
        <v>1571</v>
      </c>
      <c r="B69" s="220"/>
      <c r="C69" s="206" t="s">
        <v>57</v>
      </c>
      <c r="D69" s="206" t="s">
        <v>96</v>
      </c>
      <c r="E69" s="206" t="s">
        <v>97</v>
      </c>
      <c r="F69" s="206" t="s">
        <v>98</v>
      </c>
      <c r="G69" s="206" t="s">
        <v>80</v>
      </c>
      <c r="H69" s="206" t="s">
        <v>99</v>
      </c>
      <c r="I69" s="206" t="s">
        <v>80</v>
      </c>
      <c r="J69" s="206">
        <v>187</v>
      </c>
      <c r="K69" s="206" t="s">
        <v>63</v>
      </c>
      <c r="L69" s="206" t="s">
        <v>1700</v>
      </c>
      <c r="N69" s="219" t="s">
        <v>1569</v>
      </c>
      <c r="O69" s="219"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21" t="s">
        <v>1570</v>
      </c>
      <c r="Q69" s="221" t="s">
        <v>63</v>
      </c>
      <c r="R69" s="221" t="str">
        <f t="shared" si="4"/>
        <v>Passenger HDVs</v>
      </c>
      <c r="S69" s="221" t="str">
        <f t="shared" ref="S69:S132" si="6">IF(R69="","","//**"&amp;R69&amp;": **")</f>
        <v>//**Passenger HDVs: **</v>
      </c>
      <c r="T69" s="206" t="str">
        <f t="shared" si="5"/>
        <v>//**Passenger HDVs: ** The number of electric buses is still very low in 2020. However, there is an indication from the ministries of mines and energy that the wages in the transport sector will start from niches, such as city buses and fleets, with greater positive externalities and avoiding subsidy costs.</v>
      </c>
      <c r="U69" s="226"/>
    </row>
    <row r="70" spans="1:21" x14ac:dyDescent="0.3">
      <c r="A70" s="219" t="s">
        <v>1571</v>
      </c>
      <c r="B70" s="220"/>
      <c r="C70" s="206" t="s">
        <v>57</v>
      </c>
      <c r="D70" s="206" t="s">
        <v>96</v>
      </c>
      <c r="E70" s="206" t="s">
        <v>97</v>
      </c>
      <c r="F70" s="206" t="s">
        <v>105</v>
      </c>
      <c r="G70" s="206" t="s">
        <v>80</v>
      </c>
      <c r="H70" s="206" t="s">
        <v>106</v>
      </c>
      <c r="I70" s="206" t="s">
        <v>80</v>
      </c>
      <c r="J70" s="206">
        <v>191</v>
      </c>
      <c r="K70" s="206" t="s">
        <v>63</v>
      </c>
      <c r="L70" s="206" t="s">
        <v>1699</v>
      </c>
      <c r="N70" s="219" t="s">
        <v>1569</v>
      </c>
      <c r="O70" s="219"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21" t="s">
        <v>1570</v>
      </c>
      <c r="Q70" s="221" t="s">
        <v>63</v>
      </c>
      <c r="R70" s="221" t="str">
        <f t="shared" si="4"/>
        <v>Freight HDVs</v>
      </c>
      <c r="S70" s="221" t="str">
        <f t="shared" si="6"/>
        <v>//**Freight HDVs: **</v>
      </c>
      <c r="T70" s="206" t="str">
        <f t="shared" si="5"/>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226"/>
    </row>
    <row r="71" spans="1:21" x14ac:dyDescent="0.3">
      <c r="A71" s="219" t="s">
        <v>1571</v>
      </c>
      <c r="B71" s="220"/>
      <c r="C71" s="206" t="s">
        <v>57</v>
      </c>
      <c r="D71" s="206" t="s">
        <v>96</v>
      </c>
      <c r="E71" s="206" t="s">
        <v>97</v>
      </c>
      <c r="F71" s="206" t="s">
        <v>98</v>
      </c>
      <c r="G71" s="206" t="s">
        <v>81</v>
      </c>
      <c r="H71" s="206" t="s">
        <v>99</v>
      </c>
      <c r="I71" s="206" t="s">
        <v>107</v>
      </c>
      <c r="J71" s="206">
        <v>496</v>
      </c>
      <c r="K71" s="206" t="s">
        <v>63</v>
      </c>
      <c r="L71" s="206" t="s">
        <v>1572</v>
      </c>
      <c r="N71" s="219" t="s">
        <v>1569</v>
      </c>
      <c r="O71" s="219"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21" t="s">
        <v>1570</v>
      </c>
      <c r="Q71" s="221" t="s">
        <v>63</v>
      </c>
      <c r="R71" s="221" t="str">
        <f t="shared" si="4"/>
        <v>Passenger Aircraft</v>
      </c>
      <c r="S71" s="221" t="str">
        <f t="shared" si="6"/>
        <v>//**Passenger Aircraft: **</v>
      </c>
      <c r="T71" s="206" t="str">
        <f t="shared" si="5"/>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226"/>
    </row>
    <row r="72" spans="1:21" x14ac:dyDescent="0.3">
      <c r="A72" s="219" t="s">
        <v>1571</v>
      </c>
      <c r="B72" s="220"/>
      <c r="C72" s="206" t="s">
        <v>57</v>
      </c>
      <c r="D72" s="206" t="s">
        <v>96</v>
      </c>
      <c r="E72" s="206" t="s">
        <v>97</v>
      </c>
      <c r="F72" s="206" t="s">
        <v>105</v>
      </c>
      <c r="G72" s="206" t="s">
        <v>81</v>
      </c>
      <c r="H72" s="206" t="s">
        <v>106</v>
      </c>
      <c r="I72" s="206" t="s">
        <v>107</v>
      </c>
      <c r="J72" s="206">
        <v>497</v>
      </c>
      <c r="K72" s="206" t="s">
        <v>63</v>
      </c>
      <c r="L72" s="206" t="s">
        <v>1572</v>
      </c>
      <c r="N72" s="219" t="s">
        <v>1569</v>
      </c>
      <c r="O72" s="219"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21" t="s">
        <v>1570</v>
      </c>
      <c r="Q72" s="221" t="s">
        <v>63</v>
      </c>
      <c r="R72" s="221" t="str">
        <f t="shared" si="4"/>
        <v>Freight Aircraft</v>
      </c>
      <c r="S72" s="221" t="str">
        <f t="shared" si="6"/>
        <v>//**Freight Aircraft: **</v>
      </c>
      <c r="T72" s="206" t="str">
        <f t="shared" si="5"/>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226"/>
    </row>
    <row r="73" spans="1:21" x14ac:dyDescent="0.3">
      <c r="A73" s="219" t="s">
        <v>1571</v>
      </c>
      <c r="B73" s="220"/>
      <c r="C73" s="206" t="s">
        <v>57</v>
      </c>
      <c r="D73" s="206" t="s">
        <v>96</v>
      </c>
      <c r="E73" s="206" t="s">
        <v>97</v>
      </c>
      <c r="F73" s="206" t="s">
        <v>98</v>
      </c>
      <c r="G73" s="206" t="s">
        <v>82</v>
      </c>
      <c r="H73" s="206" t="s">
        <v>99</v>
      </c>
      <c r="I73" s="206" t="s">
        <v>108</v>
      </c>
      <c r="J73" s="206">
        <v>498</v>
      </c>
      <c r="K73" s="206" t="s">
        <v>63</v>
      </c>
      <c r="L73" s="206" t="s">
        <v>1701</v>
      </c>
      <c r="N73" s="219" t="s">
        <v>1569</v>
      </c>
      <c r="O73" s="219"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21" t="s">
        <v>1570</v>
      </c>
      <c r="Q73" s="221" t="s">
        <v>63</v>
      </c>
      <c r="R73" s="221" t="str">
        <f t="shared" si="4"/>
        <v>Passenger Rail</v>
      </c>
      <c r="S73" s="221" t="str">
        <f t="shared" si="6"/>
        <v>//**Passenger Rail: **</v>
      </c>
      <c r="T73" s="206" t="str">
        <f t="shared" si="5"/>
        <v xml:space="preserve">//**Passenger Rail: ** Today, in the Brazil, slightly all energy used for passenger rail consists of electricity, largely for urban metro and commuter rail systems. </v>
      </c>
      <c r="U73" s="226"/>
    </row>
    <row r="74" spans="1:21" x14ac:dyDescent="0.3">
      <c r="A74" s="219" t="s">
        <v>1571</v>
      </c>
      <c r="B74" s="220"/>
      <c r="C74" s="206" t="s">
        <v>57</v>
      </c>
      <c r="D74" s="206" t="s">
        <v>96</v>
      </c>
      <c r="E74" s="206" t="s">
        <v>97</v>
      </c>
      <c r="F74" s="206" t="s">
        <v>105</v>
      </c>
      <c r="G74" s="206" t="s">
        <v>82</v>
      </c>
      <c r="H74" s="206" t="s">
        <v>106</v>
      </c>
      <c r="I74" s="206" t="s">
        <v>108</v>
      </c>
      <c r="J74" s="206">
        <v>499</v>
      </c>
      <c r="K74" s="206" t="s">
        <v>63</v>
      </c>
      <c r="L74" s="206" t="s">
        <v>1702</v>
      </c>
      <c r="N74" s="219" t="s">
        <v>1569</v>
      </c>
      <c r="O74" s="219"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21" t="s">
        <v>1570</v>
      </c>
      <c r="Q74" s="221" t="s">
        <v>63</v>
      </c>
      <c r="R74" s="221" t="str">
        <f t="shared" si="4"/>
        <v>Freight Rail</v>
      </c>
      <c r="S74" s="221" t="str">
        <f t="shared" si="6"/>
        <v>//**Freight Rail: **</v>
      </c>
      <c r="T74" s="206" t="str">
        <f t="shared" si="5"/>
        <v>//**Freight Rail: ** Today, in Brazil, little if any freight rail is electrified.  Electrified rail corridors must have sufficient transformer and other electrical capacity to handle the heavy loads of freight rail.  The required infrastructure investments may be substantial and may take many years to complete.</v>
      </c>
      <c r="U74" s="226"/>
    </row>
    <row r="75" spans="1:21" x14ac:dyDescent="0.3">
      <c r="A75" s="219" t="s">
        <v>1571</v>
      </c>
      <c r="B75" s="220"/>
      <c r="C75" s="206" t="s">
        <v>57</v>
      </c>
      <c r="D75" s="206" t="s">
        <v>96</v>
      </c>
      <c r="E75" s="206" t="s">
        <v>97</v>
      </c>
      <c r="F75" s="206" t="s">
        <v>98</v>
      </c>
      <c r="G75" s="206" t="s">
        <v>83</v>
      </c>
      <c r="H75" s="206" t="s">
        <v>99</v>
      </c>
      <c r="I75" s="206" t="s">
        <v>109</v>
      </c>
      <c r="J75" s="206">
        <v>500</v>
      </c>
      <c r="K75" s="206" t="s">
        <v>63</v>
      </c>
      <c r="L75" s="206" t="s">
        <v>1703</v>
      </c>
      <c r="N75" s="219" t="s">
        <v>1569</v>
      </c>
      <c r="O75" s="219"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21" t="s">
        <v>1570</v>
      </c>
      <c r="Q75" s="221" t="s">
        <v>63</v>
      </c>
      <c r="R75" s="221" t="str">
        <f t="shared" si="4"/>
        <v>Passenger Ships</v>
      </c>
      <c r="S75" s="221" t="str">
        <f t="shared" si="6"/>
        <v>//**Passenger Ships: **</v>
      </c>
      <c r="T75" s="206" t="str">
        <f t="shared" si="5"/>
        <v>//**Passenger Ships: ** In Brazil, currently, all boats used to transport passengers in the Amazon region and in Rio de Janeiro are not electric. Currently, there are no incentive policies for fleet change.</v>
      </c>
      <c r="U75" s="226"/>
    </row>
    <row r="76" spans="1:21" x14ac:dyDescent="0.3">
      <c r="A76" s="219" t="s">
        <v>1571</v>
      </c>
      <c r="B76" s="220"/>
      <c r="C76" s="206" t="s">
        <v>57</v>
      </c>
      <c r="D76" s="206" t="s">
        <v>96</v>
      </c>
      <c r="E76" s="206" t="s">
        <v>97</v>
      </c>
      <c r="F76" s="206" t="s">
        <v>105</v>
      </c>
      <c r="G76" s="206" t="s">
        <v>83</v>
      </c>
      <c r="H76" s="206" t="s">
        <v>106</v>
      </c>
      <c r="I76" s="206" t="s">
        <v>109</v>
      </c>
      <c r="J76" s="206">
        <v>501</v>
      </c>
      <c r="K76" s="206" t="s">
        <v>63</v>
      </c>
      <c r="L76" s="206" t="s">
        <v>1704</v>
      </c>
      <c r="N76" s="219" t="s">
        <v>1569</v>
      </c>
      <c r="O76" s="219"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21" t="s">
        <v>1570</v>
      </c>
      <c r="Q76" s="221" t="s">
        <v>63</v>
      </c>
      <c r="R76" s="221" t="str">
        <f t="shared" si="4"/>
        <v>Freight Ships</v>
      </c>
      <c r="S76" s="221" t="str">
        <f t="shared" si="6"/>
        <v>//**Freight Ships: **</v>
      </c>
      <c r="T76" s="206" t="str">
        <f t="shared" si="5"/>
        <v>//**Freight Ships: ** In Brazil, currently, all ships are not electrified. Currently, there are no incentive policies for fleet change.</v>
      </c>
      <c r="U76" s="226"/>
    </row>
    <row r="77" spans="1:21" x14ac:dyDescent="0.3">
      <c r="A77" s="219" t="s">
        <v>1571</v>
      </c>
      <c r="B77" s="220"/>
      <c r="C77" s="206" t="s">
        <v>57</v>
      </c>
      <c r="D77" s="206" t="s">
        <v>96</v>
      </c>
      <c r="E77" s="206" t="s">
        <v>97</v>
      </c>
      <c r="F77" s="206" t="s">
        <v>98</v>
      </c>
      <c r="G77" s="206" t="s">
        <v>84</v>
      </c>
      <c r="H77" s="206" t="s">
        <v>99</v>
      </c>
      <c r="I77" s="206" t="s">
        <v>110</v>
      </c>
      <c r="J77" s="206">
        <v>188</v>
      </c>
      <c r="K77" s="206" t="s">
        <v>63</v>
      </c>
      <c r="L77" s="206" t="s">
        <v>1705</v>
      </c>
      <c r="N77" s="219" t="s">
        <v>1569</v>
      </c>
      <c r="O77" s="219"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21" t="s">
        <v>1570</v>
      </c>
      <c r="Q77" s="221" t="s">
        <v>63</v>
      </c>
      <c r="R77" s="221" t="str">
        <f t="shared" si="4"/>
        <v>Passenger Motorbikes</v>
      </c>
      <c r="S77" s="221" t="str">
        <f t="shared" si="6"/>
        <v>//**Passenger Motorbikes: **</v>
      </c>
      <c r="T77" s="206" t="str">
        <f t="shared" si="5"/>
        <v>//**Passenger Motorbikes: ** In Brazil motorbikes are commonly used for urban transportation and commuting, however electric motorbikes are not yet a significant share in total fleet.</v>
      </c>
      <c r="U77" s="226"/>
    </row>
    <row r="78" spans="1:21" x14ac:dyDescent="0.3">
      <c r="A78" s="219" t="s">
        <v>1571</v>
      </c>
      <c r="B78" s="220"/>
      <c r="C78" s="206" t="s">
        <v>57</v>
      </c>
      <c r="D78" s="206" t="s">
        <v>96</v>
      </c>
      <c r="E78" s="206" t="s">
        <v>97</v>
      </c>
      <c r="F78" s="206" t="s">
        <v>105</v>
      </c>
      <c r="G78" s="206" t="s">
        <v>84</v>
      </c>
      <c r="H78" s="206" t="s">
        <v>106</v>
      </c>
      <c r="I78" s="206" t="s">
        <v>110</v>
      </c>
      <c r="K78" s="206" t="s">
        <v>76</v>
      </c>
      <c r="N78" s="219" t="s">
        <v>1569</v>
      </c>
      <c r="O78" s="219"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21" t="s">
        <v>1570</v>
      </c>
      <c r="Q78" s="221" t="s">
        <v>63</v>
      </c>
      <c r="R78" s="221" t="str">
        <f t="shared" si="4"/>
        <v>Freight Motorbikes</v>
      </c>
      <c r="S78" s="221" t="str">
        <f t="shared" si="6"/>
        <v>//**Freight Motorbikes: **</v>
      </c>
      <c r="T78" s="206" t="str">
        <f t="shared" si="5"/>
        <v/>
      </c>
      <c r="U78" s="226"/>
    </row>
    <row r="79" spans="1:21" s="223" customFormat="1" x14ac:dyDescent="0.3">
      <c r="A79" s="224" t="s">
        <v>1568</v>
      </c>
      <c r="B79" s="215" t="str">
        <f t="shared" ref="B79" si="7">C79&amp;D79&amp;E79</f>
        <v>TransportationElectric Vehicle SubsidyAdditional EV Subsidy Percentage</v>
      </c>
      <c r="C79" s="224" t="s">
        <v>57</v>
      </c>
      <c r="D79" s="223" t="s">
        <v>111</v>
      </c>
      <c r="E79" s="223" t="str">
        <f>E80</f>
        <v>Additional EV Subsidy Percentage</v>
      </c>
      <c r="M79" s="207"/>
      <c r="N79" s="225" t="s">
        <v>1569</v>
      </c>
      <c r="O79" s="225"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23" t="s">
        <v>1570</v>
      </c>
      <c r="Q79" s="223" t="s">
        <v>63</v>
      </c>
      <c r="S79" s="223" t="str">
        <f t="shared" si="6"/>
        <v/>
      </c>
      <c r="T79" s="223" t="str">
        <f t="shared" si="5"/>
        <v/>
      </c>
      <c r="U79" s="216" t="str">
        <f>N79&amp;O79&amp;P79&amp;T80&amp;T81&amp;T82&amp;T83&amp;T84&amp;T85&amp;T86&amp;T87&amp;T88&amp;T89&amp;T90&amp;T91</f>
        <v>**Description:** This policy causes government to pay for the specified percentage of the purchase price of new battery electric passenger LDVs.  This is in addition to EV subsidies that exist in the BAU case.  // **Guidance for setting values: **//**Passenger LDVs: ** In Brazil, currently, there is no federal subsidy for the purchase of EV. Due to the success of biofuels in energy supply, there is no indication from the government of incentives for electric vehicles.</v>
      </c>
    </row>
    <row r="80" spans="1:21" x14ac:dyDescent="0.3">
      <c r="A80" s="219" t="s">
        <v>1571</v>
      </c>
      <c r="B80" s="220"/>
      <c r="C80" s="206" t="s">
        <v>57</v>
      </c>
      <c r="D80" s="206" t="s">
        <v>111</v>
      </c>
      <c r="E80" s="206" t="s">
        <v>112</v>
      </c>
      <c r="F80" s="206" t="s">
        <v>98</v>
      </c>
      <c r="G80" s="206" t="s">
        <v>60</v>
      </c>
      <c r="H80" s="206" t="s">
        <v>99</v>
      </c>
      <c r="I80" s="206" t="s">
        <v>60</v>
      </c>
      <c r="J80" s="206">
        <v>189</v>
      </c>
      <c r="K80" s="206" t="s">
        <v>63</v>
      </c>
      <c r="L80" s="206" t="s">
        <v>1706</v>
      </c>
      <c r="N80" s="219" t="s">
        <v>1569</v>
      </c>
      <c r="O80" s="219"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21" t="s">
        <v>1570</v>
      </c>
      <c r="Q80" s="221" t="s">
        <v>63</v>
      </c>
      <c r="R80" s="221" t="str">
        <f t="shared" ref="R80:R91" si="8">H80&amp;" "&amp;I80</f>
        <v>Passenger LDVs</v>
      </c>
      <c r="S80" s="221" t="str">
        <f t="shared" si="6"/>
        <v>//**Passenger LDVs: **</v>
      </c>
      <c r="T80" s="206" t="str">
        <f t="shared" si="5"/>
        <v>//**Passenger LDVs: ** In Brazil, currently, there is no federal subsidy for the purchase of EV. Due to the success of biofuels in energy supply, there is no indication from the government of incentives for electric vehicles.</v>
      </c>
    </row>
    <row r="81" spans="1:21" x14ac:dyDescent="0.3">
      <c r="A81" s="219" t="s">
        <v>1571</v>
      </c>
      <c r="B81" s="220"/>
      <c r="C81" s="206" t="s">
        <v>57</v>
      </c>
      <c r="D81" s="206" t="s">
        <v>111</v>
      </c>
      <c r="E81" s="206" t="s">
        <v>112</v>
      </c>
      <c r="F81" s="206" t="s">
        <v>105</v>
      </c>
      <c r="G81" s="206" t="s">
        <v>60</v>
      </c>
      <c r="H81" s="206" t="s">
        <v>106</v>
      </c>
      <c r="I81" s="206" t="s">
        <v>60</v>
      </c>
      <c r="K81" s="206" t="s">
        <v>76</v>
      </c>
      <c r="N81" s="219" t="s">
        <v>1569</v>
      </c>
      <c r="O81" s="219"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21" t="s">
        <v>1570</v>
      </c>
      <c r="Q81" s="221" t="s">
        <v>63</v>
      </c>
      <c r="R81" s="221" t="str">
        <f t="shared" si="8"/>
        <v>Freight LDVs</v>
      </c>
      <c r="S81" s="221" t="str">
        <f t="shared" si="6"/>
        <v>//**Freight LDVs: **</v>
      </c>
      <c r="T81" s="206" t="str">
        <f t="shared" si="5"/>
        <v/>
      </c>
    </row>
    <row r="82" spans="1:21" x14ac:dyDescent="0.3">
      <c r="A82" s="219" t="s">
        <v>1571</v>
      </c>
      <c r="B82" s="220"/>
      <c r="C82" s="206" t="s">
        <v>57</v>
      </c>
      <c r="D82" s="206" t="s">
        <v>111</v>
      </c>
      <c r="E82" s="206" t="s">
        <v>112</v>
      </c>
      <c r="F82" s="206" t="s">
        <v>98</v>
      </c>
      <c r="G82" s="206" t="s">
        <v>80</v>
      </c>
      <c r="H82" s="206" t="s">
        <v>99</v>
      </c>
      <c r="I82" s="206" t="s">
        <v>80</v>
      </c>
      <c r="K82" s="206" t="s">
        <v>76</v>
      </c>
      <c r="N82" s="219" t="s">
        <v>1569</v>
      </c>
      <c r="O82" s="219"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21" t="s">
        <v>1570</v>
      </c>
      <c r="Q82" s="221" t="s">
        <v>63</v>
      </c>
      <c r="R82" s="221" t="str">
        <f t="shared" si="8"/>
        <v>Passenger HDVs</v>
      </c>
      <c r="S82" s="221" t="str">
        <f t="shared" si="6"/>
        <v>//**Passenger HDVs: **</v>
      </c>
      <c r="T82" s="206" t="str">
        <f t="shared" si="5"/>
        <v/>
      </c>
    </row>
    <row r="83" spans="1:21" x14ac:dyDescent="0.3">
      <c r="A83" s="219" t="s">
        <v>1571</v>
      </c>
      <c r="B83" s="220"/>
      <c r="C83" s="206" t="s">
        <v>57</v>
      </c>
      <c r="D83" s="206" t="s">
        <v>111</v>
      </c>
      <c r="E83" s="206" t="s">
        <v>112</v>
      </c>
      <c r="F83" s="206" t="s">
        <v>105</v>
      </c>
      <c r="G83" s="206" t="s">
        <v>80</v>
      </c>
      <c r="H83" s="206" t="s">
        <v>106</v>
      </c>
      <c r="I83" s="206" t="s">
        <v>80</v>
      </c>
      <c r="K83" s="206" t="s">
        <v>76</v>
      </c>
      <c r="N83" s="219" t="s">
        <v>1569</v>
      </c>
      <c r="O83" s="219"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21" t="s">
        <v>1570</v>
      </c>
      <c r="Q83" s="221" t="s">
        <v>63</v>
      </c>
      <c r="R83" s="221" t="str">
        <f t="shared" si="8"/>
        <v>Freight HDVs</v>
      </c>
      <c r="S83" s="221" t="str">
        <f t="shared" si="6"/>
        <v>//**Freight HDVs: **</v>
      </c>
      <c r="T83" s="206" t="str">
        <f t="shared" si="5"/>
        <v/>
      </c>
    </row>
    <row r="84" spans="1:21" x14ac:dyDescent="0.3">
      <c r="A84" s="219" t="s">
        <v>1571</v>
      </c>
      <c r="B84" s="220"/>
      <c r="C84" s="206" t="s">
        <v>57</v>
      </c>
      <c r="D84" s="206" t="s">
        <v>111</v>
      </c>
      <c r="E84" s="206" t="s">
        <v>112</v>
      </c>
      <c r="F84" s="206" t="s">
        <v>98</v>
      </c>
      <c r="G84" s="206" t="s">
        <v>81</v>
      </c>
      <c r="H84" s="206" t="s">
        <v>99</v>
      </c>
      <c r="I84" s="206" t="s">
        <v>107</v>
      </c>
      <c r="K84" s="206" t="s">
        <v>76</v>
      </c>
      <c r="N84" s="219" t="s">
        <v>1569</v>
      </c>
      <c r="O84" s="219"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21" t="s">
        <v>1570</v>
      </c>
      <c r="Q84" s="221" t="s">
        <v>63</v>
      </c>
      <c r="R84" s="221" t="str">
        <f t="shared" si="8"/>
        <v>Passenger Aircraft</v>
      </c>
      <c r="S84" s="221" t="str">
        <f t="shared" si="6"/>
        <v>//**Passenger Aircraft: **</v>
      </c>
      <c r="T84" s="206" t="str">
        <f t="shared" si="5"/>
        <v/>
      </c>
    </row>
    <row r="85" spans="1:21" x14ac:dyDescent="0.3">
      <c r="A85" s="219" t="s">
        <v>1571</v>
      </c>
      <c r="B85" s="220"/>
      <c r="C85" s="206" t="s">
        <v>57</v>
      </c>
      <c r="D85" s="206" t="s">
        <v>111</v>
      </c>
      <c r="E85" s="206" t="s">
        <v>112</v>
      </c>
      <c r="F85" s="206" t="s">
        <v>105</v>
      </c>
      <c r="G85" s="206" t="s">
        <v>81</v>
      </c>
      <c r="H85" s="206" t="s">
        <v>106</v>
      </c>
      <c r="I85" s="206" t="s">
        <v>107</v>
      </c>
      <c r="K85" s="206" t="s">
        <v>76</v>
      </c>
      <c r="N85" s="219" t="s">
        <v>1569</v>
      </c>
      <c r="O85" s="219"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21" t="s">
        <v>1570</v>
      </c>
      <c r="Q85" s="221" t="s">
        <v>63</v>
      </c>
      <c r="R85" s="221" t="str">
        <f t="shared" si="8"/>
        <v>Freight Aircraft</v>
      </c>
      <c r="S85" s="221" t="str">
        <f t="shared" si="6"/>
        <v>//**Freight Aircraft: **</v>
      </c>
      <c r="T85" s="206" t="str">
        <f t="shared" si="5"/>
        <v/>
      </c>
    </row>
    <row r="86" spans="1:21" x14ac:dyDescent="0.3">
      <c r="A86" s="219" t="s">
        <v>1571</v>
      </c>
      <c r="B86" s="220"/>
      <c r="C86" s="206" t="s">
        <v>57</v>
      </c>
      <c r="D86" s="206" t="s">
        <v>111</v>
      </c>
      <c r="E86" s="206" t="s">
        <v>112</v>
      </c>
      <c r="F86" s="206" t="s">
        <v>98</v>
      </c>
      <c r="G86" s="206" t="s">
        <v>82</v>
      </c>
      <c r="H86" s="206" t="s">
        <v>99</v>
      </c>
      <c r="I86" s="206" t="s">
        <v>108</v>
      </c>
      <c r="K86" s="206" t="s">
        <v>76</v>
      </c>
      <c r="N86" s="219" t="s">
        <v>1569</v>
      </c>
      <c r="O86" s="219"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21" t="s">
        <v>1570</v>
      </c>
      <c r="Q86" s="221" t="s">
        <v>63</v>
      </c>
      <c r="R86" s="221" t="str">
        <f t="shared" si="8"/>
        <v>Passenger Rail</v>
      </c>
      <c r="S86" s="221" t="str">
        <f t="shared" si="6"/>
        <v>//**Passenger Rail: **</v>
      </c>
      <c r="T86" s="206" t="str">
        <f t="shared" si="5"/>
        <v/>
      </c>
    </row>
    <row r="87" spans="1:21" x14ac:dyDescent="0.3">
      <c r="A87" s="219" t="s">
        <v>1571</v>
      </c>
      <c r="B87" s="220"/>
      <c r="C87" s="206" t="s">
        <v>57</v>
      </c>
      <c r="D87" s="206" t="s">
        <v>111</v>
      </c>
      <c r="E87" s="206" t="s">
        <v>112</v>
      </c>
      <c r="F87" s="206" t="s">
        <v>105</v>
      </c>
      <c r="G87" s="206" t="s">
        <v>82</v>
      </c>
      <c r="H87" s="206" t="s">
        <v>106</v>
      </c>
      <c r="I87" s="206" t="s">
        <v>108</v>
      </c>
      <c r="K87" s="206" t="s">
        <v>76</v>
      </c>
      <c r="N87" s="219" t="s">
        <v>1569</v>
      </c>
      <c r="O87" s="219"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21" t="s">
        <v>1570</v>
      </c>
      <c r="Q87" s="221" t="s">
        <v>63</v>
      </c>
      <c r="R87" s="221" t="str">
        <f t="shared" si="8"/>
        <v>Freight Rail</v>
      </c>
      <c r="S87" s="221" t="str">
        <f t="shared" si="6"/>
        <v>//**Freight Rail: **</v>
      </c>
      <c r="T87" s="206" t="str">
        <f t="shared" si="5"/>
        <v/>
      </c>
    </row>
    <row r="88" spans="1:21" x14ac:dyDescent="0.3">
      <c r="A88" s="219" t="s">
        <v>1571</v>
      </c>
      <c r="B88" s="220"/>
      <c r="C88" s="206" t="s">
        <v>57</v>
      </c>
      <c r="D88" s="206" t="s">
        <v>111</v>
      </c>
      <c r="E88" s="206" t="s">
        <v>112</v>
      </c>
      <c r="F88" s="206" t="s">
        <v>98</v>
      </c>
      <c r="G88" s="206" t="s">
        <v>83</v>
      </c>
      <c r="H88" s="206" t="s">
        <v>99</v>
      </c>
      <c r="I88" s="206" t="s">
        <v>109</v>
      </c>
      <c r="K88" s="206" t="s">
        <v>76</v>
      </c>
      <c r="N88" s="219" t="s">
        <v>1569</v>
      </c>
      <c r="O88" s="219"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21" t="s">
        <v>1570</v>
      </c>
      <c r="Q88" s="221" t="s">
        <v>63</v>
      </c>
      <c r="R88" s="221" t="str">
        <f t="shared" si="8"/>
        <v>Passenger Ships</v>
      </c>
      <c r="S88" s="221" t="str">
        <f t="shared" si="6"/>
        <v>//**Passenger Ships: **</v>
      </c>
      <c r="T88" s="206" t="str">
        <f t="shared" si="5"/>
        <v/>
      </c>
    </row>
    <row r="89" spans="1:21" x14ac:dyDescent="0.3">
      <c r="A89" s="219" t="s">
        <v>1571</v>
      </c>
      <c r="B89" s="220"/>
      <c r="C89" s="206" t="s">
        <v>57</v>
      </c>
      <c r="D89" s="206" t="s">
        <v>111</v>
      </c>
      <c r="E89" s="206" t="s">
        <v>112</v>
      </c>
      <c r="F89" s="206" t="s">
        <v>105</v>
      </c>
      <c r="G89" s="206" t="s">
        <v>83</v>
      </c>
      <c r="H89" s="206" t="s">
        <v>106</v>
      </c>
      <c r="I89" s="206" t="s">
        <v>109</v>
      </c>
      <c r="K89" s="206" t="s">
        <v>76</v>
      </c>
      <c r="N89" s="219" t="s">
        <v>1569</v>
      </c>
      <c r="O89" s="219"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21" t="s">
        <v>1570</v>
      </c>
      <c r="Q89" s="221" t="s">
        <v>63</v>
      </c>
      <c r="R89" s="221" t="str">
        <f t="shared" si="8"/>
        <v>Freight Ships</v>
      </c>
      <c r="S89" s="221" t="str">
        <f t="shared" si="6"/>
        <v>//**Freight Ships: **</v>
      </c>
      <c r="T89" s="206" t="str">
        <f t="shared" si="5"/>
        <v/>
      </c>
    </row>
    <row r="90" spans="1:21" x14ac:dyDescent="0.3">
      <c r="A90" s="219" t="s">
        <v>1571</v>
      </c>
      <c r="B90" s="220"/>
      <c r="C90" s="206" t="s">
        <v>57</v>
      </c>
      <c r="D90" s="206" t="s">
        <v>111</v>
      </c>
      <c r="E90" s="206" t="s">
        <v>112</v>
      </c>
      <c r="F90" s="206" t="s">
        <v>98</v>
      </c>
      <c r="G90" s="206" t="s">
        <v>84</v>
      </c>
      <c r="H90" s="206" t="s">
        <v>99</v>
      </c>
      <c r="I90" s="206" t="s">
        <v>110</v>
      </c>
      <c r="K90" s="206" t="s">
        <v>76</v>
      </c>
      <c r="N90" s="219" t="s">
        <v>1569</v>
      </c>
      <c r="O90" s="219"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21" t="s">
        <v>1570</v>
      </c>
      <c r="Q90" s="221" t="s">
        <v>63</v>
      </c>
      <c r="R90" s="221" t="str">
        <f t="shared" si="8"/>
        <v>Passenger Motorbikes</v>
      </c>
      <c r="S90" s="221" t="str">
        <f t="shared" si="6"/>
        <v>//**Passenger Motorbikes: **</v>
      </c>
      <c r="T90" s="206" t="str">
        <f t="shared" si="5"/>
        <v/>
      </c>
    </row>
    <row r="91" spans="1:21" x14ac:dyDescent="0.3">
      <c r="A91" s="219" t="s">
        <v>1571</v>
      </c>
      <c r="B91" s="220"/>
      <c r="C91" s="206" t="s">
        <v>57</v>
      </c>
      <c r="D91" s="206" t="s">
        <v>111</v>
      </c>
      <c r="E91" s="206" t="s">
        <v>112</v>
      </c>
      <c r="F91" s="206" t="s">
        <v>105</v>
      </c>
      <c r="G91" s="206" t="s">
        <v>84</v>
      </c>
      <c r="H91" s="206" t="s">
        <v>106</v>
      </c>
      <c r="I91" s="206" t="s">
        <v>110</v>
      </c>
      <c r="K91" s="206" t="s">
        <v>76</v>
      </c>
      <c r="N91" s="219" t="s">
        <v>1569</v>
      </c>
      <c r="O91" s="219"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21" t="s">
        <v>1570</v>
      </c>
      <c r="Q91" s="221" t="s">
        <v>63</v>
      </c>
      <c r="R91" s="221" t="str">
        <f t="shared" si="8"/>
        <v>Freight Motorbikes</v>
      </c>
      <c r="S91" s="221" t="str">
        <f t="shared" si="6"/>
        <v>//**Freight Motorbikes: **</v>
      </c>
      <c r="T91" s="206" t="str">
        <f t="shared" si="5"/>
        <v/>
      </c>
    </row>
    <row r="92" spans="1:21" s="223" customFormat="1" x14ac:dyDescent="0.3">
      <c r="A92" s="224" t="s">
        <v>1568</v>
      </c>
      <c r="B92" s="215" t="str">
        <f t="shared" ref="B92:B93" si="9">C92&amp;D92&amp;E92</f>
        <v>TransportationFeebateLDVs Feebate Rate</v>
      </c>
      <c r="C92" s="224" t="s">
        <v>57</v>
      </c>
      <c r="D92" s="224" t="s">
        <v>118</v>
      </c>
      <c r="E92" s="224" t="s">
        <v>119</v>
      </c>
      <c r="F92" s="224"/>
      <c r="G92" s="224"/>
      <c r="H92" s="224"/>
      <c r="I92" s="224"/>
      <c r="J92" s="224">
        <v>1</v>
      </c>
      <c r="K92" s="224" t="s">
        <v>63</v>
      </c>
      <c r="L92" s="224" t="s">
        <v>1707</v>
      </c>
      <c r="M92" s="208"/>
      <c r="N92" s="225" t="s">
        <v>1569</v>
      </c>
      <c r="O92" s="225"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24" t="s">
        <v>1570</v>
      </c>
      <c r="Q92" s="224" t="s">
        <v>76</v>
      </c>
      <c r="S92" s="223" t="str">
        <f t="shared" si="6"/>
        <v/>
      </c>
      <c r="T92" s="223" t="str">
        <f t="shared" si="5"/>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c r="U92" s="216"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 For Brazil, the effect of feebate was 0.0566% increase in fuel economy at full policy implementation, due to the program Inovar Auto.</v>
      </c>
    </row>
    <row r="93" spans="1:21" s="223" customFormat="1" x14ac:dyDescent="0.3">
      <c r="A93" s="224" t="s">
        <v>1568</v>
      </c>
      <c r="B93" s="215" t="str">
        <f t="shared" si="9"/>
        <v>TransportationFuel Economy StandardPercentage Additional Improvement of Fuel Economy Std</v>
      </c>
      <c r="C93" s="224" t="s">
        <v>57</v>
      </c>
      <c r="D93" s="224" t="s">
        <v>124</v>
      </c>
      <c r="E93" s="224" t="str">
        <f>E94</f>
        <v>Percentage Additional Improvement of Fuel Economy Std</v>
      </c>
      <c r="F93" s="224"/>
      <c r="G93" s="224"/>
      <c r="H93" s="224"/>
      <c r="I93" s="224"/>
      <c r="J93" s="224"/>
      <c r="K93" s="224"/>
      <c r="L93" s="224"/>
      <c r="M93" s="208"/>
      <c r="N93" s="225" t="s">
        <v>1569</v>
      </c>
      <c r="O93" s="225"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23" t="s">
        <v>1570</v>
      </c>
      <c r="Q93" s="223" t="s">
        <v>63</v>
      </c>
      <c r="S93" s="223" t="str">
        <f t="shared" si="6"/>
        <v/>
      </c>
      <c r="T93" s="223" t="str">
        <f t="shared" si="5"/>
        <v/>
      </c>
      <c r="U93" s="216"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Fuel Economy for flex-fuel vehicles in Brazil improved from 10.30 km/L for gasoline and 6.9 km/L for ethanol in 2003 to 12.20 km/L for gasoline and 8.5 km/L for ethanol in 2013, increases of 18% and 23%, respectively.//**Freight LDVs: ** Fuel Economy for flex-fuel vehicles in Brazil improved from 10.30 km/L for gasoline and 6.9 km/L for ethanol in 2003 to 12.20 km/L for gasoline and 8.5 km/L for ethanol in 2013, increases of 18% and 23%, respectively.//**Passenger HDVs: ** Fuel Economy for flex-fuel vehicles in Brazil improved from 10.30 km/L for gasoline and 6.9 km/L for ethanol in 2003 to 12.20 km/L for gasoline and 8.5 km/L for ethanol in 2013, increases of 18% and 23%, respectively.//**Freight HDVs: ** Fuel Economy for flex-fuel vehicles in Brazil improved from 10.30 km/L for gasoline and 6.9 km/L for ethanol in 2003 to 12.20 km/L for gasoline and 8.5 km/L for ethanol in 2013, increases of 18% and 23%, respectively.//**Passenger Aircraft: ** Fuel Economy for flex-fuel vehicles in Brazil improved from 10.30 km/L for gasoline and 6.9 km/L for ethanol in 2003 to 12.20 km/L for gasoline and 8.5 km/L for ethanol in 2013, increases of 18% and 23%, respectively.//**Freight Aircraft: ** Fuel Economy for flex-fuel vehicles in Brazil improved from 10.30 km/L for gasoline and 6.9 km/L for ethanol in 2003 to 12.20 km/L for gasoline and 8.5 km/L for ethanol in 2013, increases of 18% and 23%, respectively.//**Passenger Rail: ** Fuel Economy for flex-fuel vehicles in Brazil improved from 10.30 km/L for gasoline and 6.9 km/L for ethanol in 2003 to 12.20 km/L for gasoline and 8.5 km/L for ethanol in 2013, increases of 18% and 23%, respectively.//**Freight Rail: ** Fuel Economy for flex-fuel vehicles in Brazil improved from 10.30 km/L for gasoline and 6.9 km/L for ethanol in 2003 to 12.20 km/L for gasoline and 8.5 km/L for ethanol in 2013, increases of 18% and 23%, respectively.//**Passenger Ships: **//**Freight Ships: **//**Passenger Motorbikes: **</v>
      </c>
    </row>
    <row r="94" spans="1:21" x14ac:dyDescent="0.3">
      <c r="A94" s="219" t="s">
        <v>1571</v>
      </c>
      <c r="B94" s="220"/>
      <c r="C94" s="206" t="s">
        <v>57</v>
      </c>
      <c r="D94" s="206" t="s">
        <v>124</v>
      </c>
      <c r="E94" s="206" t="s">
        <v>125</v>
      </c>
      <c r="F94" s="206" t="s">
        <v>98</v>
      </c>
      <c r="G94" s="206" t="s">
        <v>60</v>
      </c>
      <c r="H94" s="206" t="s">
        <v>99</v>
      </c>
      <c r="I94" s="206" t="s">
        <v>60</v>
      </c>
      <c r="J94" s="206">
        <v>362</v>
      </c>
      <c r="K94" s="206" t="s">
        <v>63</v>
      </c>
      <c r="L94" s="206" t="s">
        <v>1708</v>
      </c>
      <c r="N94" s="219" t="s">
        <v>1569</v>
      </c>
      <c r="O94" s="219"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21" t="s">
        <v>1570</v>
      </c>
      <c r="Q94" s="221" t="s">
        <v>63</v>
      </c>
      <c r="R94" s="221" t="str">
        <f t="shared" ref="R94:R105" si="10">H94&amp;" "&amp;I94</f>
        <v>Passenger LDVs</v>
      </c>
      <c r="S94" s="221" t="str">
        <f t="shared" si="6"/>
        <v>//**Passenger LDVs: **</v>
      </c>
      <c r="T94" s="206" t="str">
        <f t="shared" si="5"/>
        <v>//**Passenger LDVs: ** Fuel Economy for flex-fuel vehicles in Brazil improved from 10.30 km/L for gasoline and 6.9 km/L for ethanol in 2003 to 12.20 km/L for gasoline and 8.5 km/L for ethanol in 2013, increases of 18% and 23%, respectively.</v>
      </c>
    </row>
    <row r="95" spans="1:21" x14ac:dyDescent="0.3">
      <c r="A95" s="219" t="s">
        <v>1571</v>
      </c>
      <c r="B95" s="220"/>
      <c r="C95" s="206" t="s">
        <v>57</v>
      </c>
      <c r="D95" s="206" t="s">
        <v>124</v>
      </c>
      <c r="E95" s="206" t="s">
        <v>125</v>
      </c>
      <c r="F95" s="206" t="s">
        <v>105</v>
      </c>
      <c r="G95" s="206" t="s">
        <v>60</v>
      </c>
      <c r="H95" s="206" t="s">
        <v>106</v>
      </c>
      <c r="I95" s="206" t="s">
        <v>60</v>
      </c>
      <c r="J95" s="206">
        <v>363</v>
      </c>
      <c r="K95" s="206" t="s">
        <v>63</v>
      </c>
      <c r="L95" s="206" t="s">
        <v>1708</v>
      </c>
      <c r="N95" s="219" t="s">
        <v>1569</v>
      </c>
      <c r="O95" s="219"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21" t="s">
        <v>1570</v>
      </c>
      <c r="Q95" s="221" t="s">
        <v>63</v>
      </c>
      <c r="R95" s="221" t="str">
        <f t="shared" si="10"/>
        <v>Freight LDVs</v>
      </c>
      <c r="S95" s="221" t="str">
        <f t="shared" si="6"/>
        <v>//**Freight LDVs: **</v>
      </c>
      <c r="T95" s="206" t="str">
        <f t="shared" si="5"/>
        <v>//**Freight LDVs: ** Fuel Economy for flex-fuel vehicles in Brazil improved from 10.30 km/L for gasoline and 6.9 km/L for ethanol in 2003 to 12.20 km/L for gasoline and 8.5 km/L for ethanol in 2013, increases of 18% and 23%, respectively.</v>
      </c>
    </row>
    <row r="96" spans="1:21" x14ac:dyDescent="0.3">
      <c r="A96" s="219" t="s">
        <v>1571</v>
      </c>
      <c r="B96" s="220"/>
      <c r="C96" s="206" t="s">
        <v>57</v>
      </c>
      <c r="D96" s="206" t="s">
        <v>124</v>
      </c>
      <c r="E96" s="206" t="s">
        <v>125</v>
      </c>
      <c r="F96" s="206" t="s">
        <v>98</v>
      </c>
      <c r="G96" s="206" t="s">
        <v>80</v>
      </c>
      <c r="H96" s="206" t="s">
        <v>99</v>
      </c>
      <c r="I96" s="206" t="s">
        <v>80</v>
      </c>
      <c r="J96" s="206">
        <v>364</v>
      </c>
      <c r="K96" s="206" t="s">
        <v>63</v>
      </c>
      <c r="L96" s="206" t="s">
        <v>1708</v>
      </c>
      <c r="N96" s="219" t="s">
        <v>1569</v>
      </c>
      <c r="O96" s="219"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21" t="s">
        <v>1570</v>
      </c>
      <c r="Q96" s="221" t="s">
        <v>63</v>
      </c>
      <c r="R96" s="221" t="str">
        <f t="shared" si="10"/>
        <v>Passenger HDVs</v>
      </c>
      <c r="S96" s="221" t="str">
        <f t="shared" si="6"/>
        <v>//**Passenger HDVs: **</v>
      </c>
      <c r="T96" s="206" t="str">
        <f t="shared" si="5"/>
        <v>//**Passenger HDVs: ** Fuel Economy for flex-fuel vehicles in Brazil improved from 10.30 km/L for gasoline and 6.9 km/L for ethanol in 2003 to 12.20 km/L for gasoline and 8.5 km/L for ethanol in 2013, increases of 18% and 23%, respectively.</v>
      </c>
    </row>
    <row r="97" spans="1:21" x14ac:dyDescent="0.3">
      <c r="A97" s="219" t="s">
        <v>1571</v>
      </c>
      <c r="B97" s="220"/>
      <c r="C97" s="206" t="s">
        <v>57</v>
      </c>
      <c r="D97" s="206" t="s">
        <v>124</v>
      </c>
      <c r="E97" s="206" t="s">
        <v>125</v>
      </c>
      <c r="F97" s="206" t="s">
        <v>105</v>
      </c>
      <c r="G97" s="206" t="s">
        <v>80</v>
      </c>
      <c r="H97" s="206" t="s">
        <v>106</v>
      </c>
      <c r="I97" s="206" t="s">
        <v>80</v>
      </c>
      <c r="J97" s="206">
        <v>365</v>
      </c>
      <c r="K97" s="206" t="s">
        <v>63</v>
      </c>
      <c r="L97" s="206" t="s">
        <v>1708</v>
      </c>
      <c r="N97" s="219" t="s">
        <v>1569</v>
      </c>
      <c r="O97" s="219"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21" t="s">
        <v>1570</v>
      </c>
      <c r="Q97" s="221" t="s">
        <v>63</v>
      </c>
      <c r="R97" s="221" t="str">
        <f t="shared" si="10"/>
        <v>Freight HDVs</v>
      </c>
      <c r="S97" s="221" t="str">
        <f t="shared" si="6"/>
        <v>//**Freight HDVs: **</v>
      </c>
      <c r="T97" s="206" t="str">
        <f t="shared" si="5"/>
        <v>//**Freight HDVs: ** Fuel Economy for flex-fuel vehicles in Brazil improved from 10.30 km/L for gasoline and 6.9 km/L for ethanol in 2003 to 12.20 km/L for gasoline and 8.5 km/L for ethanol in 2013, increases of 18% and 23%, respectively.</v>
      </c>
    </row>
    <row r="98" spans="1:21" x14ac:dyDescent="0.3">
      <c r="A98" s="219" t="s">
        <v>1571</v>
      </c>
      <c r="B98" s="220"/>
      <c r="C98" s="206" t="s">
        <v>57</v>
      </c>
      <c r="D98" s="206" t="s">
        <v>124</v>
      </c>
      <c r="E98" s="206" t="s">
        <v>125</v>
      </c>
      <c r="F98" s="206" t="s">
        <v>98</v>
      </c>
      <c r="G98" s="206" t="s">
        <v>81</v>
      </c>
      <c r="H98" s="206" t="s">
        <v>99</v>
      </c>
      <c r="I98" s="206" t="s">
        <v>107</v>
      </c>
      <c r="J98" s="206">
        <v>366</v>
      </c>
      <c r="K98" s="206" t="s">
        <v>63</v>
      </c>
      <c r="L98" s="206" t="s">
        <v>1708</v>
      </c>
      <c r="N98" s="219" t="s">
        <v>1569</v>
      </c>
      <c r="O98" s="219"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21" t="s">
        <v>1570</v>
      </c>
      <c r="Q98" s="221" t="s">
        <v>63</v>
      </c>
      <c r="R98" s="221" t="str">
        <f t="shared" si="10"/>
        <v>Passenger Aircraft</v>
      </c>
      <c r="S98" s="221" t="str">
        <f t="shared" si="6"/>
        <v>//**Passenger Aircraft: **</v>
      </c>
      <c r="T98" s="206" t="str">
        <f t="shared" si="5"/>
        <v>//**Passenger Aircraft: ** Fuel Economy for flex-fuel vehicles in Brazil improved from 10.30 km/L for gasoline and 6.9 km/L for ethanol in 2003 to 12.20 km/L for gasoline and 8.5 km/L for ethanol in 2013, increases of 18% and 23%, respectively.</v>
      </c>
    </row>
    <row r="99" spans="1:21" x14ac:dyDescent="0.3">
      <c r="A99" s="219" t="s">
        <v>1571</v>
      </c>
      <c r="B99" s="220"/>
      <c r="C99" s="206" t="s">
        <v>57</v>
      </c>
      <c r="D99" s="206" t="s">
        <v>124</v>
      </c>
      <c r="E99" s="206" t="s">
        <v>125</v>
      </c>
      <c r="F99" s="206" t="s">
        <v>105</v>
      </c>
      <c r="G99" s="206" t="s">
        <v>81</v>
      </c>
      <c r="H99" s="206" t="s">
        <v>106</v>
      </c>
      <c r="I99" s="206" t="s">
        <v>107</v>
      </c>
      <c r="J99" s="206">
        <v>367</v>
      </c>
      <c r="K99" s="206" t="s">
        <v>63</v>
      </c>
      <c r="L99" s="206" t="s">
        <v>1708</v>
      </c>
      <c r="N99" s="219" t="s">
        <v>1569</v>
      </c>
      <c r="O99" s="219"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21" t="s">
        <v>1570</v>
      </c>
      <c r="Q99" s="221" t="s">
        <v>63</v>
      </c>
      <c r="R99" s="221" t="str">
        <f t="shared" si="10"/>
        <v>Freight Aircraft</v>
      </c>
      <c r="S99" s="221" t="str">
        <f t="shared" si="6"/>
        <v>//**Freight Aircraft: **</v>
      </c>
      <c r="T99" s="206" t="str">
        <f t="shared" si="5"/>
        <v>//**Freight Aircraft: ** Fuel Economy for flex-fuel vehicles in Brazil improved from 10.30 km/L for gasoline and 6.9 km/L for ethanol in 2003 to 12.20 km/L for gasoline and 8.5 km/L for ethanol in 2013, increases of 18% and 23%, respectively.</v>
      </c>
    </row>
    <row r="100" spans="1:21" x14ac:dyDescent="0.3">
      <c r="A100" s="219" t="s">
        <v>1571</v>
      </c>
      <c r="B100" s="220"/>
      <c r="C100" s="206" t="s">
        <v>57</v>
      </c>
      <c r="D100" s="206" t="s">
        <v>124</v>
      </c>
      <c r="E100" s="206" t="s">
        <v>125</v>
      </c>
      <c r="F100" s="206" t="s">
        <v>98</v>
      </c>
      <c r="G100" s="206" t="s">
        <v>82</v>
      </c>
      <c r="H100" s="206" t="s">
        <v>99</v>
      </c>
      <c r="I100" s="206" t="s">
        <v>108</v>
      </c>
      <c r="J100" s="206">
        <v>368</v>
      </c>
      <c r="K100" s="206" t="s">
        <v>63</v>
      </c>
      <c r="L100" s="206" t="s">
        <v>1708</v>
      </c>
      <c r="N100" s="219" t="s">
        <v>1569</v>
      </c>
      <c r="O100" s="219"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21" t="s">
        <v>1570</v>
      </c>
      <c r="Q100" s="221" t="s">
        <v>63</v>
      </c>
      <c r="R100" s="221" t="str">
        <f t="shared" si="10"/>
        <v>Passenger Rail</v>
      </c>
      <c r="S100" s="221" t="str">
        <f t="shared" si="6"/>
        <v>//**Passenger Rail: **</v>
      </c>
      <c r="T100" s="206" t="str">
        <f t="shared" si="5"/>
        <v>//**Passenger Rail: ** Fuel Economy for flex-fuel vehicles in Brazil improved from 10.30 km/L for gasoline and 6.9 km/L for ethanol in 2003 to 12.20 km/L for gasoline and 8.5 km/L for ethanol in 2013, increases of 18% and 23%, respectively.</v>
      </c>
    </row>
    <row r="101" spans="1:21" x14ac:dyDescent="0.3">
      <c r="A101" s="219" t="s">
        <v>1571</v>
      </c>
      <c r="B101" s="220"/>
      <c r="C101" s="206" t="s">
        <v>57</v>
      </c>
      <c r="D101" s="206" t="s">
        <v>124</v>
      </c>
      <c r="E101" s="206" t="s">
        <v>125</v>
      </c>
      <c r="F101" s="206" t="s">
        <v>105</v>
      </c>
      <c r="G101" s="206" t="s">
        <v>82</v>
      </c>
      <c r="H101" s="206" t="s">
        <v>106</v>
      </c>
      <c r="I101" s="206" t="s">
        <v>108</v>
      </c>
      <c r="J101" s="206">
        <v>369</v>
      </c>
      <c r="K101" s="206" t="s">
        <v>63</v>
      </c>
      <c r="L101" s="206" t="s">
        <v>1708</v>
      </c>
      <c r="N101" s="219" t="s">
        <v>1569</v>
      </c>
      <c r="O101" s="219"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21" t="s">
        <v>1570</v>
      </c>
      <c r="Q101" s="221" t="s">
        <v>63</v>
      </c>
      <c r="R101" s="221" t="str">
        <f t="shared" si="10"/>
        <v>Freight Rail</v>
      </c>
      <c r="S101" s="221" t="str">
        <f t="shared" si="6"/>
        <v>//**Freight Rail: **</v>
      </c>
      <c r="T101" s="206" t="str">
        <f t="shared" si="5"/>
        <v>//**Freight Rail: ** Fuel Economy for flex-fuel vehicles in Brazil improved from 10.30 km/L for gasoline and 6.9 km/L for ethanol in 2003 to 12.20 km/L for gasoline and 8.5 km/L for ethanol in 2013, increases of 18% and 23%, respectively.</v>
      </c>
    </row>
    <row r="102" spans="1:21" x14ac:dyDescent="0.3">
      <c r="A102" s="219" t="s">
        <v>1571</v>
      </c>
      <c r="B102" s="220"/>
      <c r="C102" s="206" t="s">
        <v>57</v>
      </c>
      <c r="D102" s="206" t="s">
        <v>124</v>
      </c>
      <c r="E102" s="206" t="s">
        <v>125</v>
      </c>
      <c r="F102" s="206" t="s">
        <v>98</v>
      </c>
      <c r="G102" s="206" t="s">
        <v>83</v>
      </c>
      <c r="H102" s="206" t="s">
        <v>99</v>
      </c>
      <c r="I102" s="206" t="s">
        <v>109</v>
      </c>
      <c r="J102" s="206">
        <v>370</v>
      </c>
      <c r="K102" s="206" t="s">
        <v>63</v>
      </c>
      <c r="N102" s="219" t="s">
        <v>1569</v>
      </c>
      <c r="O102" s="219"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21" t="s">
        <v>1570</v>
      </c>
      <c r="Q102" s="221" t="s">
        <v>63</v>
      </c>
      <c r="R102" s="221" t="str">
        <f t="shared" si="10"/>
        <v>Passenger Ships</v>
      </c>
      <c r="S102" s="221" t="str">
        <f t="shared" si="6"/>
        <v>//**Passenger Ships: **</v>
      </c>
      <c r="T102" s="206" t="str">
        <f t="shared" si="5"/>
        <v>//**Passenger Ships: **</v>
      </c>
    </row>
    <row r="103" spans="1:21" x14ac:dyDescent="0.3">
      <c r="A103" s="219" t="s">
        <v>1571</v>
      </c>
      <c r="B103" s="220"/>
      <c r="C103" s="206" t="s">
        <v>57</v>
      </c>
      <c r="D103" s="206" t="s">
        <v>124</v>
      </c>
      <c r="E103" s="206" t="s">
        <v>125</v>
      </c>
      <c r="F103" s="206" t="s">
        <v>105</v>
      </c>
      <c r="G103" s="206" t="s">
        <v>83</v>
      </c>
      <c r="H103" s="206" t="s">
        <v>106</v>
      </c>
      <c r="I103" s="206" t="s">
        <v>109</v>
      </c>
      <c r="J103" s="206">
        <v>371</v>
      </c>
      <c r="K103" s="206" t="s">
        <v>63</v>
      </c>
      <c r="N103" s="219" t="s">
        <v>1569</v>
      </c>
      <c r="O103" s="219"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21" t="s">
        <v>1570</v>
      </c>
      <c r="Q103" s="221" t="s">
        <v>63</v>
      </c>
      <c r="R103" s="221" t="str">
        <f t="shared" si="10"/>
        <v>Freight Ships</v>
      </c>
      <c r="S103" s="221" t="str">
        <f t="shared" si="6"/>
        <v>//**Freight Ships: **</v>
      </c>
      <c r="T103" s="206" t="str">
        <f t="shared" si="5"/>
        <v>//**Freight Ships: **</v>
      </c>
    </row>
    <row r="104" spans="1:21" x14ac:dyDescent="0.3">
      <c r="A104" s="219" t="s">
        <v>1571</v>
      </c>
      <c r="B104" s="220"/>
      <c r="C104" s="206" t="s">
        <v>57</v>
      </c>
      <c r="D104" s="206" t="s">
        <v>124</v>
      </c>
      <c r="E104" s="206" t="s">
        <v>125</v>
      </c>
      <c r="F104" s="206" t="s">
        <v>98</v>
      </c>
      <c r="G104" s="206" t="s">
        <v>84</v>
      </c>
      <c r="H104" s="206" t="s">
        <v>99</v>
      </c>
      <c r="I104" s="206" t="s">
        <v>110</v>
      </c>
      <c r="J104" s="206">
        <v>372</v>
      </c>
      <c r="K104" s="206" t="s">
        <v>63</v>
      </c>
      <c r="N104" s="219" t="s">
        <v>1569</v>
      </c>
      <c r="O104" s="219"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21" t="s">
        <v>1570</v>
      </c>
      <c r="Q104" s="221" t="s">
        <v>63</v>
      </c>
      <c r="R104" s="221" t="str">
        <f t="shared" si="10"/>
        <v>Passenger Motorbikes</v>
      </c>
      <c r="S104" s="221" t="str">
        <f t="shared" si="6"/>
        <v>//**Passenger Motorbikes: **</v>
      </c>
      <c r="T104" s="206" t="str">
        <f t="shared" si="5"/>
        <v>//**Passenger Motorbikes: **</v>
      </c>
    </row>
    <row r="105" spans="1:21" x14ac:dyDescent="0.3">
      <c r="A105" s="219" t="s">
        <v>1571</v>
      </c>
      <c r="B105" s="220"/>
      <c r="C105" s="206" t="s">
        <v>57</v>
      </c>
      <c r="D105" s="206" t="s">
        <v>124</v>
      </c>
      <c r="E105" s="206" t="s">
        <v>125</v>
      </c>
      <c r="F105" s="206" t="s">
        <v>105</v>
      </c>
      <c r="G105" s="206" t="s">
        <v>84</v>
      </c>
      <c r="H105" s="206" t="s">
        <v>106</v>
      </c>
      <c r="I105" s="206" t="s">
        <v>110</v>
      </c>
      <c r="J105" s="206">
        <v>373</v>
      </c>
      <c r="K105" s="206" t="s">
        <v>76</v>
      </c>
      <c r="N105" s="219" t="s">
        <v>1569</v>
      </c>
      <c r="O105" s="219"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21" t="s">
        <v>1570</v>
      </c>
      <c r="Q105" s="221" t="s">
        <v>63</v>
      </c>
      <c r="R105" s="221" t="str">
        <f t="shared" si="10"/>
        <v>Freight Motorbikes</v>
      </c>
      <c r="S105" s="221" t="str">
        <f t="shared" si="6"/>
        <v>//**Freight Motorbikes: **</v>
      </c>
      <c r="T105" s="206" t="str">
        <f t="shared" si="5"/>
        <v/>
      </c>
    </row>
    <row r="106" spans="1:21" s="224" customFormat="1" x14ac:dyDescent="0.3">
      <c r="A106" s="224" t="s">
        <v>1568</v>
      </c>
      <c r="B106" s="215" t="str">
        <f t="shared" ref="B106" si="11">C106&amp;D106&amp;E106</f>
        <v>TransportationHydrogen Vehicle Sales MandateMinimum Required Hydrogen Vehicle Sales Percentage</v>
      </c>
      <c r="C106" s="224" t="s">
        <v>57</v>
      </c>
      <c r="D106" s="224" t="s">
        <v>131</v>
      </c>
      <c r="E106" s="224" t="str">
        <f>E107</f>
        <v>Minimum Required Hydrogen Vehicle Sales Percentage</v>
      </c>
      <c r="M106" s="208"/>
      <c r="N106" s="225" t="s">
        <v>1569</v>
      </c>
      <c r="O106" s="225"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23" t="s">
        <v>1570</v>
      </c>
      <c r="Q106" s="223" t="s">
        <v>63</v>
      </c>
      <c r="S106" s="223" t="str">
        <f t="shared" si="6"/>
        <v/>
      </c>
      <c r="T106" s="223" t="str">
        <f t="shared" si="5"/>
        <v/>
      </c>
      <c r="U106" s="216"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v>
      </c>
    </row>
    <row r="107" spans="1:21" x14ac:dyDescent="0.3">
      <c r="A107" s="219" t="s">
        <v>1571</v>
      </c>
      <c r="B107" s="220"/>
      <c r="C107" s="206" t="s">
        <v>57</v>
      </c>
      <c r="D107" s="206" t="s">
        <v>131</v>
      </c>
      <c r="E107" s="206" t="s">
        <v>132</v>
      </c>
      <c r="F107" s="206" t="s">
        <v>98</v>
      </c>
      <c r="G107" s="206" t="s">
        <v>60</v>
      </c>
      <c r="H107" s="206" t="s">
        <v>99</v>
      </c>
      <c r="I107" s="206" t="s">
        <v>60</v>
      </c>
      <c r="J107" s="206">
        <v>460</v>
      </c>
      <c r="K107" s="206" t="s">
        <v>76</v>
      </c>
      <c r="L107" s="206" t="s">
        <v>1709</v>
      </c>
      <c r="N107" s="219" t="s">
        <v>1569</v>
      </c>
      <c r="O107" s="219"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21" t="s">
        <v>1570</v>
      </c>
      <c r="Q107" s="221" t="s">
        <v>63</v>
      </c>
      <c r="R107" s="221" t="str">
        <f t="shared" ref="R107:R118" si="12">H107&amp;" "&amp;I107</f>
        <v>Passenger LDVs</v>
      </c>
      <c r="S107" s="221" t="str">
        <f t="shared" si="6"/>
        <v>//**Passenger LDVs: **</v>
      </c>
      <c r="T107" s="206" t="str">
        <f t="shared" si="5"/>
        <v/>
      </c>
    </row>
    <row r="108" spans="1:21" x14ac:dyDescent="0.3">
      <c r="A108" s="219" t="s">
        <v>1571</v>
      </c>
      <c r="B108" s="220"/>
      <c r="C108" s="206" t="s">
        <v>57</v>
      </c>
      <c r="D108" s="206" t="s">
        <v>131</v>
      </c>
      <c r="E108" s="206" t="s">
        <v>132</v>
      </c>
      <c r="F108" s="206" t="s">
        <v>105</v>
      </c>
      <c r="G108" s="206" t="s">
        <v>60</v>
      </c>
      <c r="H108" s="206" t="s">
        <v>106</v>
      </c>
      <c r="I108" s="206" t="s">
        <v>60</v>
      </c>
      <c r="J108" s="206">
        <v>461</v>
      </c>
      <c r="K108" s="206" t="s">
        <v>76</v>
      </c>
      <c r="L108" s="206" t="s">
        <v>1709</v>
      </c>
      <c r="N108" s="219" t="s">
        <v>1569</v>
      </c>
      <c r="O108" s="219"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21" t="s">
        <v>1570</v>
      </c>
      <c r="Q108" s="221" t="s">
        <v>63</v>
      </c>
      <c r="R108" s="221" t="str">
        <f t="shared" si="12"/>
        <v>Freight LDVs</v>
      </c>
      <c r="S108" s="221" t="str">
        <f t="shared" si="6"/>
        <v>//**Freight LDVs: **</v>
      </c>
      <c r="T108" s="206" t="str">
        <f t="shared" si="5"/>
        <v/>
      </c>
    </row>
    <row r="109" spans="1:21" x14ac:dyDescent="0.3">
      <c r="A109" s="219" t="s">
        <v>1571</v>
      </c>
      <c r="B109" s="220"/>
      <c r="C109" s="206" t="s">
        <v>57</v>
      </c>
      <c r="D109" s="206" t="s">
        <v>131</v>
      </c>
      <c r="E109" s="206" t="s">
        <v>132</v>
      </c>
      <c r="F109" s="206" t="s">
        <v>98</v>
      </c>
      <c r="G109" s="206" t="s">
        <v>80</v>
      </c>
      <c r="H109" s="206" t="s">
        <v>99</v>
      </c>
      <c r="I109" s="206" t="s">
        <v>80</v>
      </c>
      <c r="J109" s="206">
        <v>462</v>
      </c>
      <c r="K109" s="206" t="s">
        <v>76</v>
      </c>
      <c r="L109" s="206" t="s">
        <v>1709</v>
      </c>
      <c r="N109" s="219" t="s">
        <v>1569</v>
      </c>
      <c r="O109" s="219"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21" t="s">
        <v>1570</v>
      </c>
      <c r="Q109" s="221" t="s">
        <v>63</v>
      </c>
      <c r="R109" s="221" t="str">
        <f t="shared" si="12"/>
        <v>Passenger HDVs</v>
      </c>
      <c r="S109" s="221" t="str">
        <f t="shared" si="6"/>
        <v>//**Passenger HDVs: **</v>
      </c>
      <c r="T109" s="206" t="str">
        <f t="shared" si="5"/>
        <v/>
      </c>
    </row>
    <row r="110" spans="1:21" x14ac:dyDescent="0.3">
      <c r="A110" s="219" t="s">
        <v>1571</v>
      </c>
      <c r="B110" s="220"/>
      <c r="C110" s="206" t="s">
        <v>57</v>
      </c>
      <c r="D110" s="206" t="s">
        <v>131</v>
      </c>
      <c r="E110" s="206" t="s">
        <v>132</v>
      </c>
      <c r="F110" s="206" t="s">
        <v>105</v>
      </c>
      <c r="G110" s="206" t="s">
        <v>80</v>
      </c>
      <c r="H110" s="206" t="s">
        <v>106</v>
      </c>
      <c r="I110" s="206" t="s">
        <v>80</v>
      </c>
      <c r="J110" s="206">
        <v>463</v>
      </c>
      <c r="K110" s="206" t="s">
        <v>76</v>
      </c>
      <c r="L110" s="206" t="s">
        <v>1709</v>
      </c>
      <c r="N110" s="219" t="s">
        <v>1569</v>
      </c>
      <c r="O110" s="219"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21" t="s">
        <v>1570</v>
      </c>
      <c r="Q110" s="221" t="s">
        <v>63</v>
      </c>
      <c r="R110" s="221" t="str">
        <f t="shared" si="12"/>
        <v>Freight HDVs</v>
      </c>
      <c r="S110" s="221" t="str">
        <f t="shared" si="6"/>
        <v>//**Freight HDVs: **</v>
      </c>
      <c r="T110" s="206" t="str">
        <f t="shared" si="5"/>
        <v/>
      </c>
    </row>
    <row r="111" spans="1:21" x14ac:dyDescent="0.3">
      <c r="A111" s="219" t="s">
        <v>1571</v>
      </c>
      <c r="B111" s="220"/>
      <c r="C111" s="206" t="s">
        <v>57</v>
      </c>
      <c r="D111" s="206" t="s">
        <v>131</v>
      </c>
      <c r="E111" s="206" t="s">
        <v>132</v>
      </c>
      <c r="F111" s="206" t="s">
        <v>98</v>
      </c>
      <c r="G111" s="206" t="s">
        <v>81</v>
      </c>
      <c r="H111" s="206" t="s">
        <v>99</v>
      </c>
      <c r="I111" s="206" t="s">
        <v>107</v>
      </c>
      <c r="J111" s="206">
        <v>502</v>
      </c>
      <c r="K111" s="206" t="s">
        <v>76</v>
      </c>
      <c r="L111" s="206" t="s">
        <v>1573</v>
      </c>
      <c r="N111" s="219" t="s">
        <v>1569</v>
      </c>
      <c r="O111" s="219"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21" t="s">
        <v>1570</v>
      </c>
      <c r="Q111" s="221" t="s">
        <v>63</v>
      </c>
      <c r="R111" s="221" t="str">
        <f t="shared" si="12"/>
        <v>Passenger Aircraft</v>
      </c>
      <c r="S111" s="221" t="str">
        <f t="shared" si="6"/>
        <v>//**Passenger Aircraft: **</v>
      </c>
      <c r="T111" s="206" t="str">
        <f t="shared" si="5"/>
        <v/>
      </c>
    </row>
    <row r="112" spans="1:21" x14ac:dyDescent="0.3">
      <c r="A112" s="219" t="s">
        <v>1571</v>
      </c>
      <c r="B112" s="220"/>
      <c r="C112" s="206" t="s">
        <v>57</v>
      </c>
      <c r="D112" s="206" t="s">
        <v>131</v>
      </c>
      <c r="E112" s="206" t="s">
        <v>132</v>
      </c>
      <c r="F112" s="206" t="s">
        <v>105</v>
      </c>
      <c r="G112" s="206" t="s">
        <v>81</v>
      </c>
      <c r="H112" s="206" t="s">
        <v>106</v>
      </c>
      <c r="I112" s="206" t="s">
        <v>107</v>
      </c>
      <c r="J112" s="206">
        <v>503</v>
      </c>
      <c r="K112" s="206" t="s">
        <v>76</v>
      </c>
      <c r="L112" s="206" t="s">
        <v>1573</v>
      </c>
      <c r="N112" s="219" t="s">
        <v>1569</v>
      </c>
      <c r="O112" s="219"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21" t="s">
        <v>1570</v>
      </c>
      <c r="Q112" s="221" t="s">
        <v>63</v>
      </c>
      <c r="R112" s="221" t="str">
        <f t="shared" si="12"/>
        <v>Freight Aircraft</v>
      </c>
      <c r="S112" s="221" t="str">
        <f t="shared" si="6"/>
        <v>//**Freight Aircraft: **</v>
      </c>
      <c r="T112" s="206" t="str">
        <f t="shared" si="5"/>
        <v/>
      </c>
    </row>
    <row r="113" spans="1:21" x14ac:dyDescent="0.3">
      <c r="A113" s="219" t="s">
        <v>1571</v>
      </c>
      <c r="B113" s="220"/>
      <c r="C113" s="206" t="s">
        <v>57</v>
      </c>
      <c r="D113" s="206" t="s">
        <v>131</v>
      </c>
      <c r="E113" s="206" t="s">
        <v>132</v>
      </c>
      <c r="F113" s="206" t="s">
        <v>98</v>
      </c>
      <c r="G113" s="206" t="s">
        <v>82</v>
      </c>
      <c r="H113" s="206" t="s">
        <v>99</v>
      </c>
      <c r="I113" s="206" t="s">
        <v>108</v>
      </c>
      <c r="J113" s="206">
        <v>504</v>
      </c>
      <c r="K113" s="206" t="s">
        <v>76</v>
      </c>
      <c r="L113" s="206" t="s">
        <v>1574</v>
      </c>
      <c r="N113" s="219" t="s">
        <v>1569</v>
      </c>
      <c r="O113" s="219"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21" t="s">
        <v>1570</v>
      </c>
      <c r="Q113" s="221" t="s">
        <v>63</v>
      </c>
      <c r="R113" s="221" t="str">
        <f t="shared" si="12"/>
        <v>Passenger Rail</v>
      </c>
      <c r="S113" s="221" t="str">
        <f t="shared" si="6"/>
        <v>//**Passenger Rail: **</v>
      </c>
      <c r="T113" s="206" t="str">
        <f t="shared" si="5"/>
        <v/>
      </c>
    </row>
    <row r="114" spans="1:21" x14ac:dyDescent="0.3">
      <c r="A114" s="219" t="s">
        <v>1571</v>
      </c>
      <c r="B114" s="220"/>
      <c r="C114" s="206" t="s">
        <v>57</v>
      </c>
      <c r="D114" s="206" t="s">
        <v>131</v>
      </c>
      <c r="E114" s="206" t="s">
        <v>132</v>
      </c>
      <c r="F114" s="206" t="s">
        <v>105</v>
      </c>
      <c r="G114" s="206" t="s">
        <v>82</v>
      </c>
      <c r="H114" s="206" t="s">
        <v>106</v>
      </c>
      <c r="I114" s="206" t="s">
        <v>108</v>
      </c>
      <c r="J114" s="206">
        <v>505</v>
      </c>
      <c r="K114" s="206" t="s">
        <v>76</v>
      </c>
      <c r="L114" s="206" t="s">
        <v>1574</v>
      </c>
      <c r="N114" s="219" t="s">
        <v>1569</v>
      </c>
      <c r="O114" s="219"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21" t="s">
        <v>1570</v>
      </c>
      <c r="Q114" s="221" t="s">
        <v>63</v>
      </c>
      <c r="R114" s="221" t="str">
        <f t="shared" si="12"/>
        <v>Freight Rail</v>
      </c>
      <c r="S114" s="221" t="str">
        <f t="shared" si="6"/>
        <v>//**Freight Rail: **</v>
      </c>
      <c r="T114" s="206" t="str">
        <f t="shared" si="5"/>
        <v/>
      </c>
    </row>
    <row r="115" spans="1:21" x14ac:dyDescent="0.3">
      <c r="A115" s="219" t="s">
        <v>1571</v>
      </c>
      <c r="B115" s="220"/>
      <c r="C115" s="206" t="s">
        <v>57</v>
      </c>
      <c r="D115" s="206" t="s">
        <v>131</v>
      </c>
      <c r="E115" s="206" t="s">
        <v>132</v>
      </c>
      <c r="F115" s="206" t="s">
        <v>98</v>
      </c>
      <c r="G115" s="206" t="s">
        <v>83</v>
      </c>
      <c r="H115" s="206" t="s">
        <v>99</v>
      </c>
      <c r="I115" s="206" t="s">
        <v>109</v>
      </c>
      <c r="J115" s="206">
        <v>506</v>
      </c>
      <c r="K115" s="206" t="s">
        <v>76</v>
      </c>
      <c r="L115" s="206" t="s">
        <v>1575</v>
      </c>
      <c r="N115" s="219" t="s">
        <v>1569</v>
      </c>
      <c r="O115" s="219"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21" t="s">
        <v>1570</v>
      </c>
      <c r="Q115" s="221" t="s">
        <v>63</v>
      </c>
      <c r="R115" s="221" t="str">
        <f t="shared" si="12"/>
        <v>Passenger Ships</v>
      </c>
      <c r="S115" s="221" t="str">
        <f t="shared" si="6"/>
        <v>//**Passenger Ships: **</v>
      </c>
      <c r="T115" s="206" t="str">
        <f t="shared" si="5"/>
        <v/>
      </c>
    </row>
    <row r="116" spans="1:21" x14ac:dyDescent="0.3">
      <c r="A116" s="219" t="s">
        <v>1571</v>
      </c>
      <c r="B116" s="220"/>
      <c r="C116" s="206" t="s">
        <v>57</v>
      </c>
      <c r="D116" s="206" t="s">
        <v>131</v>
      </c>
      <c r="E116" s="206" t="s">
        <v>132</v>
      </c>
      <c r="F116" s="206" t="s">
        <v>105</v>
      </c>
      <c r="G116" s="206" t="s">
        <v>83</v>
      </c>
      <c r="H116" s="206" t="s">
        <v>106</v>
      </c>
      <c r="I116" s="206" t="s">
        <v>109</v>
      </c>
      <c r="J116" s="206">
        <v>507</v>
      </c>
      <c r="K116" s="206" t="s">
        <v>76</v>
      </c>
      <c r="L116" s="206" t="s">
        <v>1576</v>
      </c>
      <c r="N116" s="219" t="s">
        <v>1569</v>
      </c>
      <c r="O116" s="219"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21" t="s">
        <v>1570</v>
      </c>
      <c r="Q116" s="221" t="s">
        <v>63</v>
      </c>
      <c r="R116" s="221" t="str">
        <f t="shared" si="12"/>
        <v>Freight Ships</v>
      </c>
      <c r="S116" s="221" t="str">
        <f t="shared" si="6"/>
        <v>//**Freight Ships: **</v>
      </c>
      <c r="T116" s="206" t="str">
        <f t="shared" si="5"/>
        <v/>
      </c>
    </row>
    <row r="117" spans="1:21" x14ac:dyDescent="0.3">
      <c r="A117" s="219" t="s">
        <v>1571</v>
      </c>
      <c r="B117" s="220"/>
      <c r="C117" s="206" t="s">
        <v>57</v>
      </c>
      <c r="D117" s="206" t="s">
        <v>131</v>
      </c>
      <c r="E117" s="206" t="s">
        <v>132</v>
      </c>
      <c r="F117" s="206" t="s">
        <v>98</v>
      </c>
      <c r="G117" s="206" t="s">
        <v>84</v>
      </c>
      <c r="H117" s="206" t="s">
        <v>99</v>
      </c>
      <c r="I117" s="206" t="s">
        <v>110</v>
      </c>
      <c r="K117" s="206" t="s">
        <v>76</v>
      </c>
      <c r="N117" s="219" t="s">
        <v>1569</v>
      </c>
      <c r="O117" s="219"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21" t="s">
        <v>1570</v>
      </c>
      <c r="Q117" s="221" t="s">
        <v>63</v>
      </c>
      <c r="R117" s="221" t="str">
        <f t="shared" si="12"/>
        <v>Passenger Motorbikes</v>
      </c>
      <c r="S117" s="221" t="str">
        <f t="shared" si="6"/>
        <v>//**Passenger Motorbikes: **</v>
      </c>
      <c r="T117" s="206" t="str">
        <f t="shared" si="5"/>
        <v/>
      </c>
    </row>
    <row r="118" spans="1:21" x14ac:dyDescent="0.3">
      <c r="A118" s="219" t="s">
        <v>1571</v>
      </c>
      <c r="B118" s="220"/>
      <c r="C118" s="206" t="s">
        <v>57</v>
      </c>
      <c r="D118" s="206" t="s">
        <v>131</v>
      </c>
      <c r="E118" s="206" t="s">
        <v>132</v>
      </c>
      <c r="F118" s="206" t="s">
        <v>105</v>
      </c>
      <c r="G118" s="206" t="s">
        <v>84</v>
      </c>
      <c r="H118" s="206" t="s">
        <v>106</v>
      </c>
      <c r="I118" s="206" t="s">
        <v>110</v>
      </c>
      <c r="K118" s="206" t="s">
        <v>76</v>
      </c>
      <c r="N118" s="219" t="s">
        <v>1569</v>
      </c>
      <c r="O118" s="219"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21" t="s">
        <v>1570</v>
      </c>
      <c r="Q118" s="221" t="s">
        <v>63</v>
      </c>
      <c r="R118" s="221" t="str">
        <f t="shared" si="12"/>
        <v>Freight Motorbikes</v>
      </c>
      <c r="S118" s="221" t="str">
        <f t="shared" si="6"/>
        <v>//**Freight Motorbikes: **</v>
      </c>
      <c r="T118" s="206" t="str">
        <f t="shared" si="5"/>
        <v/>
      </c>
    </row>
    <row r="119" spans="1:21" s="224" customFormat="1" x14ac:dyDescent="0.3">
      <c r="A119" s="224" t="s">
        <v>1568</v>
      </c>
      <c r="B119" s="215" t="str">
        <f t="shared" ref="B119:B120" si="13">C119&amp;D119&amp;E119</f>
        <v>TransportationLow Carbon Fuel StandardAdditional LCFS Percentage</v>
      </c>
      <c r="C119" s="224" t="s">
        <v>57</v>
      </c>
      <c r="D119" s="224" t="s">
        <v>137</v>
      </c>
      <c r="E119" s="224" t="s">
        <v>138</v>
      </c>
      <c r="J119" s="224">
        <v>190</v>
      </c>
      <c r="K119" s="224" t="s">
        <v>63</v>
      </c>
      <c r="L119" s="224" t="s">
        <v>1710</v>
      </c>
      <c r="M119" s="208"/>
      <c r="N119" s="225" t="s">
        <v>1569</v>
      </c>
      <c r="O119" s="225"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24" t="s">
        <v>1570</v>
      </c>
      <c r="Q119" s="224" t="s">
        <v>76</v>
      </c>
      <c r="S119" s="223" t="str">
        <f>IF(R119="","","//**"&amp;R119&amp;": **")</f>
        <v/>
      </c>
      <c r="T119" s="223" t="str">
        <f t="shared" si="5"/>
        <v xml:space="preserve"> The Ministry of Energy, through RenovaBio (National Biofuels Policy), established a 10% reduction in the carbon intensity of the fuel matrix in Brazil by 2028 with incentives to use biofuels.</v>
      </c>
      <c r="U119" s="216" t="str">
        <f>N119&amp;O119&amp;P119&amp;T119</f>
        <v>**Description:** This policy specifies the percentage reduction in carbon emissions from the transportation sector that must be achieved via fuel switching.  This value is in addition to BAU requirements. // **Guidance for setting values: ** The Ministry of Energy, through RenovaBio (National Biofuels Policy), established a 10% reduction in the carbon intensity of the fuel matrix in Brazil by 2028 with incentives to use biofuels.</v>
      </c>
    </row>
    <row r="120" spans="1:21" s="224" customFormat="1" x14ac:dyDescent="0.3">
      <c r="A120" s="224" t="s">
        <v>1568</v>
      </c>
      <c r="B120" s="215" t="str">
        <f t="shared" si="13"/>
        <v>TransportationTransportation Demand ManagementFraction of TDM Package Implemented</v>
      </c>
      <c r="C120" s="224" t="s">
        <v>57</v>
      </c>
      <c r="D120" s="223" t="str">
        <f>D121</f>
        <v>Transportation Demand Management</v>
      </c>
      <c r="E120" s="224" t="str">
        <f>E121</f>
        <v>Fraction of TDM Package Implemented</v>
      </c>
      <c r="M120" s="208"/>
      <c r="N120" s="225" t="s">
        <v>1569</v>
      </c>
      <c r="O120" s="225" t="e">
        <f>INDEX('Standard Descriptions'!$E:$E,MATCH(Guidance!E120,'Standard Descriptions'!$C:$C,0))</f>
        <v>#N/A</v>
      </c>
      <c r="P120" s="223" t="s">
        <v>1570</v>
      </c>
      <c r="Q120" s="223" t="s">
        <v>63</v>
      </c>
      <c r="S120" s="223" t="str">
        <f t="shared" si="6"/>
        <v/>
      </c>
      <c r="T120" s="223" t="str">
        <f t="shared" si="5"/>
        <v/>
      </c>
      <c r="U120" s="216" t="e">
        <f>N120&amp;O120&amp;P120&amp;T121&amp;T122&amp;T123&amp;T124&amp;T125&amp;T126&amp;T127&amp;T128&amp;T129&amp;T130&amp;T131&amp;T132</f>
        <v>#N/A</v>
      </c>
    </row>
    <row r="121" spans="1:21" x14ac:dyDescent="0.3">
      <c r="A121" s="219" t="s">
        <v>1571</v>
      </c>
      <c r="B121" s="220"/>
      <c r="C121" s="206" t="s">
        <v>57</v>
      </c>
      <c r="D121" s="206" t="s">
        <v>143</v>
      </c>
      <c r="E121" s="206" t="s">
        <v>144</v>
      </c>
      <c r="F121" s="206" t="s">
        <v>98</v>
      </c>
      <c r="H121" s="206" t="s">
        <v>145</v>
      </c>
      <c r="J121" s="206">
        <v>8</v>
      </c>
      <c r="K121" s="206" t="s">
        <v>76</v>
      </c>
      <c r="L121" s="206" t="s">
        <v>1577</v>
      </c>
      <c r="N121" s="219" t="s">
        <v>1569</v>
      </c>
      <c r="O121" s="219" t="e">
        <f>INDEX('Standard Descriptions'!$E:$E,MATCH(Guidance!E121,'Standard Descriptions'!$C:$C,0))</f>
        <v>#N/A</v>
      </c>
      <c r="P121" s="221" t="s">
        <v>1570</v>
      </c>
      <c r="Q121" s="221" t="s">
        <v>63</v>
      </c>
      <c r="R121" s="221" t="str">
        <f t="shared" ref="R121:R132" si="14">H121&amp;" "&amp;I121</f>
        <v xml:space="preserve">Passengers </v>
      </c>
      <c r="S121" s="221" t="str">
        <f t="shared" si="6"/>
        <v>//**Passengers : **</v>
      </c>
      <c r="T121" s="206" t="str">
        <f>IF(K121="Yes",S121&amp;L121,"")</f>
        <v/>
      </c>
    </row>
    <row r="122" spans="1:21" x14ac:dyDescent="0.3">
      <c r="A122" s="219" t="s">
        <v>1571</v>
      </c>
      <c r="B122" s="220"/>
      <c r="C122" s="206" t="s">
        <v>57</v>
      </c>
      <c r="D122" s="206" t="s">
        <v>143</v>
      </c>
      <c r="E122" s="206" t="s">
        <v>144</v>
      </c>
      <c r="F122" s="206" t="s">
        <v>105</v>
      </c>
      <c r="H122" s="206" t="s">
        <v>106</v>
      </c>
      <c r="J122" s="206">
        <v>179</v>
      </c>
      <c r="K122" s="206" t="s">
        <v>76</v>
      </c>
      <c r="L122" s="206" t="s">
        <v>1577</v>
      </c>
      <c r="N122" s="219" t="s">
        <v>1569</v>
      </c>
      <c r="O122" s="219" t="e">
        <f>INDEX('Standard Descriptions'!$E:$E,MATCH(Guidance!E122,'Standard Descriptions'!$C:$C,0))</f>
        <v>#N/A</v>
      </c>
      <c r="P122" s="221" t="s">
        <v>1570</v>
      </c>
      <c r="Q122" s="221" t="s">
        <v>63</v>
      </c>
      <c r="R122" s="221" t="str">
        <f t="shared" si="14"/>
        <v xml:space="preserve">Freight </v>
      </c>
      <c r="S122" s="221" t="str">
        <f t="shared" si="6"/>
        <v>//**Freight : **</v>
      </c>
      <c r="T122" s="206" t="str">
        <f t="shared" si="5"/>
        <v/>
      </c>
    </row>
    <row r="123" spans="1:21" x14ac:dyDescent="0.3">
      <c r="A123" s="219" t="s">
        <v>1571</v>
      </c>
      <c r="B123" s="220"/>
      <c r="N123" s="219" t="s">
        <v>1569</v>
      </c>
      <c r="O123" s="219" t="e">
        <f>INDEX('Standard Descriptions'!$E:$E,MATCH(Guidance!E123,'Standard Descriptions'!$C:$C,0))</f>
        <v>#N/A</v>
      </c>
      <c r="P123" s="221" t="s">
        <v>1570</v>
      </c>
      <c r="Q123" s="221" t="s">
        <v>63</v>
      </c>
      <c r="R123" s="221" t="str">
        <f t="shared" si="14"/>
        <v xml:space="preserve"> </v>
      </c>
      <c r="S123" s="221" t="str">
        <f t="shared" si="6"/>
        <v>//** : **</v>
      </c>
      <c r="T123" s="206" t="str">
        <f t="shared" si="5"/>
        <v/>
      </c>
    </row>
    <row r="124" spans="1:21" x14ac:dyDescent="0.3">
      <c r="A124" s="219" t="s">
        <v>1571</v>
      </c>
      <c r="B124" s="220"/>
      <c r="N124" s="219" t="s">
        <v>1569</v>
      </c>
      <c r="O124" s="219" t="e">
        <f>INDEX('Standard Descriptions'!$E:$E,MATCH(Guidance!E124,'Standard Descriptions'!$C:$C,0))</f>
        <v>#N/A</v>
      </c>
      <c r="P124" s="221" t="s">
        <v>1570</v>
      </c>
      <c r="Q124" s="221" t="s">
        <v>63</v>
      </c>
      <c r="R124" s="221" t="str">
        <f t="shared" si="14"/>
        <v xml:space="preserve"> </v>
      </c>
      <c r="S124" s="221" t="str">
        <f t="shared" si="6"/>
        <v>//** : **</v>
      </c>
      <c r="T124" s="206" t="str">
        <f t="shared" si="5"/>
        <v/>
      </c>
    </row>
    <row r="125" spans="1:21" x14ac:dyDescent="0.3">
      <c r="A125" s="219" t="s">
        <v>1571</v>
      </c>
      <c r="B125" s="220"/>
      <c r="N125" s="219" t="s">
        <v>1569</v>
      </c>
      <c r="O125" s="219" t="e">
        <f>INDEX('Standard Descriptions'!$E:$E,MATCH(Guidance!E125,'Standard Descriptions'!$C:$C,0))</f>
        <v>#N/A</v>
      </c>
      <c r="P125" s="221" t="s">
        <v>1570</v>
      </c>
      <c r="Q125" s="221" t="s">
        <v>63</v>
      </c>
      <c r="R125" s="221" t="str">
        <f t="shared" si="14"/>
        <v xml:space="preserve"> </v>
      </c>
      <c r="S125" s="221" t="str">
        <f t="shared" si="6"/>
        <v>//** : **</v>
      </c>
      <c r="T125" s="206" t="str">
        <f t="shared" si="5"/>
        <v/>
      </c>
    </row>
    <row r="126" spans="1:21" x14ac:dyDescent="0.3">
      <c r="A126" s="219" t="s">
        <v>1571</v>
      </c>
      <c r="B126" s="220"/>
      <c r="N126" s="219" t="s">
        <v>1569</v>
      </c>
      <c r="O126" s="219" t="e">
        <f>INDEX('Standard Descriptions'!$E:$E,MATCH(Guidance!E126,'Standard Descriptions'!$C:$C,0))</f>
        <v>#N/A</v>
      </c>
      <c r="P126" s="221" t="s">
        <v>1570</v>
      </c>
      <c r="Q126" s="221" t="s">
        <v>63</v>
      </c>
      <c r="R126" s="221" t="str">
        <f t="shared" si="14"/>
        <v xml:space="preserve"> </v>
      </c>
      <c r="S126" s="221" t="str">
        <f t="shared" si="6"/>
        <v>//** : **</v>
      </c>
      <c r="T126" s="206" t="str">
        <f t="shared" si="5"/>
        <v/>
      </c>
    </row>
    <row r="127" spans="1:21" x14ac:dyDescent="0.3">
      <c r="A127" s="219" t="s">
        <v>1571</v>
      </c>
      <c r="B127" s="220"/>
      <c r="N127" s="219" t="s">
        <v>1569</v>
      </c>
      <c r="O127" s="219" t="e">
        <f>INDEX('Standard Descriptions'!$E:$E,MATCH(Guidance!E127,'Standard Descriptions'!$C:$C,0))</f>
        <v>#N/A</v>
      </c>
      <c r="P127" s="221" t="s">
        <v>1570</v>
      </c>
      <c r="Q127" s="221" t="s">
        <v>63</v>
      </c>
      <c r="R127" s="221" t="str">
        <f t="shared" si="14"/>
        <v xml:space="preserve"> </v>
      </c>
      <c r="S127" s="221" t="str">
        <f t="shared" si="6"/>
        <v>//** : **</v>
      </c>
      <c r="T127" s="206" t="str">
        <f t="shared" si="5"/>
        <v/>
      </c>
    </row>
    <row r="128" spans="1:21" x14ac:dyDescent="0.3">
      <c r="A128" s="219" t="s">
        <v>1571</v>
      </c>
      <c r="B128" s="220"/>
      <c r="N128" s="219" t="s">
        <v>1569</v>
      </c>
      <c r="O128" s="219" t="e">
        <f>INDEX('Standard Descriptions'!$E:$E,MATCH(Guidance!E128,'Standard Descriptions'!$C:$C,0))</f>
        <v>#N/A</v>
      </c>
      <c r="P128" s="221" t="s">
        <v>1570</v>
      </c>
      <c r="Q128" s="221" t="s">
        <v>63</v>
      </c>
      <c r="R128" s="221" t="str">
        <f t="shared" si="14"/>
        <v xml:space="preserve"> </v>
      </c>
      <c r="S128" s="221" t="str">
        <f t="shared" si="6"/>
        <v>//** : **</v>
      </c>
      <c r="T128" s="206" t="str">
        <f t="shared" si="5"/>
        <v/>
      </c>
    </row>
    <row r="129" spans="1:21" x14ac:dyDescent="0.3">
      <c r="A129" s="219" t="s">
        <v>1571</v>
      </c>
      <c r="B129" s="220"/>
      <c r="N129" s="219" t="s">
        <v>1569</v>
      </c>
      <c r="O129" s="219" t="e">
        <f>INDEX('Standard Descriptions'!$E:$E,MATCH(Guidance!E129,'Standard Descriptions'!$C:$C,0))</f>
        <v>#N/A</v>
      </c>
      <c r="P129" s="221" t="s">
        <v>1570</v>
      </c>
      <c r="Q129" s="221" t="s">
        <v>63</v>
      </c>
      <c r="R129" s="221" t="str">
        <f t="shared" si="14"/>
        <v xml:space="preserve"> </v>
      </c>
      <c r="S129" s="221" t="str">
        <f t="shared" si="6"/>
        <v>//** : **</v>
      </c>
      <c r="T129" s="206" t="str">
        <f t="shared" si="5"/>
        <v/>
      </c>
    </row>
    <row r="130" spans="1:21" x14ac:dyDescent="0.3">
      <c r="A130" s="219" t="s">
        <v>1571</v>
      </c>
      <c r="B130" s="220"/>
      <c r="N130" s="219" t="s">
        <v>1569</v>
      </c>
      <c r="O130" s="219" t="e">
        <f>INDEX('Standard Descriptions'!$E:$E,MATCH(Guidance!E130,'Standard Descriptions'!$C:$C,0))</f>
        <v>#N/A</v>
      </c>
      <c r="P130" s="221" t="s">
        <v>1570</v>
      </c>
      <c r="Q130" s="221" t="s">
        <v>63</v>
      </c>
      <c r="R130" s="221" t="str">
        <f t="shared" si="14"/>
        <v xml:space="preserve"> </v>
      </c>
      <c r="S130" s="221" t="str">
        <f t="shared" si="6"/>
        <v>//** : **</v>
      </c>
      <c r="T130" s="206" t="str">
        <f t="shared" si="5"/>
        <v/>
      </c>
    </row>
    <row r="131" spans="1:21" x14ac:dyDescent="0.3">
      <c r="A131" s="219" t="s">
        <v>1571</v>
      </c>
      <c r="B131" s="220"/>
      <c r="N131" s="219" t="s">
        <v>1569</v>
      </c>
      <c r="O131" s="219" t="e">
        <f>INDEX('Standard Descriptions'!$E:$E,MATCH(Guidance!E131,'Standard Descriptions'!$C:$C,0))</f>
        <v>#N/A</v>
      </c>
      <c r="P131" s="221" t="s">
        <v>1570</v>
      </c>
      <c r="Q131" s="221" t="s">
        <v>63</v>
      </c>
      <c r="R131" s="221" t="str">
        <f t="shared" si="14"/>
        <v xml:space="preserve"> </v>
      </c>
      <c r="S131" s="221" t="str">
        <f t="shared" si="6"/>
        <v>//** : **</v>
      </c>
      <c r="T131" s="206" t="str">
        <f t="shared" si="5"/>
        <v/>
      </c>
    </row>
    <row r="132" spans="1:21" x14ac:dyDescent="0.3">
      <c r="A132" s="219" t="s">
        <v>1571</v>
      </c>
      <c r="B132" s="220"/>
      <c r="N132" s="219" t="s">
        <v>1569</v>
      </c>
      <c r="O132" s="219" t="e">
        <f>INDEX('Standard Descriptions'!$E:$E,MATCH(Guidance!E132,'Standard Descriptions'!$C:$C,0))</f>
        <v>#N/A</v>
      </c>
      <c r="P132" s="221" t="s">
        <v>1570</v>
      </c>
      <c r="Q132" s="221" t="s">
        <v>63</v>
      </c>
      <c r="R132" s="221" t="str">
        <f t="shared" si="14"/>
        <v xml:space="preserve"> </v>
      </c>
      <c r="S132" s="221" t="str">
        <f t="shared" si="6"/>
        <v>//** : **</v>
      </c>
      <c r="T132" s="206" t="str">
        <f t="shared" ref="T132:T195" si="15">IF(K132="Yes",S132&amp;L132,"")</f>
        <v/>
      </c>
    </row>
    <row r="133" spans="1:21" s="223" customFormat="1" x14ac:dyDescent="0.3">
      <c r="A133" s="224" t="s">
        <v>1568</v>
      </c>
      <c r="B133" s="215" t="str">
        <f t="shared" ref="B133" si="16">C133&amp;D133&amp;E133</f>
        <v>Buildings and AppliancesBuilding Component ElectrificationFraction of New Bldg Components Shifted to Other Fuels</v>
      </c>
      <c r="C133" s="223" t="s">
        <v>151</v>
      </c>
      <c r="D133" s="223" t="s">
        <v>152</v>
      </c>
      <c r="E133" s="223" t="str">
        <f>E134</f>
        <v>Fraction of New Bldg Components Shifted to Other Fuels</v>
      </c>
      <c r="M133" s="207"/>
      <c r="N133" s="225" t="s">
        <v>1569</v>
      </c>
      <c r="O133" s="225"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23" t="s">
        <v>1570</v>
      </c>
      <c r="Q133" s="223" t="s">
        <v>63</v>
      </c>
      <c r="S133" s="223" t="str">
        <f t="shared" ref="S133:S196" si="17">IF(R133="","","//**"&amp;R133&amp;": **")</f>
        <v/>
      </c>
      <c r="T133" s="223" t="str">
        <f t="shared" si="15"/>
        <v/>
      </c>
      <c r="U133" s="216"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Appliances: ** In the BAU case, in the Brazil, the share of electricity among fuels used by appliances in urban, residential buildings will decrease from  96% to 93% through 2050 due to increase in natural gas to shower purpose.//**Urban Residential Other Components: ** In the BAU case, in the Brazil, the share of electricity among fuels used by other components in urban is rough 0% through 2050 due to the low share of electric cookers.//**Commercial Appliances: ** In the BAU case, in the Brazil, the share of electricity among fuels used by appliances in commercial buildings will rise from 16% to 20% through 2050.</v>
      </c>
    </row>
    <row r="134" spans="1:21" x14ac:dyDescent="0.3">
      <c r="A134" s="219" t="s">
        <v>1571</v>
      </c>
      <c r="B134" s="220"/>
      <c r="C134" s="206" t="s">
        <v>151</v>
      </c>
      <c r="D134" s="206" t="s">
        <v>152</v>
      </c>
      <c r="E134" s="206" t="s">
        <v>153</v>
      </c>
      <c r="F134" s="206" t="s">
        <v>154</v>
      </c>
      <c r="G134" s="206" t="s">
        <v>155</v>
      </c>
      <c r="H134" s="206" t="s">
        <v>156</v>
      </c>
      <c r="I134" s="206" t="s">
        <v>157</v>
      </c>
      <c r="J134" s="206">
        <v>435</v>
      </c>
      <c r="K134" s="206" t="s">
        <v>76</v>
      </c>
      <c r="L134" s="206" t="s">
        <v>1578</v>
      </c>
      <c r="N134" s="219" t="s">
        <v>1569</v>
      </c>
      <c r="O134" s="219"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21" t="s">
        <v>1570</v>
      </c>
      <c r="Q134" s="221" t="s">
        <v>63</v>
      </c>
      <c r="R134" s="221" t="str">
        <f t="shared" ref="R134:R148" si="18">H134&amp;" "&amp;I134</f>
        <v>Urban Residential Heating</v>
      </c>
      <c r="S134" s="221" t="str">
        <f t="shared" si="17"/>
        <v>//**Urban Residential Heating: **</v>
      </c>
      <c r="T134" s="206" t="str">
        <f t="shared" si="15"/>
        <v/>
      </c>
    </row>
    <row r="135" spans="1:21" x14ac:dyDescent="0.3">
      <c r="A135" s="219" t="s">
        <v>1571</v>
      </c>
      <c r="B135" s="220"/>
      <c r="C135" s="206" t="s">
        <v>151</v>
      </c>
      <c r="D135" s="206" t="s">
        <v>152</v>
      </c>
      <c r="E135" s="206" t="s">
        <v>153</v>
      </c>
      <c r="F135" s="206" t="s">
        <v>162</v>
      </c>
      <c r="G135" s="206" t="s">
        <v>155</v>
      </c>
      <c r="H135" s="206" t="s">
        <v>156</v>
      </c>
      <c r="I135" s="206" t="s">
        <v>163</v>
      </c>
      <c r="J135" s="206">
        <v>436</v>
      </c>
      <c r="K135" s="206" t="s">
        <v>76</v>
      </c>
      <c r="N135" s="219" t="s">
        <v>1569</v>
      </c>
      <c r="O135" s="219"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21" t="s">
        <v>1570</v>
      </c>
      <c r="Q135" s="221" t="s">
        <v>63</v>
      </c>
      <c r="R135" s="221" t="str">
        <f t="shared" si="18"/>
        <v>Urban Residential Cooling and Ventilation</v>
      </c>
      <c r="S135" s="221" t="str">
        <f t="shared" si="17"/>
        <v>//**Urban Residential Cooling and Ventilation: **</v>
      </c>
      <c r="T135" s="206" t="str">
        <f t="shared" si="15"/>
        <v/>
      </c>
    </row>
    <row r="136" spans="1:21" x14ac:dyDescent="0.3">
      <c r="A136" s="219" t="s">
        <v>1571</v>
      </c>
      <c r="B136" s="220"/>
      <c r="C136" s="206" t="s">
        <v>151</v>
      </c>
      <c r="D136" s="206" t="s">
        <v>152</v>
      </c>
      <c r="E136" s="206" t="s">
        <v>153</v>
      </c>
      <c r="F136" s="206" t="s">
        <v>164</v>
      </c>
      <c r="G136" s="206" t="s">
        <v>155</v>
      </c>
      <c r="H136" s="206" t="s">
        <v>156</v>
      </c>
      <c r="I136" s="206" t="s">
        <v>165</v>
      </c>
      <c r="J136" s="206">
        <v>437</v>
      </c>
      <c r="K136" s="206" t="s">
        <v>76</v>
      </c>
      <c r="N136" s="219" t="s">
        <v>1569</v>
      </c>
      <c r="O136" s="219"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21" t="s">
        <v>1570</v>
      </c>
      <c r="Q136" s="221" t="s">
        <v>63</v>
      </c>
      <c r="R136" s="221" t="str">
        <f t="shared" si="18"/>
        <v>Urban Residential Lighting</v>
      </c>
      <c r="S136" s="221" t="str">
        <f t="shared" si="17"/>
        <v>//**Urban Residential Lighting: **</v>
      </c>
      <c r="T136" s="206" t="str">
        <f t="shared" si="15"/>
        <v/>
      </c>
    </row>
    <row r="137" spans="1:21" x14ac:dyDescent="0.3">
      <c r="A137" s="219" t="s">
        <v>1571</v>
      </c>
      <c r="B137" s="220"/>
      <c r="C137" s="206" t="s">
        <v>151</v>
      </c>
      <c r="D137" s="206" t="s">
        <v>152</v>
      </c>
      <c r="E137" s="206" t="s">
        <v>153</v>
      </c>
      <c r="F137" s="206" t="s">
        <v>166</v>
      </c>
      <c r="G137" s="206" t="s">
        <v>155</v>
      </c>
      <c r="H137" s="206" t="s">
        <v>156</v>
      </c>
      <c r="I137" s="206" t="s">
        <v>167</v>
      </c>
      <c r="J137" s="206">
        <v>438</v>
      </c>
      <c r="K137" s="206" t="s">
        <v>63</v>
      </c>
      <c r="L137" s="206" t="s">
        <v>1711</v>
      </c>
      <c r="N137" s="219" t="s">
        <v>1569</v>
      </c>
      <c r="O137" s="219"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21" t="s">
        <v>1570</v>
      </c>
      <c r="Q137" s="221" t="s">
        <v>63</v>
      </c>
      <c r="R137" s="221" t="str">
        <f t="shared" si="18"/>
        <v>Urban Residential Appliances</v>
      </c>
      <c r="S137" s="221" t="str">
        <f t="shared" si="17"/>
        <v>//**Urban Residential Appliances: **</v>
      </c>
      <c r="T137" s="206" t="str">
        <f t="shared" si="15"/>
        <v>//**Urban Residential Appliances: ** In the BAU case, in the Brazil, the share of electricity among fuels used by appliances in urban, residential buildings will decrease from  96% to 93% through 2050 due to increase in natural gas to shower purpose.</v>
      </c>
    </row>
    <row r="138" spans="1:21" x14ac:dyDescent="0.3">
      <c r="A138" s="219" t="s">
        <v>1571</v>
      </c>
      <c r="B138" s="220"/>
      <c r="C138" s="206" t="s">
        <v>151</v>
      </c>
      <c r="D138" s="206" t="s">
        <v>152</v>
      </c>
      <c r="E138" s="206" t="s">
        <v>153</v>
      </c>
      <c r="F138" s="206" t="s">
        <v>168</v>
      </c>
      <c r="G138" s="206" t="s">
        <v>155</v>
      </c>
      <c r="H138" s="206" t="s">
        <v>156</v>
      </c>
      <c r="I138" s="206" t="s">
        <v>169</v>
      </c>
      <c r="J138" s="206">
        <v>439</v>
      </c>
      <c r="K138" s="206" t="s">
        <v>63</v>
      </c>
      <c r="L138" s="206" t="s">
        <v>1712</v>
      </c>
      <c r="N138" s="219" t="s">
        <v>1569</v>
      </c>
      <c r="O138" s="219"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21" t="s">
        <v>1570</v>
      </c>
      <c r="Q138" s="221" t="s">
        <v>63</v>
      </c>
      <c r="R138" s="221" t="str">
        <f t="shared" si="18"/>
        <v>Urban Residential Other Components</v>
      </c>
      <c r="S138" s="221" t="str">
        <f t="shared" si="17"/>
        <v>//**Urban Residential Other Components: **</v>
      </c>
      <c r="T138" s="206" t="str">
        <f t="shared" si="15"/>
        <v>//**Urban Residential Other Components: ** In the BAU case, in the Brazil, the share of electricity among fuels used by other components in urban is rough 0% through 2050 due to the low share of electric cookers.</v>
      </c>
    </row>
    <row r="139" spans="1:21" x14ac:dyDescent="0.3">
      <c r="A139" s="219" t="s">
        <v>1571</v>
      </c>
      <c r="B139" s="220"/>
      <c r="C139" s="206" t="s">
        <v>151</v>
      </c>
      <c r="D139" s="206" t="s">
        <v>152</v>
      </c>
      <c r="E139" s="206" t="s">
        <v>153</v>
      </c>
      <c r="F139" s="206" t="s">
        <v>154</v>
      </c>
      <c r="G139" s="206" t="s">
        <v>170</v>
      </c>
      <c r="H139" s="206" t="s">
        <v>171</v>
      </c>
      <c r="I139" s="206" t="s">
        <v>157</v>
      </c>
      <c r="J139" s="206">
        <v>440</v>
      </c>
      <c r="K139" s="206" t="s">
        <v>76</v>
      </c>
      <c r="L139" s="206" t="s">
        <v>1580</v>
      </c>
      <c r="N139" s="219" t="s">
        <v>1569</v>
      </c>
      <c r="O139" s="219"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21" t="s">
        <v>1570</v>
      </c>
      <c r="Q139" s="221" t="s">
        <v>63</v>
      </c>
      <c r="R139" s="221" t="str">
        <f t="shared" si="18"/>
        <v>Rural Residential Heating</v>
      </c>
      <c r="S139" s="221" t="str">
        <f t="shared" si="17"/>
        <v>//**Rural Residential Heating: **</v>
      </c>
      <c r="T139" s="206" t="str">
        <f t="shared" si="15"/>
        <v/>
      </c>
    </row>
    <row r="140" spans="1:21" x14ac:dyDescent="0.3">
      <c r="A140" s="219" t="s">
        <v>1571</v>
      </c>
      <c r="B140" s="220"/>
      <c r="C140" s="206" t="s">
        <v>151</v>
      </c>
      <c r="D140" s="206" t="s">
        <v>152</v>
      </c>
      <c r="E140" s="206" t="s">
        <v>153</v>
      </c>
      <c r="F140" s="206" t="s">
        <v>162</v>
      </c>
      <c r="G140" s="206" t="s">
        <v>170</v>
      </c>
      <c r="H140" s="206" t="s">
        <v>171</v>
      </c>
      <c r="I140" s="206" t="s">
        <v>163</v>
      </c>
      <c r="J140" s="206">
        <v>441</v>
      </c>
      <c r="K140" s="206" t="s">
        <v>76</v>
      </c>
      <c r="N140" s="219" t="s">
        <v>1569</v>
      </c>
      <c r="O140" s="219"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21" t="s">
        <v>1570</v>
      </c>
      <c r="Q140" s="221" t="s">
        <v>63</v>
      </c>
      <c r="R140" s="221" t="str">
        <f t="shared" si="18"/>
        <v>Rural Residential Cooling and Ventilation</v>
      </c>
      <c r="S140" s="221" t="str">
        <f t="shared" si="17"/>
        <v>//**Rural Residential Cooling and Ventilation: **</v>
      </c>
      <c r="T140" s="206" t="str">
        <f t="shared" si="15"/>
        <v/>
      </c>
    </row>
    <row r="141" spans="1:21" x14ac:dyDescent="0.3">
      <c r="A141" s="219" t="s">
        <v>1571</v>
      </c>
      <c r="B141" s="220"/>
      <c r="C141" s="206" t="s">
        <v>151</v>
      </c>
      <c r="D141" s="206" t="s">
        <v>152</v>
      </c>
      <c r="E141" s="206" t="s">
        <v>153</v>
      </c>
      <c r="F141" s="206" t="s">
        <v>164</v>
      </c>
      <c r="G141" s="206" t="s">
        <v>170</v>
      </c>
      <c r="H141" s="206" t="s">
        <v>171</v>
      </c>
      <c r="I141" s="206" t="s">
        <v>165</v>
      </c>
      <c r="J141" s="206">
        <v>442</v>
      </c>
      <c r="K141" s="206" t="s">
        <v>76</v>
      </c>
      <c r="N141" s="219" t="s">
        <v>1569</v>
      </c>
      <c r="O141" s="219"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21" t="s">
        <v>1570</v>
      </c>
      <c r="Q141" s="221" t="s">
        <v>63</v>
      </c>
      <c r="R141" s="221" t="str">
        <f t="shared" si="18"/>
        <v>Rural Residential Lighting</v>
      </c>
      <c r="S141" s="221" t="str">
        <f t="shared" si="17"/>
        <v>//**Rural Residential Lighting: **</v>
      </c>
      <c r="T141" s="206" t="str">
        <f t="shared" si="15"/>
        <v/>
      </c>
    </row>
    <row r="142" spans="1:21" x14ac:dyDescent="0.3">
      <c r="A142" s="219" t="s">
        <v>1571</v>
      </c>
      <c r="B142" s="220"/>
      <c r="C142" s="206" t="s">
        <v>151</v>
      </c>
      <c r="D142" s="206" t="s">
        <v>152</v>
      </c>
      <c r="E142" s="206" t="s">
        <v>153</v>
      </c>
      <c r="F142" s="206" t="s">
        <v>166</v>
      </c>
      <c r="G142" s="206" t="s">
        <v>170</v>
      </c>
      <c r="H142" s="206" t="s">
        <v>171</v>
      </c>
      <c r="I142" s="206" t="s">
        <v>167</v>
      </c>
      <c r="J142" s="206">
        <v>443</v>
      </c>
      <c r="K142" s="206" t="s">
        <v>76</v>
      </c>
      <c r="L142" s="206" t="s">
        <v>1713</v>
      </c>
      <c r="N142" s="219" t="s">
        <v>1569</v>
      </c>
      <c r="O142" s="219"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21" t="s">
        <v>1570</v>
      </c>
      <c r="Q142" s="221" t="s">
        <v>63</v>
      </c>
      <c r="R142" s="221" t="str">
        <f t="shared" si="18"/>
        <v>Rural Residential Appliances</v>
      </c>
      <c r="S142" s="221" t="str">
        <f t="shared" si="17"/>
        <v>//**Rural Residential Appliances: **</v>
      </c>
      <c r="T142" s="206" t="str">
        <f t="shared" si="15"/>
        <v/>
      </c>
    </row>
    <row r="143" spans="1:21" x14ac:dyDescent="0.3">
      <c r="A143" s="219" t="s">
        <v>1571</v>
      </c>
      <c r="B143" s="220"/>
      <c r="C143" s="206" t="s">
        <v>151</v>
      </c>
      <c r="D143" s="206" t="s">
        <v>152</v>
      </c>
      <c r="E143" s="206" t="s">
        <v>153</v>
      </c>
      <c r="F143" s="206" t="s">
        <v>168</v>
      </c>
      <c r="G143" s="206" t="s">
        <v>170</v>
      </c>
      <c r="H143" s="206" t="s">
        <v>171</v>
      </c>
      <c r="I143" s="206" t="s">
        <v>169</v>
      </c>
      <c r="J143" s="206">
        <v>444</v>
      </c>
      <c r="K143" s="206" t="s">
        <v>76</v>
      </c>
      <c r="L143" s="206" t="s">
        <v>1579</v>
      </c>
      <c r="N143" s="219" t="s">
        <v>1569</v>
      </c>
      <c r="O143" s="219"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21" t="s">
        <v>1570</v>
      </c>
      <c r="Q143" s="221" t="s">
        <v>63</v>
      </c>
      <c r="R143" s="221" t="str">
        <f t="shared" si="18"/>
        <v>Rural Residential Other Components</v>
      </c>
      <c r="S143" s="221" t="str">
        <f t="shared" si="17"/>
        <v>//**Rural Residential Other Components: **</v>
      </c>
      <c r="T143" s="206" t="str">
        <f t="shared" si="15"/>
        <v/>
      </c>
    </row>
    <row r="144" spans="1:21" x14ac:dyDescent="0.3">
      <c r="A144" s="219" t="s">
        <v>1571</v>
      </c>
      <c r="B144" s="220"/>
      <c r="C144" s="206" t="s">
        <v>151</v>
      </c>
      <c r="D144" s="206" t="s">
        <v>152</v>
      </c>
      <c r="E144" s="206" t="s">
        <v>153</v>
      </c>
      <c r="F144" s="206" t="s">
        <v>154</v>
      </c>
      <c r="G144" s="206" t="s">
        <v>172</v>
      </c>
      <c r="H144" s="206" t="s">
        <v>173</v>
      </c>
      <c r="I144" s="206" t="s">
        <v>157</v>
      </c>
      <c r="J144" s="206">
        <v>445</v>
      </c>
      <c r="K144" s="206" t="s">
        <v>76</v>
      </c>
      <c r="L144" s="206" t="s">
        <v>1581</v>
      </c>
      <c r="N144" s="219" t="s">
        <v>1569</v>
      </c>
      <c r="O144" s="219"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21" t="s">
        <v>1570</v>
      </c>
      <c r="Q144" s="221" t="s">
        <v>63</v>
      </c>
      <c r="R144" s="221" t="str">
        <f t="shared" si="18"/>
        <v>Commercial Heating</v>
      </c>
      <c r="S144" s="221" t="str">
        <f t="shared" si="17"/>
        <v>//**Commercial Heating: **</v>
      </c>
      <c r="T144" s="206" t="str">
        <f t="shared" si="15"/>
        <v/>
      </c>
    </row>
    <row r="145" spans="1:21" x14ac:dyDescent="0.3">
      <c r="A145" s="219" t="s">
        <v>1571</v>
      </c>
      <c r="B145" s="220"/>
      <c r="C145" s="206" t="s">
        <v>151</v>
      </c>
      <c r="D145" s="206" t="s">
        <v>152</v>
      </c>
      <c r="E145" s="206" t="s">
        <v>153</v>
      </c>
      <c r="F145" s="206" t="s">
        <v>162</v>
      </c>
      <c r="G145" s="206" t="s">
        <v>172</v>
      </c>
      <c r="H145" s="206" t="s">
        <v>173</v>
      </c>
      <c r="I145" s="206" t="s">
        <v>163</v>
      </c>
      <c r="J145" s="206">
        <v>446</v>
      </c>
      <c r="K145" s="206" t="s">
        <v>76</v>
      </c>
      <c r="N145" s="219" t="s">
        <v>1569</v>
      </c>
      <c r="O145" s="219"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21" t="s">
        <v>1570</v>
      </c>
      <c r="Q145" s="221" t="s">
        <v>63</v>
      </c>
      <c r="R145" s="221" t="str">
        <f t="shared" si="18"/>
        <v>Commercial Cooling and Ventilation</v>
      </c>
      <c r="S145" s="221" t="str">
        <f t="shared" si="17"/>
        <v>//**Commercial Cooling and Ventilation: **</v>
      </c>
      <c r="T145" s="206" t="str">
        <f t="shared" si="15"/>
        <v/>
      </c>
    </row>
    <row r="146" spans="1:21" x14ac:dyDescent="0.3">
      <c r="A146" s="219" t="s">
        <v>1571</v>
      </c>
      <c r="B146" s="220"/>
      <c r="C146" s="206" t="s">
        <v>151</v>
      </c>
      <c r="D146" s="206" t="s">
        <v>152</v>
      </c>
      <c r="E146" s="206" t="s">
        <v>153</v>
      </c>
      <c r="F146" s="206" t="s">
        <v>164</v>
      </c>
      <c r="G146" s="206" t="s">
        <v>172</v>
      </c>
      <c r="H146" s="206" t="s">
        <v>173</v>
      </c>
      <c r="I146" s="206" t="s">
        <v>165</v>
      </c>
      <c r="J146" s="206">
        <v>447</v>
      </c>
      <c r="K146" s="206" t="s">
        <v>76</v>
      </c>
      <c r="N146" s="219" t="s">
        <v>1569</v>
      </c>
      <c r="O146" s="219"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21" t="s">
        <v>1570</v>
      </c>
      <c r="Q146" s="221" t="s">
        <v>63</v>
      </c>
      <c r="R146" s="221" t="str">
        <f t="shared" si="18"/>
        <v>Commercial Lighting</v>
      </c>
      <c r="S146" s="221" t="str">
        <f t="shared" si="17"/>
        <v>//**Commercial Lighting: **</v>
      </c>
      <c r="T146" s="206" t="str">
        <f t="shared" si="15"/>
        <v/>
      </c>
    </row>
    <row r="147" spans="1:21" x14ac:dyDescent="0.3">
      <c r="A147" s="219" t="s">
        <v>1571</v>
      </c>
      <c r="B147" s="220"/>
      <c r="C147" s="206" t="s">
        <v>151</v>
      </c>
      <c r="D147" s="206" t="s">
        <v>152</v>
      </c>
      <c r="E147" s="206" t="s">
        <v>153</v>
      </c>
      <c r="F147" s="206" t="s">
        <v>166</v>
      </c>
      <c r="G147" s="206" t="s">
        <v>172</v>
      </c>
      <c r="H147" s="206" t="s">
        <v>173</v>
      </c>
      <c r="I147" s="206" t="s">
        <v>167</v>
      </c>
      <c r="J147" s="206">
        <v>448</v>
      </c>
      <c r="K147" s="206" t="s">
        <v>63</v>
      </c>
      <c r="L147" s="206" t="s">
        <v>1714</v>
      </c>
      <c r="N147" s="219" t="s">
        <v>1569</v>
      </c>
      <c r="O147" s="219"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21" t="s">
        <v>1570</v>
      </c>
      <c r="Q147" s="221" t="s">
        <v>63</v>
      </c>
      <c r="R147" s="221" t="str">
        <f t="shared" si="18"/>
        <v>Commercial Appliances</v>
      </c>
      <c r="S147" s="221" t="str">
        <f t="shared" si="17"/>
        <v>//**Commercial Appliances: **</v>
      </c>
      <c r="T147" s="206" t="str">
        <f t="shared" si="15"/>
        <v>//**Commercial Appliances: ** In the BAU case, in the Brazil, the share of electricity among fuels used by appliances in commercial buildings will rise from 16% to 20% through 2050.</v>
      </c>
    </row>
    <row r="148" spans="1:21" x14ac:dyDescent="0.3">
      <c r="A148" s="219" t="s">
        <v>1571</v>
      </c>
      <c r="B148" s="215"/>
      <c r="C148" s="206" t="s">
        <v>151</v>
      </c>
      <c r="D148" s="206" t="s">
        <v>152</v>
      </c>
      <c r="E148" s="206" t="s">
        <v>153</v>
      </c>
      <c r="F148" s="206" t="s">
        <v>168</v>
      </c>
      <c r="G148" s="206" t="s">
        <v>172</v>
      </c>
      <c r="H148" s="206" t="s">
        <v>173</v>
      </c>
      <c r="I148" s="206" t="s">
        <v>169</v>
      </c>
      <c r="J148" s="206">
        <v>449</v>
      </c>
      <c r="K148" s="206" t="s">
        <v>76</v>
      </c>
      <c r="L148" s="206" t="s">
        <v>1582</v>
      </c>
      <c r="N148" s="219" t="s">
        <v>1569</v>
      </c>
      <c r="O148" s="219"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21" t="s">
        <v>1570</v>
      </c>
      <c r="Q148" s="221" t="s">
        <v>63</v>
      </c>
      <c r="R148" s="221" t="str">
        <f t="shared" si="18"/>
        <v>Commercial Other Components</v>
      </c>
      <c r="S148" s="221" t="str">
        <f t="shared" si="17"/>
        <v>//**Commercial Other Components: **</v>
      </c>
      <c r="T148" s="206" t="str">
        <f t="shared" si="15"/>
        <v/>
      </c>
    </row>
    <row r="149" spans="1:21" s="223" customFormat="1" x14ac:dyDescent="0.3">
      <c r="A149" s="223" t="s">
        <v>1568</v>
      </c>
      <c r="B149" s="215" t="str">
        <f t="shared" ref="B149" si="19">C149&amp;D149&amp;E149</f>
        <v>Buildings and AppliancesBuilding Energy Efficiency StandardsReduction in E Use Allowed by Component Eff Std</v>
      </c>
      <c r="C149" s="223" t="s">
        <v>151</v>
      </c>
      <c r="D149" s="223" t="s">
        <v>174</v>
      </c>
      <c r="E149" s="223" t="str">
        <f>E150</f>
        <v>Reduction in E Use Allowed by Component Eff Std</v>
      </c>
      <c r="M149" s="207"/>
      <c r="N149" s="225" t="s">
        <v>1569</v>
      </c>
      <c r="O149" s="225"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23" t="s">
        <v>1570</v>
      </c>
      <c r="Q149" s="223" t="s">
        <v>63</v>
      </c>
      <c r="S149" s="223" t="str">
        <f t="shared" si="17"/>
        <v/>
      </c>
      <c r="T149" s="223" t="str">
        <f t="shared" si="15"/>
        <v/>
      </c>
      <c r="U149" s="214" t="str">
        <f>N149&amp;O149&amp;P149&amp;T150&amp;T151&amp;T152&amp;T153&amp;T154&amp;T155&amp;T156&amp;T157&amp;T165&amp;T158&amp;T159&amp;T160&amp;T161&amp;T162&amp;T163&amp;T164&amp;T165&amp;T166&amp;T167</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**//**Residential Cooling and Ventilation: ** In "Sector modeling of low carbon options for the building sector" (2017), the MCTIC considered a 63% reduction in cooling-building energy use (low carbon scenario) relative to BAU from 2010 to 2050.//**Residential Envelope: ** In  "Sector modeling of low carbon options for the building sector" (2017), the MCTIC considered a 4% reduction in whole-building energy use (low carbon scenario) relative to BAU from 2010 to 2050.//**Residential Lighting: ** In  "Sector modeling of low carbon options for the building sector" (2017), the MCTIC  considered a 32% reduction in lighting-building energy use (low carbon scenario) relative to BAU from 2010 to 2050.//**Residential Appliances: ** In  "Sector modeling of low carbon options for the building sector" (2017), the MCTIC considered a 11% reduction in appliance-building energy use (low carbon scenario) relative to BAU from 2010 to 2050.//**Residential Other Components: ** In  "Sector modeling of low carbon options for the building sector" (2017), the MCTIC  considered a 37% reduction in other components-building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Cooling and Ventilation: ** In  "Sector modeling of low carbon options for the building sector" (2017), the MCTIC  considered a 79% reduction in cooling-building energy use (low carbon scenario) relative to BAU from 2010 to 2050.//**Commercial Envelope: ** In  "Sector modeling of low carbon options for the building sector" (2017), the MCTIC considered a 4% reduction in whole-building energy use (low carbon scenario) relative to BAU from 2010 to 2050.//**Commercial Lighting: ** In  "Sector modeling of low carbon options for the building sector" (2017), the MCTIC  considered a 48% reduction in lighting-building energy use (low carbon scenario) relative to BAU from 2010 to 2050.//**Commercial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50" spans="1:21" x14ac:dyDescent="0.3">
      <c r="A150" s="219" t="s">
        <v>1571</v>
      </c>
      <c r="B150" s="220"/>
      <c r="C150" s="206" t="s">
        <v>151</v>
      </c>
      <c r="D150" s="206" t="s">
        <v>174</v>
      </c>
      <c r="E150" s="206" t="s">
        <v>175</v>
      </c>
      <c r="F150" s="206" t="s">
        <v>154</v>
      </c>
      <c r="G150" s="206" t="s">
        <v>155</v>
      </c>
      <c r="H150" s="206" t="s">
        <v>1283</v>
      </c>
      <c r="I150" s="206" t="s">
        <v>157</v>
      </c>
      <c r="J150" s="206">
        <v>13</v>
      </c>
      <c r="K150" s="206" t="s">
        <v>76</v>
      </c>
      <c r="L150" s="206" t="s">
        <v>1583</v>
      </c>
      <c r="N150" s="219" t="s">
        <v>1569</v>
      </c>
      <c r="O150" s="219"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21" t="s">
        <v>1570</v>
      </c>
      <c r="Q150" s="221" t="s">
        <v>63</v>
      </c>
      <c r="R150" s="221" t="str">
        <f t="shared" ref="R150:R162" si="20">H150&amp;" "&amp;I150</f>
        <v>Residential Heating</v>
      </c>
      <c r="S150" s="221" t="str">
        <f t="shared" si="17"/>
        <v>//**Residential Heating: **</v>
      </c>
      <c r="T150" s="206" t="str">
        <f t="shared" si="15"/>
        <v/>
      </c>
    </row>
    <row r="151" spans="1:21" x14ac:dyDescent="0.3">
      <c r="A151" s="219" t="s">
        <v>1571</v>
      </c>
      <c r="B151" s="220"/>
      <c r="C151" s="206" t="s">
        <v>151</v>
      </c>
      <c r="D151" s="206" t="s">
        <v>174</v>
      </c>
      <c r="E151" s="206" t="s">
        <v>175</v>
      </c>
      <c r="F151" s="206" t="s">
        <v>162</v>
      </c>
      <c r="G151" s="206" t="s">
        <v>155</v>
      </c>
      <c r="H151" s="206" t="s">
        <v>1283</v>
      </c>
      <c r="I151" s="206" t="s">
        <v>163</v>
      </c>
      <c r="J151" s="206">
        <v>14</v>
      </c>
      <c r="K151" s="206" t="s">
        <v>63</v>
      </c>
      <c r="L151" s="206" t="s">
        <v>1715</v>
      </c>
      <c r="N151" s="219" t="s">
        <v>1569</v>
      </c>
      <c r="O151" s="219"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21" t="s">
        <v>1570</v>
      </c>
      <c r="Q151" s="221" t="s">
        <v>63</v>
      </c>
      <c r="R151" s="221" t="str">
        <f t="shared" si="20"/>
        <v>Residential Cooling and Ventilation</v>
      </c>
      <c r="S151" s="221" t="str">
        <f t="shared" si="17"/>
        <v>//**Residential Cooling and Ventilation: **</v>
      </c>
      <c r="T151" s="206" t="str">
        <f>IF(K151="Yes",S151&amp;L151,"")</f>
        <v>//**Residential Cooling and Ventilation: ** In "Sector modeling of low carbon options for the building sector" (2017), the MCTIC considered a 63% reduction in cooling-building energy use (low carbon scenario) relative to BAU from 2010 to 2050.</v>
      </c>
    </row>
    <row r="152" spans="1:21" x14ac:dyDescent="0.3">
      <c r="A152" s="219" t="s">
        <v>1571</v>
      </c>
      <c r="B152" s="220"/>
      <c r="C152" s="206" t="s">
        <v>151</v>
      </c>
      <c r="D152" s="206" t="s">
        <v>174</v>
      </c>
      <c r="E152" s="206" t="s">
        <v>175</v>
      </c>
      <c r="F152" s="206" t="s">
        <v>182</v>
      </c>
      <c r="G152" s="206" t="s">
        <v>155</v>
      </c>
      <c r="H152" s="206" t="s">
        <v>1283</v>
      </c>
      <c r="I152" s="206" t="s">
        <v>183</v>
      </c>
      <c r="J152" s="206">
        <v>15</v>
      </c>
      <c r="K152" s="206" t="s">
        <v>63</v>
      </c>
      <c r="L152" s="206" t="s">
        <v>1716</v>
      </c>
      <c r="N152" s="219" t="s">
        <v>1569</v>
      </c>
      <c r="O152" s="219"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21" t="s">
        <v>1570</v>
      </c>
      <c r="Q152" s="221" t="s">
        <v>63</v>
      </c>
      <c r="R152" s="221" t="str">
        <f t="shared" si="20"/>
        <v>Residential Envelope</v>
      </c>
      <c r="S152" s="221" t="str">
        <f t="shared" si="17"/>
        <v>//**Residential Envelope: **</v>
      </c>
      <c r="T152" s="206" t="str">
        <f t="shared" si="15"/>
        <v>//**Residential Envelope: ** In  "Sector modeling of low carbon options for the building sector" (2017), the MCTIC considered a 4% reduction in whole-building energy use (low carbon scenario) relative to BAU from 2010 to 2050.</v>
      </c>
    </row>
    <row r="153" spans="1:21" x14ac:dyDescent="0.3">
      <c r="A153" s="219" t="s">
        <v>1571</v>
      </c>
      <c r="B153" s="220"/>
      <c r="C153" s="206" t="s">
        <v>151</v>
      </c>
      <c r="D153" s="206" t="s">
        <v>174</v>
      </c>
      <c r="E153" s="206" t="s">
        <v>175</v>
      </c>
      <c r="F153" s="206" t="s">
        <v>164</v>
      </c>
      <c r="G153" s="206" t="s">
        <v>155</v>
      </c>
      <c r="H153" s="206" t="s">
        <v>1283</v>
      </c>
      <c r="I153" s="206" t="s">
        <v>165</v>
      </c>
      <c r="J153" s="206">
        <v>16</v>
      </c>
      <c r="K153" s="206" t="s">
        <v>63</v>
      </c>
      <c r="L153" s="206" t="s">
        <v>1717</v>
      </c>
      <c r="N153" s="219" t="s">
        <v>1569</v>
      </c>
      <c r="O153" s="219"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21" t="s">
        <v>1570</v>
      </c>
      <c r="Q153" s="221" t="s">
        <v>63</v>
      </c>
      <c r="R153" s="221" t="str">
        <f t="shared" si="20"/>
        <v>Residential Lighting</v>
      </c>
      <c r="S153" s="221" t="str">
        <f t="shared" si="17"/>
        <v>//**Residential Lighting: **</v>
      </c>
      <c r="T153" s="206" t="str">
        <f t="shared" si="15"/>
        <v>//**Residential Lighting: ** In  "Sector modeling of low carbon options for the building sector" (2017), the MCTIC  considered a 32% reduction in lighting-building energy use (low carbon scenario) relative to BAU from 2010 to 2050.</v>
      </c>
    </row>
    <row r="154" spans="1:21" x14ac:dyDescent="0.3">
      <c r="A154" s="219" t="s">
        <v>1571</v>
      </c>
      <c r="B154" s="220"/>
      <c r="C154" s="206" t="s">
        <v>151</v>
      </c>
      <c r="D154" s="206" t="s">
        <v>174</v>
      </c>
      <c r="E154" s="206" t="s">
        <v>175</v>
      </c>
      <c r="F154" s="206" t="s">
        <v>166</v>
      </c>
      <c r="G154" s="206" t="s">
        <v>155</v>
      </c>
      <c r="H154" s="206" t="s">
        <v>1283</v>
      </c>
      <c r="I154" s="206" t="s">
        <v>167</v>
      </c>
      <c r="J154" s="206">
        <v>17</v>
      </c>
      <c r="K154" s="206" t="s">
        <v>63</v>
      </c>
      <c r="L154" s="206" t="s">
        <v>1718</v>
      </c>
      <c r="N154" s="219" t="s">
        <v>1569</v>
      </c>
      <c r="O154" s="219"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21" t="s">
        <v>1570</v>
      </c>
      <c r="Q154" s="221" t="s">
        <v>63</v>
      </c>
      <c r="R154" s="221" t="str">
        <f t="shared" si="20"/>
        <v>Residential Appliances</v>
      </c>
      <c r="S154" s="221" t="str">
        <f t="shared" si="17"/>
        <v>//**Residential Appliances: **</v>
      </c>
      <c r="T154" s="206" t="str">
        <f t="shared" si="15"/>
        <v>//**Residential Appliances: ** In  "Sector modeling of low carbon options for the building sector" (2017), the MCTIC considered a 11% reduction in appliance-building energy use (low carbon scenario) relative to BAU from 2010 to 2050.</v>
      </c>
    </row>
    <row r="155" spans="1:21" x14ac:dyDescent="0.3">
      <c r="A155" s="219" t="s">
        <v>1571</v>
      </c>
      <c r="B155" s="220"/>
      <c r="C155" s="206" t="s">
        <v>151</v>
      </c>
      <c r="D155" s="206" t="s">
        <v>174</v>
      </c>
      <c r="E155" s="206" t="s">
        <v>175</v>
      </c>
      <c r="F155" s="206" t="s">
        <v>168</v>
      </c>
      <c r="G155" s="206" t="s">
        <v>155</v>
      </c>
      <c r="H155" s="206" t="s">
        <v>1283</v>
      </c>
      <c r="I155" s="206" t="s">
        <v>169</v>
      </c>
      <c r="J155" s="206">
        <v>18</v>
      </c>
      <c r="K155" s="206" t="s">
        <v>63</v>
      </c>
      <c r="L155" s="206" t="s">
        <v>1719</v>
      </c>
      <c r="N155" s="219" t="s">
        <v>1569</v>
      </c>
      <c r="O155" s="219"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21" t="s">
        <v>1570</v>
      </c>
      <c r="Q155" s="221" t="s">
        <v>63</v>
      </c>
      <c r="R155" s="221" t="str">
        <f t="shared" si="20"/>
        <v>Residential Other Components</v>
      </c>
      <c r="S155" s="221" t="str">
        <f t="shared" si="17"/>
        <v>//**Residential Other Components: **</v>
      </c>
      <c r="T155" s="206" t="str">
        <f t="shared" si="15"/>
        <v>//**Residential Other Components: ** In  "Sector modeling of low carbon options for the building sector" (2017), the MCTIC  considered a 37% reduction in other components-building energy use (low carbon scenario) relative to BAU from 2010 to 2050.</v>
      </c>
    </row>
    <row r="156" spans="1:21" x14ac:dyDescent="0.3">
      <c r="A156" s="219" t="s">
        <v>1571</v>
      </c>
      <c r="B156" s="220"/>
      <c r="C156" s="206" t="s">
        <v>151</v>
      </c>
      <c r="D156" s="206" t="s">
        <v>174</v>
      </c>
      <c r="E156" s="206" t="s">
        <v>175</v>
      </c>
      <c r="F156" s="206" t="s">
        <v>154</v>
      </c>
      <c r="G156" s="206" t="s">
        <v>170</v>
      </c>
      <c r="H156" s="206" t="s">
        <v>171</v>
      </c>
      <c r="I156" s="206" t="s">
        <v>157</v>
      </c>
      <c r="J156" s="206">
        <v>150</v>
      </c>
      <c r="K156" s="206" t="s">
        <v>76</v>
      </c>
      <c r="L156" s="206" t="s">
        <v>1583</v>
      </c>
      <c r="N156" s="219" t="s">
        <v>1569</v>
      </c>
      <c r="O156" s="219"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21" t="s">
        <v>1570</v>
      </c>
      <c r="Q156" s="221" t="s">
        <v>63</v>
      </c>
      <c r="R156" s="221" t="str">
        <f t="shared" si="20"/>
        <v>Rural Residential Heating</v>
      </c>
      <c r="S156" s="221" t="str">
        <f t="shared" si="17"/>
        <v>//**Rural Residential Heating: **</v>
      </c>
      <c r="T156" s="206" t="str">
        <f t="shared" si="15"/>
        <v/>
      </c>
    </row>
    <row r="157" spans="1:21" x14ac:dyDescent="0.3">
      <c r="A157" s="219" t="s">
        <v>1571</v>
      </c>
      <c r="B157" s="220"/>
      <c r="C157" s="206" t="s">
        <v>151</v>
      </c>
      <c r="D157" s="206" t="s">
        <v>174</v>
      </c>
      <c r="E157" s="206" t="s">
        <v>175</v>
      </c>
      <c r="F157" s="206" t="s">
        <v>162</v>
      </c>
      <c r="G157" s="206" t="s">
        <v>170</v>
      </c>
      <c r="H157" s="206" t="s">
        <v>171</v>
      </c>
      <c r="I157" s="206" t="s">
        <v>163</v>
      </c>
      <c r="J157" s="206">
        <v>151</v>
      </c>
      <c r="K157" s="206" t="s">
        <v>76</v>
      </c>
      <c r="L157" s="206" t="s">
        <v>1583</v>
      </c>
      <c r="N157" s="219" t="s">
        <v>1569</v>
      </c>
      <c r="O157" s="219"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21" t="s">
        <v>1570</v>
      </c>
      <c r="Q157" s="221" t="s">
        <v>63</v>
      </c>
      <c r="R157" s="221" t="str">
        <f t="shared" si="20"/>
        <v>Rural Residential Cooling and Ventilation</v>
      </c>
      <c r="S157" s="221" t="str">
        <f t="shared" si="17"/>
        <v>//**Rural Residential Cooling and Ventilation: **</v>
      </c>
      <c r="T157" s="206" t="str">
        <f t="shared" si="15"/>
        <v/>
      </c>
    </row>
    <row r="158" spans="1:21" x14ac:dyDescent="0.3">
      <c r="A158" s="219" t="s">
        <v>1571</v>
      </c>
      <c r="B158" s="220"/>
      <c r="C158" s="206" t="s">
        <v>151</v>
      </c>
      <c r="D158" s="206" t="s">
        <v>174</v>
      </c>
      <c r="E158" s="206" t="s">
        <v>175</v>
      </c>
      <c r="F158" s="206" t="s">
        <v>182</v>
      </c>
      <c r="G158" s="206" t="s">
        <v>170</v>
      </c>
      <c r="H158" s="206" t="s">
        <v>171</v>
      </c>
      <c r="I158" s="206" t="s">
        <v>183</v>
      </c>
      <c r="J158" s="206">
        <v>152</v>
      </c>
      <c r="K158" s="206" t="s">
        <v>76</v>
      </c>
      <c r="L158" s="206" t="s">
        <v>1583</v>
      </c>
      <c r="N158" s="219" t="s">
        <v>1569</v>
      </c>
      <c r="O158" s="219"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21" t="s">
        <v>1570</v>
      </c>
      <c r="Q158" s="221" t="s">
        <v>63</v>
      </c>
      <c r="R158" s="221" t="str">
        <f t="shared" si="20"/>
        <v>Rural Residential Envelope</v>
      </c>
      <c r="S158" s="221" t="str">
        <f t="shared" si="17"/>
        <v>//**Rural Residential Envelope: **</v>
      </c>
      <c r="T158" s="206" t="str">
        <f t="shared" si="15"/>
        <v/>
      </c>
    </row>
    <row r="159" spans="1:21" x14ac:dyDescent="0.3">
      <c r="A159" s="219" t="s">
        <v>1571</v>
      </c>
      <c r="B159" s="220"/>
      <c r="C159" s="206" t="s">
        <v>151</v>
      </c>
      <c r="D159" s="206" t="s">
        <v>174</v>
      </c>
      <c r="E159" s="206" t="s">
        <v>175</v>
      </c>
      <c r="F159" s="206" t="s">
        <v>164</v>
      </c>
      <c r="G159" s="206" t="s">
        <v>170</v>
      </c>
      <c r="H159" s="206" t="s">
        <v>171</v>
      </c>
      <c r="I159" s="206" t="s">
        <v>165</v>
      </c>
      <c r="J159" s="206">
        <v>153</v>
      </c>
      <c r="K159" s="206" t="s">
        <v>76</v>
      </c>
      <c r="L159" s="206" t="s">
        <v>1583</v>
      </c>
      <c r="N159" s="219" t="s">
        <v>1569</v>
      </c>
      <c r="O159" s="219"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21" t="s">
        <v>1570</v>
      </c>
      <c r="Q159" s="221" t="s">
        <v>63</v>
      </c>
      <c r="R159" s="221" t="str">
        <f t="shared" si="20"/>
        <v>Rural Residential Lighting</v>
      </c>
      <c r="S159" s="221" t="str">
        <f t="shared" si="17"/>
        <v>//**Rural Residential Lighting: **</v>
      </c>
      <c r="T159" s="206" t="str">
        <f t="shared" si="15"/>
        <v/>
      </c>
    </row>
    <row r="160" spans="1:21" x14ac:dyDescent="0.3">
      <c r="A160" s="219" t="s">
        <v>1571</v>
      </c>
      <c r="B160" s="220"/>
      <c r="C160" s="206" t="s">
        <v>151</v>
      </c>
      <c r="D160" s="206" t="s">
        <v>174</v>
      </c>
      <c r="E160" s="206" t="s">
        <v>175</v>
      </c>
      <c r="F160" s="206" t="s">
        <v>166</v>
      </c>
      <c r="G160" s="206" t="s">
        <v>170</v>
      </c>
      <c r="H160" s="206" t="s">
        <v>171</v>
      </c>
      <c r="I160" s="206" t="s">
        <v>167</v>
      </c>
      <c r="J160" s="206">
        <v>154</v>
      </c>
      <c r="K160" s="206" t="s">
        <v>76</v>
      </c>
      <c r="L160" s="206" t="s">
        <v>1583</v>
      </c>
      <c r="N160" s="219" t="s">
        <v>1569</v>
      </c>
      <c r="O160" s="219"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21" t="s">
        <v>1570</v>
      </c>
      <c r="Q160" s="221" t="s">
        <v>63</v>
      </c>
      <c r="R160" s="221" t="str">
        <f t="shared" si="20"/>
        <v>Rural Residential Appliances</v>
      </c>
      <c r="S160" s="221" t="str">
        <f t="shared" si="17"/>
        <v>//**Rural Residential Appliances: **</v>
      </c>
      <c r="T160" s="206" t="str">
        <f t="shared" si="15"/>
        <v/>
      </c>
    </row>
    <row r="161" spans="1:21" x14ac:dyDescent="0.3">
      <c r="A161" s="219" t="s">
        <v>1571</v>
      </c>
      <c r="B161" s="220"/>
      <c r="C161" s="206" t="s">
        <v>151</v>
      </c>
      <c r="D161" s="206" t="s">
        <v>174</v>
      </c>
      <c r="E161" s="206" t="s">
        <v>175</v>
      </c>
      <c r="F161" s="206" t="s">
        <v>168</v>
      </c>
      <c r="G161" s="206" t="s">
        <v>170</v>
      </c>
      <c r="H161" s="206" t="s">
        <v>171</v>
      </c>
      <c r="I161" s="206" t="s">
        <v>169</v>
      </c>
      <c r="J161" s="206">
        <v>155</v>
      </c>
      <c r="K161" s="206" t="s">
        <v>76</v>
      </c>
      <c r="L161" s="206" t="s">
        <v>1583</v>
      </c>
      <c r="N161" s="219" t="s">
        <v>1569</v>
      </c>
      <c r="O161" s="219"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21" t="s">
        <v>1570</v>
      </c>
      <c r="Q161" s="221" t="s">
        <v>63</v>
      </c>
      <c r="R161" s="221" t="str">
        <f t="shared" si="20"/>
        <v>Rural Residential Other Components</v>
      </c>
      <c r="S161" s="221" t="str">
        <f t="shared" si="17"/>
        <v>//**Rural Residential Other Components: **</v>
      </c>
      <c r="T161" s="206" t="str">
        <f t="shared" si="15"/>
        <v/>
      </c>
    </row>
    <row r="162" spans="1:21" x14ac:dyDescent="0.3">
      <c r="A162" s="219" t="s">
        <v>1571</v>
      </c>
      <c r="B162" s="220"/>
      <c r="C162" s="206" t="s">
        <v>151</v>
      </c>
      <c r="D162" s="206" t="s">
        <v>174</v>
      </c>
      <c r="E162" s="206" t="s">
        <v>175</v>
      </c>
      <c r="F162" s="206" t="s">
        <v>154</v>
      </c>
      <c r="G162" s="206" t="s">
        <v>172</v>
      </c>
      <c r="H162" s="206" t="s">
        <v>173</v>
      </c>
      <c r="I162" s="206" t="s">
        <v>157</v>
      </c>
      <c r="J162" s="206">
        <v>156</v>
      </c>
      <c r="K162" s="206" t="s">
        <v>76</v>
      </c>
      <c r="L162" s="206" t="s">
        <v>1583</v>
      </c>
      <c r="N162" s="219" t="s">
        <v>1569</v>
      </c>
      <c r="O162" s="219"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21" t="s">
        <v>1570</v>
      </c>
      <c r="Q162" s="221" t="s">
        <v>63</v>
      </c>
      <c r="R162" s="221" t="str">
        <f t="shared" si="20"/>
        <v>Commercial Heating</v>
      </c>
      <c r="S162" s="221" t="str">
        <f t="shared" si="17"/>
        <v>//**Commercial Heating: **</v>
      </c>
      <c r="T162" s="206" t="str">
        <f t="shared" si="15"/>
        <v/>
      </c>
    </row>
    <row r="163" spans="1:21" x14ac:dyDescent="0.3">
      <c r="A163" s="219" t="s">
        <v>1571</v>
      </c>
      <c r="B163" s="220"/>
      <c r="C163" s="206" t="s">
        <v>151</v>
      </c>
      <c r="D163" s="206" t="s">
        <v>174</v>
      </c>
      <c r="E163" s="206" t="s">
        <v>175</v>
      </c>
      <c r="F163" s="206" t="s">
        <v>162</v>
      </c>
      <c r="G163" s="206" t="s">
        <v>172</v>
      </c>
      <c r="H163" s="206" t="s">
        <v>173</v>
      </c>
      <c r="I163" s="206" t="s">
        <v>163</v>
      </c>
      <c r="J163" s="206">
        <v>157</v>
      </c>
      <c r="K163" s="206" t="s">
        <v>63</v>
      </c>
      <c r="L163" s="206" t="s">
        <v>1720</v>
      </c>
      <c r="N163" s="219" t="s">
        <v>1569</v>
      </c>
      <c r="O163" s="219"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21" t="s">
        <v>1570</v>
      </c>
      <c r="Q163" s="221" t="s">
        <v>63</v>
      </c>
      <c r="R163" s="221" t="str">
        <f>H163&amp;" "&amp;I163</f>
        <v>Commercial Cooling and Ventilation</v>
      </c>
      <c r="S163" s="221" t="str">
        <f t="shared" si="17"/>
        <v>//**Commercial Cooling and Ventilation: **</v>
      </c>
      <c r="T163" s="206" t="str">
        <f t="shared" si="15"/>
        <v>//**Commercial Cooling and Ventilation: ** In  "Sector modeling of low carbon options for the building sector" (2017), the MCTIC  considered a 79% reduction in cooling-building energy use (low carbon scenario) relative to BAU from 2010 to 2050.</v>
      </c>
    </row>
    <row r="164" spans="1:21" x14ac:dyDescent="0.3">
      <c r="A164" s="219" t="s">
        <v>1571</v>
      </c>
      <c r="B164" s="220"/>
      <c r="C164" s="206" t="s">
        <v>151</v>
      </c>
      <c r="D164" s="206" t="s">
        <v>174</v>
      </c>
      <c r="E164" s="206" t="s">
        <v>175</v>
      </c>
      <c r="F164" s="206" t="s">
        <v>182</v>
      </c>
      <c r="G164" s="206" t="s">
        <v>172</v>
      </c>
      <c r="H164" s="206" t="s">
        <v>173</v>
      </c>
      <c r="I164" s="206" t="s">
        <v>183</v>
      </c>
      <c r="J164" s="206">
        <v>158</v>
      </c>
      <c r="K164" s="206" t="s">
        <v>63</v>
      </c>
      <c r="L164" s="206" t="s">
        <v>1716</v>
      </c>
      <c r="N164" s="219" t="s">
        <v>1569</v>
      </c>
      <c r="O164" s="219"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21" t="s">
        <v>1570</v>
      </c>
      <c r="Q164" s="221" t="s">
        <v>63</v>
      </c>
      <c r="R164" s="221" t="str">
        <f>H164&amp;" "&amp;I164</f>
        <v>Commercial Envelope</v>
      </c>
      <c r="S164" s="221" t="str">
        <f t="shared" si="17"/>
        <v>//**Commercial Envelope: **</v>
      </c>
      <c r="T164" s="206" t="str">
        <f t="shared" si="15"/>
        <v>//**Commercial Envelope: ** In  "Sector modeling of low carbon options for the building sector" (2017), the MCTIC considered a 4% reduction in whole-building energy use (low carbon scenario) relative to BAU from 2010 to 2050.</v>
      </c>
    </row>
    <row r="165" spans="1:21" x14ac:dyDescent="0.3">
      <c r="A165" s="219" t="s">
        <v>1571</v>
      </c>
      <c r="B165" s="220"/>
      <c r="C165" s="206" t="s">
        <v>151</v>
      </c>
      <c r="D165" s="206" t="s">
        <v>174</v>
      </c>
      <c r="E165" s="206" t="s">
        <v>175</v>
      </c>
      <c r="F165" s="206" t="s">
        <v>164</v>
      </c>
      <c r="G165" s="206" t="s">
        <v>172</v>
      </c>
      <c r="H165" s="206" t="s">
        <v>173</v>
      </c>
      <c r="I165" s="206" t="s">
        <v>165</v>
      </c>
      <c r="J165" s="206">
        <v>159</v>
      </c>
      <c r="K165" s="206" t="s">
        <v>63</v>
      </c>
      <c r="L165" s="206" t="s">
        <v>1721</v>
      </c>
      <c r="N165" s="219" t="s">
        <v>1569</v>
      </c>
      <c r="O165" s="219"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21" t="s">
        <v>1570</v>
      </c>
      <c r="Q165" s="221" t="s">
        <v>63</v>
      </c>
      <c r="R165" s="221" t="str">
        <f>H165&amp;" "&amp;I165</f>
        <v>Commercial Lighting</v>
      </c>
      <c r="S165" s="221" t="str">
        <f t="shared" si="17"/>
        <v>//**Commercial Lighting: **</v>
      </c>
      <c r="T165" s="206" t="str">
        <f t="shared" si="15"/>
        <v>//**Commercial Lighting: ** In  "Sector modeling of low carbon options for the building sector" (2017), the MCTIC  considered a 48% reduction in lighting-building energy use (low carbon scenario) relative to BAU from 2010 to 2050.</v>
      </c>
    </row>
    <row r="166" spans="1:21" x14ac:dyDescent="0.3">
      <c r="A166" s="219" t="s">
        <v>1571</v>
      </c>
      <c r="B166" s="220"/>
      <c r="C166" s="206" t="s">
        <v>151</v>
      </c>
      <c r="D166" s="206" t="s">
        <v>174</v>
      </c>
      <c r="E166" s="206" t="s">
        <v>175</v>
      </c>
      <c r="F166" s="206" t="s">
        <v>166</v>
      </c>
      <c r="G166" s="206" t="s">
        <v>172</v>
      </c>
      <c r="H166" s="206" t="s">
        <v>173</v>
      </c>
      <c r="I166" s="206" t="s">
        <v>167</v>
      </c>
      <c r="J166" s="206">
        <v>160</v>
      </c>
      <c r="K166" s="206" t="s">
        <v>63</v>
      </c>
      <c r="L166" s="206" t="s">
        <v>1583</v>
      </c>
      <c r="N166" s="219" t="s">
        <v>1569</v>
      </c>
      <c r="O166" s="219"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21" t="s">
        <v>1570</v>
      </c>
      <c r="Q166" s="221" t="s">
        <v>63</v>
      </c>
      <c r="R166" s="221" t="str">
        <f>H166&amp;" "&amp;I166</f>
        <v>Commercial Appliances</v>
      </c>
      <c r="S166" s="221" t="str">
        <f t="shared" si="17"/>
        <v>//**Commercial Appliances: **</v>
      </c>
      <c r="T166" s="206" t="str">
        <f t="shared" si="15"/>
        <v>//**Commercial Appliances: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67" spans="1:21" x14ac:dyDescent="0.3">
      <c r="A167" s="219" t="s">
        <v>1571</v>
      </c>
      <c r="B167" s="220"/>
      <c r="C167" s="206" t="s">
        <v>151</v>
      </c>
      <c r="D167" s="206" t="s">
        <v>174</v>
      </c>
      <c r="E167" s="206" t="s">
        <v>175</v>
      </c>
      <c r="F167" s="206" t="s">
        <v>168</v>
      </c>
      <c r="G167" s="206" t="s">
        <v>172</v>
      </c>
      <c r="H167" s="206" t="s">
        <v>173</v>
      </c>
      <c r="I167" s="206" t="s">
        <v>169</v>
      </c>
      <c r="J167" s="206">
        <v>161</v>
      </c>
      <c r="K167" s="206" t="s">
        <v>63</v>
      </c>
      <c r="L167" s="206" t="s">
        <v>1583</v>
      </c>
      <c r="N167" s="219" t="s">
        <v>1569</v>
      </c>
      <c r="O167" s="219"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21" t="s">
        <v>1570</v>
      </c>
      <c r="Q167" s="221" t="s">
        <v>63</v>
      </c>
      <c r="R167" s="221" t="str">
        <f>H167&amp;" "&amp;I167</f>
        <v>Commercial Other Components</v>
      </c>
      <c r="S167" s="221" t="str">
        <f t="shared" si="17"/>
        <v>//**Commercial Other Components: **</v>
      </c>
      <c r="T167" s="206" t="str">
        <f t="shared" si="15"/>
        <v>//**Commercial Other Components: **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row>
    <row r="168" spans="1:21" s="224" customFormat="1" x14ac:dyDescent="0.3">
      <c r="A168" s="224" t="s">
        <v>1568</v>
      </c>
      <c r="B168" s="215" t="str">
        <f t="shared" ref="B168:B172" si="21">C168&amp;D168&amp;E168</f>
        <v>Buildings and AppliancesContractor TrainingBoolean Improved Contractor Edu and Training</v>
      </c>
      <c r="C168" s="224" t="s">
        <v>151</v>
      </c>
      <c r="D168" s="224" t="s">
        <v>184</v>
      </c>
      <c r="E168" s="224" t="s">
        <v>185</v>
      </c>
      <c r="J168" s="224">
        <v>19</v>
      </c>
      <c r="K168" s="224" t="s">
        <v>63</v>
      </c>
      <c r="M168" s="208"/>
      <c r="N168" s="227" t="s">
        <v>1569</v>
      </c>
      <c r="O168" s="227"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24" t="s">
        <v>1570</v>
      </c>
      <c r="Q168" s="224" t="s">
        <v>76</v>
      </c>
      <c r="S168" s="224" t="str">
        <f t="shared" si="17"/>
        <v/>
      </c>
      <c r="T168" s="224" t="str">
        <f t="shared" si="15"/>
        <v/>
      </c>
      <c r="U168" s="214"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24" customFormat="1" x14ac:dyDescent="0.3">
      <c r="A169" s="224" t="s">
        <v>1568</v>
      </c>
      <c r="B169" s="215" t="str">
        <f t="shared" si="21"/>
        <v>Buildings and AppliancesDistributed Solar Carve-OutMin Fraction of Total Elec Demand to be Met by Distributed Solar PV</v>
      </c>
      <c r="C169" s="224" t="s">
        <v>151</v>
      </c>
      <c r="D169" s="224" t="s">
        <v>191</v>
      </c>
      <c r="E169" s="224" t="s">
        <v>192</v>
      </c>
      <c r="J169" s="224">
        <v>146</v>
      </c>
      <c r="K169" s="224" t="s">
        <v>63</v>
      </c>
      <c r="L169" s="224" t="s">
        <v>1722</v>
      </c>
      <c r="M169" s="208"/>
      <c r="N169" s="227" t="s">
        <v>1569</v>
      </c>
      <c r="O169" s="227"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24" t="s">
        <v>1570</v>
      </c>
      <c r="Q169" s="224" t="s">
        <v>76</v>
      </c>
      <c r="S169" s="224" t="str">
        <f>IF(R169="","","//**"&amp;R169&amp;": **")</f>
        <v/>
      </c>
      <c r="T169" s="224" t="str">
        <f t="shared" si="15"/>
        <v xml:space="preserve"> In  "Sector modeling of low carbon options for the building sector" (2017), the MCTIC considered that, at 2050, the maximum share of PV generation in the building sector (low carbon scenario) is about 34% related to BAU scenario.</v>
      </c>
      <c r="U169" s="214" t="str">
        <f>N169&amp;O169&amp;P169&amp;T169</f>
        <v>**Description:** This policy requires at least the specified percentage of total retail electricity demand to be generated by residential and commercial buildings' distributed solar systems (typically rooftop PV). // **Guidance for setting values: ** In  "Sector modeling of low carbon options for the building sector" (2017), the MCTIC considered that, at 2050, the maximum share of PV generation in the building sector (low carbon scenario) is about 34% related to BAU scenario.</v>
      </c>
    </row>
    <row r="170" spans="1:21" s="224" customFormat="1" x14ac:dyDescent="0.3">
      <c r="A170" s="224" t="s">
        <v>1568</v>
      </c>
      <c r="B170" s="215" t="str">
        <f t="shared" si="21"/>
        <v>Buildings and AppliancesDistributed Solar SubsidyPerc Subsidy for Distributed Solar PV Capacity</v>
      </c>
      <c r="C170" s="224" t="s">
        <v>151</v>
      </c>
      <c r="D170" s="224" t="s">
        <v>198</v>
      </c>
      <c r="E170" s="224" t="s">
        <v>199</v>
      </c>
      <c r="J170" s="224">
        <v>147</v>
      </c>
      <c r="K170" s="224" t="s">
        <v>76</v>
      </c>
      <c r="L170" s="224" t="s">
        <v>1723</v>
      </c>
      <c r="M170" s="208"/>
      <c r="N170" s="227" t="s">
        <v>1569</v>
      </c>
      <c r="O170" s="227"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24" t="s">
        <v>1570</v>
      </c>
      <c r="Q170" s="224" t="s">
        <v>63</v>
      </c>
      <c r="S170" s="224" t="str">
        <f t="shared" si="17"/>
        <v/>
      </c>
      <c r="T170" s="224" t="str">
        <f t="shared" si="15"/>
        <v/>
      </c>
      <c r="U170" s="214" t="str">
        <f>N170&amp;O170&amp;P170&amp;T170</f>
        <v>**Description:** This policy causes the government to reimburse building owners for a percentage of the cost of new distributed solar PV capacity that is installed on or around buildings. // **Guidance for setting values: **</v>
      </c>
    </row>
    <row r="171" spans="1:21" s="224" customFormat="1" x14ac:dyDescent="0.3">
      <c r="A171" s="224" t="s">
        <v>1568</v>
      </c>
      <c r="B171" s="215" t="str">
        <f t="shared" si="21"/>
        <v>Buildings and AppliancesImproved LabelingBoolean Improved Device Labeling</v>
      </c>
      <c r="C171" s="224" t="s">
        <v>151</v>
      </c>
      <c r="D171" s="224" t="s">
        <v>205</v>
      </c>
      <c r="E171" s="224" t="s">
        <v>206</v>
      </c>
      <c r="J171" s="224">
        <v>20</v>
      </c>
      <c r="K171" s="224" t="s">
        <v>63</v>
      </c>
      <c r="M171" s="208"/>
      <c r="N171" s="227" t="s">
        <v>1569</v>
      </c>
      <c r="O171" s="227"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24" t="s">
        <v>1570</v>
      </c>
      <c r="Q171" s="224" t="s">
        <v>76</v>
      </c>
      <c r="S171" s="224" t="str">
        <f t="shared" si="17"/>
        <v/>
      </c>
      <c r="T171" s="224" t="str">
        <f t="shared" si="15"/>
        <v/>
      </c>
      <c r="U171" s="214"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24" customFormat="1" x14ac:dyDescent="0.3">
      <c r="A172" s="224" t="s">
        <v>1568</v>
      </c>
      <c r="B172" s="215" t="str">
        <f t="shared" si="21"/>
        <v>Buildings and AppliancesRetrofit Existing BuildingsShare of Preexisting Buildings Subject to Retrofitting</v>
      </c>
      <c r="C172" s="224" t="s">
        <v>151</v>
      </c>
      <c r="D172" s="224" t="s">
        <v>210</v>
      </c>
      <c r="E172" s="224" t="str">
        <f>E173</f>
        <v>Share of Preexisting Buildings Subject to Retrofitting</v>
      </c>
      <c r="M172" s="208"/>
      <c r="N172" s="227" t="s">
        <v>1569</v>
      </c>
      <c r="O172" s="227"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24" t="s">
        <v>1570</v>
      </c>
      <c r="Q172" s="224" t="s">
        <v>63</v>
      </c>
      <c r="S172" s="224" t="str">
        <f t="shared" si="17"/>
        <v/>
      </c>
      <c r="T172" s="224" t="str">
        <f t="shared" si="15"/>
        <v/>
      </c>
      <c r="U172" s="214" t="str">
        <f>N172&amp;O172&amp;P172&amp;T173&amp;T174&amp;T175</f>
        <v>**Description:** Each year, the specified percentage of the selected building type(s) that existed at the start of the model run will be retrofit with more efficient heating, cooling, and envelope components. // **Guidance for setting values: **</v>
      </c>
    </row>
    <row r="173" spans="1:21" x14ac:dyDescent="0.3">
      <c r="A173" s="206" t="s">
        <v>1571</v>
      </c>
      <c r="C173" s="206" t="s">
        <v>151</v>
      </c>
      <c r="D173" s="206" t="s">
        <v>210</v>
      </c>
      <c r="E173" s="206" t="s">
        <v>211</v>
      </c>
      <c r="F173" s="206" t="s">
        <v>155</v>
      </c>
      <c r="H173" s="206" t="s">
        <v>156</v>
      </c>
      <c r="J173" s="206">
        <v>378</v>
      </c>
      <c r="K173" s="206" t="s">
        <v>76</v>
      </c>
      <c r="L173" s="206" t="s">
        <v>1584</v>
      </c>
      <c r="N173" s="219" t="s">
        <v>1569</v>
      </c>
      <c r="O173" s="219"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21" t="s">
        <v>1570</v>
      </c>
      <c r="Q173" s="221" t="s">
        <v>63</v>
      </c>
      <c r="R173" s="221" t="str">
        <f>H173&amp;" "&amp;I173</f>
        <v xml:space="preserve">Urban Residential </v>
      </c>
      <c r="S173" s="221" t="str">
        <f t="shared" si="17"/>
        <v>//**Urban Residential : **</v>
      </c>
      <c r="T173" s="206" t="str">
        <f t="shared" si="15"/>
        <v/>
      </c>
    </row>
    <row r="174" spans="1:21" x14ac:dyDescent="0.3">
      <c r="A174" s="206" t="s">
        <v>1571</v>
      </c>
      <c r="C174" s="206" t="s">
        <v>151</v>
      </c>
      <c r="D174" s="206" t="s">
        <v>210</v>
      </c>
      <c r="E174" s="206" t="s">
        <v>211</v>
      </c>
      <c r="F174" s="206" t="s">
        <v>170</v>
      </c>
      <c r="H174" s="206" t="s">
        <v>171</v>
      </c>
      <c r="J174" s="206">
        <v>379</v>
      </c>
      <c r="K174" s="206" t="s">
        <v>76</v>
      </c>
      <c r="L174" s="206" t="s">
        <v>1584</v>
      </c>
      <c r="N174" s="219" t="s">
        <v>1569</v>
      </c>
      <c r="O174" s="219"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21" t="s">
        <v>1570</v>
      </c>
      <c r="Q174" s="221" t="s">
        <v>63</v>
      </c>
      <c r="R174" s="221" t="str">
        <f>H174&amp;" "&amp;I174</f>
        <v xml:space="preserve">Rural Residential </v>
      </c>
      <c r="S174" s="221" t="str">
        <f t="shared" si="17"/>
        <v>//**Rural Residential : **</v>
      </c>
      <c r="T174" s="206" t="str">
        <f t="shared" si="15"/>
        <v/>
      </c>
    </row>
    <row r="175" spans="1:21" x14ac:dyDescent="0.3">
      <c r="A175" s="206" t="s">
        <v>1571</v>
      </c>
      <c r="C175" s="206" t="s">
        <v>151</v>
      </c>
      <c r="D175" s="206" t="s">
        <v>210</v>
      </c>
      <c r="E175" s="206" t="s">
        <v>211</v>
      </c>
      <c r="F175" s="206" t="s">
        <v>172</v>
      </c>
      <c r="H175" s="206" t="s">
        <v>173</v>
      </c>
      <c r="J175" s="206">
        <v>380</v>
      </c>
      <c r="K175" s="206" t="s">
        <v>76</v>
      </c>
      <c r="L175" s="206" t="s">
        <v>1584</v>
      </c>
      <c r="N175" s="219" t="s">
        <v>1569</v>
      </c>
      <c r="O175" s="219"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21" t="s">
        <v>1570</v>
      </c>
      <c r="Q175" s="221" t="s">
        <v>63</v>
      </c>
      <c r="R175" s="221" t="str">
        <f>H175&amp;" "&amp;I175</f>
        <v xml:space="preserve">Commercial </v>
      </c>
      <c r="S175" s="221" t="str">
        <f t="shared" si="17"/>
        <v>//**Commercial : **</v>
      </c>
      <c r="T175" s="206" t="str">
        <f t="shared" si="15"/>
        <v/>
      </c>
    </row>
    <row r="176" spans="1:21" s="224" customFormat="1" x14ac:dyDescent="0.3">
      <c r="A176" s="224" t="s">
        <v>1568</v>
      </c>
      <c r="B176" s="215" t="str">
        <f t="shared" ref="B176" si="22">C176&amp;D176&amp;E176</f>
        <v>Buildings and AppliancesRebate for Efficient ProductsBoolean Rebate Program for Efficient Components</v>
      </c>
      <c r="C176" s="224" t="s">
        <v>151</v>
      </c>
      <c r="D176" s="224" t="s">
        <v>217</v>
      </c>
      <c r="E176" s="224" t="str">
        <f>E177</f>
        <v>Boolean Rebate Program for Efficient Components</v>
      </c>
      <c r="M176" s="208"/>
      <c r="N176" s="227" t="s">
        <v>1569</v>
      </c>
      <c r="O176" s="227"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24" t="s">
        <v>1570</v>
      </c>
      <c r="Q176" s="224" t="s">
        <v>63</v>
      </c>
      <c r="S176" s="224" t="str">
        <f t="shared" si="17"/>
        <v/>
      </c>
      <c r="T176" s="224" t="str">
        <f t="shared" si="15"/>
        <v/>
      </c>
      <c r="U176" s="214"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
      <c r="A177" s="206" t="s">
        <v>1571</v>
      </c>
      <c r="C177" s="206" t="s">
        <v>151</v>
      </c>
      <c r="D177" s="206" t="s">
        <v>217</v>
      </c>
      <c r="E177" s="206" t="s">
        <v>218</v>
      </c>
      <c r="F177" s="206" t="s">
        <v>154</v>
      </c>
      <c r="H177" s="206" t="s">
        <v>157</v>
      </c>
      <c r="J177" s="206">
        <v>27</v>
      </c>
      <c r="K177" s="206" t="s">
        <v>76</v>
      </c>
      <c r="N177" s="219" t="s">
        <v>1569</v>
      </c>
      <c r="O177" s="219"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21" t="s">
        <v>1570</v>
      </c>
      <c r="Q177" s="221" t="s">
        <v>63</v>
      </c>
      <c r="R177" s="221" t="str">
        <f t="shared" ref="R177:R182" si="23">H177&amp;" "&amp;I177</f>
        <v xml:space="preserve">Heating </v>
      </c>
      <c r="S177" s="221" t="str">
        <f t="shared" si="17"/>
        <v>//**Heating : **</v>
      </c>
      <c r="T177" s="206" t="str">
        <f t="shared" si="15"/>
        <v/>
      </c>
    </row>
    <row r="178" spans="1:21" x14ac:dyDescent="0.3">
      <c r="A178" s="206" t="s">
        <v>1571</v>
      </c>
      <c r="C178" s="206" t="s">
        <v>151</v>
      </c>
      <c r="D178" s="206" t="s">
        <v>217</v>
      </c>
      <c r="E178" s="206" t="s">
        <v>218</v>
      </c>
      <c r="F178" s="206" t="s">
        <v>162</v>
      </c>
      <c r="H178" s="206" t="s">
        <v>163</v>
      </c>
      <c r="J178" s="206">
        <v>28</v>
      </c>
      <c r="K178" s="206" t="s">
        <v>63</v>
      </c>
      <c r="N178" s="219" t="s">
        <v>1569</v>
      </c>
      <c r="O178" s="219"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21" t="s">
        <v>1570</v>
      </c>
      <c r="Q178" s="221" t="s">
        <v>63</v>
      </c>
      <c r="R178" s="221" t="str">
        <f t="shared" si="23"/>
        <v xml:space="preserve">Cooling and Ventilation </v>
      </c>
      <c r="S178" s="221" t="str">
        <f t="shared" si="17"/>
        <v>//**Cooling and Ventilation : **</v>
      </c>
      <c r="T178" s="206" t="str">
        <f t="shared" si="15"/>
        <v>//**Cooling and Ventilation : **</v>
      </c>
    </row>
    <row r="179" spans="1:21" x14ac:dyDescent="0.3">
      <c r="A179" s="206" t="s">
        <v>1571</v>
      </c>
      <c r="C179" s="206" t="s">
        <v>151</v>
      </c>
      <c r="D179" s="206" t="s">
        <v>217</v>
      </c>
      <c r="E179" s="206" t="s">
        <v>218</v>
      </c>
      <c r="F179" s="206" t="s">
        <v>182</v>
      </c>
      <c r="H179" s="206" t="s">
        <v>183</v>
      </c>
      <c r="J179" s="206" t="s">
        <v>222</v>
      </c>
      <c r="K179" s="206" t="s">
        <v>76</v>
      </c>
      <c r="N179" s="219" t="s">
        <v>1569</v>
      </c>
      <c r="O179" s="219"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21" t="s">
        <v>1570</v>
      </c>
      <c r="Q179" s="221" t="s">
        <v>63</v>
      </c>
      <c r="R179" s="221" t="str">
        <f t="shared" si="23"/>
        <v xml:space="preserve">Envelope </v>
      </c>
      <c r="S179" s="221" t="str">
        <f t="shared" si="17"/>
        <v>//**Envelope : **</v>
      </c>
      <c r="T179" s="206" t="str">
        <f t="shared" si="15"/>
        <v/>
      </c>
    </row>
    <row r="180" spans="1:21" x14ac:dyDescent="0.3">
      <c r="A180" s="206" t="s">
        <v>1571</v>
      </c>
      <c r="C180" s="206" t="s">
        <v>151</v>
      </c>
      <c r="D180" s="206" t="s">
        <v>217</v>
      </c>
      <c r="E180" s="206" t="s">
        <v>218</v>
      </c>
      <c r="F180" s="206" t="s">
        <v>164</v>
      </c>
      <c r="H180" s="206" t="s">
        <v>165</v>
      </c>
      <c r="J180" s="206" t="s">
        <v>222</v>
      </c>
      <c r="K180" s="206" t="s">
        <v>76</v>
      </c>
      <c r="N180" s="219" t="s">
        <v>1569</v>
      </c>
      <c r="O180" s="219"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21" t="s">
        <v>1570</v>
      </c>
      <c r="Q180" s="221" t="s">
        <v>63</v>
      </c>
      <c r="R180" s="221" t="str">
        <f t="shared" si="23"/>
        <v xml:space="preserve">Lighting </v>
      </c>
      <c r="S180" s="221" t="str">
        <f t="shared" si="17"/>
        <v>//**Lighting : **</v>
      </c>
      <c r="T180" s="206" t="str">
        <f t="shared" si="15"/>
        <v/>
      </c>
    </row>
    <row r="181" spans="1:21" x14ac:dyDescent="0.3">
      <c r="A181" s="206" t="s">
        <v>1571</v>
      </c>
      <c r="C181" s="206" t="s">
        <v>151</v>
      </c>
      <c r="D181" s="206" t="s">
        <v>217</v>
      </c>
      <c r="E181" s="206" t="s">
        <v>218</v>
      </c>
      <c r="F181" s="206" t="s">
        <v>166</v>
      </c>
      <c r="H181" s="206" t="s">
        <v>167</v>
      </c>
      <c r="J181" s="206">
        <v>29</v>
      </c>
      <c r="K181" s="206" t="s">
        <v>63</v>
      </c>
      <c r="N181" s="219" t="s">
        <v>1569</v>
      </c>
      <c r="O181" s="219"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21" t="s">
        <v>1570</v>
      </c>
      <c r="Q181" s="221" t="s">
        <v>63</v>
      </c>
      <c r="R181" s="221" t="str">
        <f t="shared" si="23"/>
        <v xml:space="preserve">Appliances </v>
      </c>
      <c r="S181" s="221" t="str">
        <f t="shared" si="17"/>
        <v>//**Appliances : **</v>
      </c>
      <c r="T181" s="206" t="str">
        <f t="shared" si="15"/>
        <v>//**Appliances : **</v>
      </c>
    </row>
    <row r="182" spans="1:21" x14ac:dyDescent="0.3">
      <c r="A182" s="206" t="s">
        <v>1571</v>
      </c>
      <c r="C182" s="206" t="s">
        <v>151</v>
      </c>
      <c r="D182" s="206" t="s">
        <v>217</v>
      </c>
      <c r="E182" s="206" t="s">
        <v>218</v>
      </c>
      <c r="F182" s="206" t="s">
        <v>168</v>
      </c>
      <c r="H182" s="206" t="s">
        <v>169</v>
      </c>
      <c r="J182" s="206" t="s">
        <v>222</v>
      </c>
      <c r="K182" s="206" t="s">
        <v>76</v>
      </c>
      <c r="N182" s="219" t="s">
        <v>1569</v>
      </c>
      <c r="O182" s="219"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21" t="s">
        <v>1570</v>
      </c>
      <c r="Q182" s="221" t="s">
        <v>63</v>
      </c>
      <c r="R182" s="221" t="str">
        <f t="shared" si="23"/>
        <v xml:space="preserve">Other Components </v>
      </c>
      <c r="S182" s="221" t="str">
        <f t="shared" si="17"/>
        <v>//**Other Components : **</v>
      </c>
      <c r="T182" s="206" t="str">
        <f t="shared" si="15"/>
        <v/>
      </c>
    </row>
    <row r="183" spans="1:21" s="223" customFormat="1" x14ac:dyDescent="0.3">
      <c r="A183" s="224" t="s">
        <v>1568</v>
      </c>
      <c r="B183" s="215" t="str">
        <f t="shared" ref="B183" si="24">C183&amp;D183&amp;E183</f>
        <v>Electricity SupplyBan New Power PlantsBoolean Ban New Power Plants</v>
      </c>
      <c r="C183" s="224" t="s">
        <v>223</v>
      </c>
      <c r="D183" s="224" t="s">
        <v>224</v>
      </c>
      <c r="E183" s="224" t="str">
        <f>E184</f>
        <v>Boolean Ban New Power Plants</v>
      </c>
      <c r="F183" s="224"/>
      <c r="G183" s="224"/>
      <c r="H183" s="224"/>
      <c r="I183" s="224"/>
      <c r="J183" s="224"/>
      <c r="K183" s="224"/>
      <c r="L183" s="224"/>
      <c r="M183" s="208"/>
      <c r="N183" s="227" t="s">
        <v>1569</v>
      </c>
      <c r="O183" s="227" t="str">
        <f>INDEX('Standard Descriptions'!$E:$E,MATCH(Guidance!E183,'Standard Descriptions'!$C:$C,0))</f>
        <v xml:space="preserve"> This policy prevents new capacity of the selected type(s) from being built or deployed.//</v>
      </c>
      <c r="P183" s="224" t="s">
        <v>1570</v>
      </c>
      <c r="Q183" s="224" t="s">
        <v>63</v>
      </c>
      <c r="R183" s="224"/>
      <c r="S183" s="224" t="str">
        <f t="shared" si="17"/>
        <v/>
      </c>
      <c r="T183" s="224" t="str">
        <f t="shared" si="15"/>
        <v/>
      </c>
      <c r="U183" s="214" t="str">
        <f>N183&amp;O183</f>
        <v>**Description:** This policy prevents new capacity of the selected type(s) from being built or deployed.//</v>
      </c>
    </row>
    <row r="184" spans="1:21" x14ac:dyDescent="0.3">
      <c r="A184" s="206" t="s">
        <v>1571</v>
      </c>
      <c r="C184" s="206" t="s">
        <v>223</v>
      </c>
      <c r="D184" s="206" t="s">
        <v>224</v>
      </c>
      <c r="E184" s="206" t="s">
        <v>225</v>
      </c>
      <c r="F184" s="206" t="s">
        <v>226</v>
      </c>
      <c r="H184" s="206" t="s">
        <v>227</v>
      </c>
      <c r="J184" s="206">
        <v>167</v>
      </c>
      <c r="K184" s="206" t="s">
        <v>63</v>
      </c>
      <c r="N184" s="219" t="s">
        <v>1569</v>
      </c>
      <c r="O184" s="219" t="str">
        <f>INDEX('Standard Descriptions'!$E:$E,MATCH(Guidance!E184,'Standard Descriptions'!$C:$C,0))</f>
        <v xml:space="preserve"> This policy prevents new capacity of the selected type(s) from being built or deployed.//</v>
      </c>
      <c r="P184" s="221" t="s">
        <v>1570</v>
      </c>
      <c r="Q184" s="221" t="s">
        <v>63</v>
      </c>
      <c r="R184" s="221" t="str">
        <f t="shared" ref="R184:R199" si="25">H184&amp;" "&amp;I184</f>
        <v xml:space="preserve">Hard Coal </v>
      </c>
      <c r="S184" s="221" t="str">
        <f t="shared" si="17"/>
        <v>//**Hard Coal : **</v>
      </c>
      <c r="T184" s="206" t="str">
        <f t="shared" si="15"/>
        <v>//**Hard Coal : **</v>
      </c>
    </row>
    <row r="185" spans="1:21" x14ac:dyDescent="0.3">
      <c r="A185" s="206" t="s">
        <v>1571</v>
      </c>
      <c r="C185" s="206" t="s">
        <v>223</v>
      </c>
      <c r="D185" s="206" t="s">
        <v>224</v>
      </c>
      <c r="E185" s="206" t="s">
        <v>225</v>
      </c>
      <c r="F185" s="206" t="s">
        <v>231</v>
      </c>
      <c r="H185" s="206" t="s">
        <v>232</v>
      </c>
      <c r="J185" s="206">
        <v>168</v>
      </c>
      <c r="K185" s="206" t="s">
        <v>63</v>
      </c>
      <c r="N185" s="219" t="s">
        <v>1569</v>
      </c>
      <c r="O185" s="219" t="str">
        <f>INDEX('Standard Descriptions'!$E:$E,MATCH(Guidance!E185,'Standard Descriptions'!$C:$C,0))</f>
        <v xml:space="preserve"> This policy prevents new capacity of the selected type(s) from being built or deployed.//</v>
      </c>
      <c r="P185" s="221" t="s">
        <v>1570</v>
      </c>
      <c r="Q185" s="221" t="s">
        <v>63</v>
      </c>
      <c r="R185" s="221" t="str">
        <f t="shared" si="25"/>
        <v xml:space="preserve">Natural Gas Nonpeaker </v>
      </c>
      <c r="S185" s="221" t="str">
        <f t="shared" si="17"/>
        <v>//**Natural Gas Nonpeaker : **</v>
      </c>
      <c r="T185" s="206" t="str">
        <f t="shared" si="15"/>
        <v>//**Natural Gas Nonpeaker : **</v>
      </c>
    </row>
    <row r="186" spans="1:21" x14ac:dyDescent="0.3">
      <c r="A186" s="206" t="s">
        <v>1571</v>
      </c>
      <c r="C186" s="206" t="s">
        <v>223</v>
      </c>
      <c r="D186" s="206" t="s">
        <v>224</v>
      </c>
      <c r="E186" s="206" t="s">
        <v>225</v>
      </c>
      <c r="F186" s="206" t="s">
        <v>233</v>
      </c>
      <c r="H186" s="206" t="s">
        <v>234</v>
      </c>
      <c r="J186" s="206">
        <v>169</v>
      </c>
      <c r="K186" s="206" t="s">
        <v>63</v>
      </c>
      <c r="N186" s="219" t="s">
        <v>1569</v>
      </c>
      <c r="O186" s="219" t="str">
        <f>INDEX('Standard Descriptions'!$E:$E,MATCH(Guidance!E186,'Standard Descriptions'!$C:$C,0))</f>
        <v xml:space="preserve"> This policy prevents new capacity of the selected type(s) from being built or deployed.//</v>
      </c>
      <c r="P186" s="221" t="s">
        <v>1570</v>
      </c>
      <c r="Q186" s="221" t="s">
        <v>63</v>
      </c>
      <c r="R186" s="221" t="str">
        <f t="shared" si="25"/>
        <v xml:space="preserve">Nuclear </v>
      </c>
      <c r="S186" s="221" t="str">
        <f t="shared" si="17"/>
        <v>//**Nuclear : **</v>
      </c>
      <c r="T186" s="206" t="str">
        <f t="shared" si="15"/>
        <v>//**Nuclear : **</v>
      </c>
    </row>
    <row r="187" spans="1:21" x14ac:dyDescent="0.3">
      <c r="A187" s="206" t="s">
        <v>1571</v>
      </c>
      <c r="C187" s="206" t="s">
        <v>223</v>
      </c>
      <c r="D187" s="206" t="s">
        <v>224</v>
      </c>
      <c r="E187" s="206" t="s">
        <v>225</v>
      </c>
      <c r="F187" s="206" t="s">
        <v>235</v>
      </c>
      <c r="H187" s="206" t="s">
        <v>236</v>
      </c>
      <c r="J187" s="206">
        <v>170</v>
      </c>
      <c r="K187" s="206" t="s">
        <v>76</v>
      </c>
      <c r="N187" s="219" t="s">
        <v>1569</v>
      </c>
      <c r="O187" s="219" t="str">
        <f>INDEX('Standard Descriptions'!$E:$E,MATCH(Guidance!E187,'Standard Descriptions'!$C:$C,0))</f>
        <v xml:space="preserve"> This policy prevents new capacity of the selected type(s) from being built or deployed.//</v>
      </c>
      <c r="P187" s="221" t="s">
        <v>1570</v>
      </c>
      <c r="Q187" s="221" t="s">
        <v>63</v>
      </c>
      <c r="R187" s="221" t="str">
        <f t="shared" si="25"/>
        <v xml:space="preserve">Hydro </v>
      </c>
      <c r="S187" s="221" t="str">
        <f t="shared" si="17"/>
        <v>//**Hydro : **</v>
      </c>
      <c r="T187" s="206" t="str">
        <f t="shared" si="15"/>
        <v/>
      </c>
    </row>
    <row r="188" spans="1:21" x14ac:dyDescent="0.3">
      <c r="A188" s="206" t="s">
        <v>1571</v>
      </c>
      <c r="C188" s="206" t="s">
        <v>223</v>
      </c>
      <c r="D188" s="206" t="s">
        <v>224</v>
      </c>
      <c r="E188" s="206" t="s">
        <v>225</v>
      </c>
      <c r="F188" s="206" t="s">
        <v>237</v>
      </c>
      <c r="H188" s="206" t="s">
        <v>238</v>
      </c>
      <c r="K188" s="206" t="s">
        <v>76</v>
      </c>
      <c r="N188" s="219" t="s">
        <v>1569</v>
      </c>
      <c r="O188" s="219" t="str">
        <f>INDEX('Standard Descriptions'!$E:$E,MATCH(Guidance!E188,'Standard Descriptions'!$C:$C,0))</f>
        <v xml:space="preserve"> This policy prevents new capacity of the selected type(s) from being built or deployed.//</v>
      </c>
      <c r="P188" s="221" t="s">
        <v>1570</v>
      </c>
      <c r="Q188" s="221" t="s">
        <v>63</v>
      </c>
      <c r="R188" s="221" t="str">
        <f t="shared" si="25"/>
        <v xml:space="preserve">Onshore Wind </v>
      </c>
      <c r="S188" s="221" t="str">
        <f t="shared" si="17"/>
        <v>//**Onshore Wind : **</v>
      </c>
      <c r="T188" s="206" t="str">
        <f t="shared" si="15"/>
        <v/>
      </c>
    </row>
    <row r="189" spans="1:21" x14ac:dyDescent="0.3">
      <c r="A189" s="206" t="s">
        <v>1571</v>
      </c>
      <c r="C189" s="206" t="s">
        <v>223</v>
      </c>
      <c r="D189" s="206" t="s">
        <v>224</v>
      </c>
      <c r="E189" s="206" t="s">
        <v>225</v>
      </c>
      <c r="F189" s="206" t="s">
        <v>239</v>
      </c>
      <c r="H189" s="206" t="s">
        <v>240</v>
      </c>
      <c r="K189" s="206" t="s">
        <v>76</v>
      </c>
      <c r="N189" s="219" t="s">
        <v>1569</v>
      </c>
      <c r="O189" s="219" t="str">
        <f>INDEX('Standard Descriptions'!$E:$E,MATCH(Guidance!E189,'Standard Descriptions'!$C:$C,0))</f>
        <v xml:space="preserve"> This policy prevents new capacity of the selected type(s) from being built or deployed.//</v>
      </c>
      <c r="P189" s="221" t="s">
        <v>1570</v>
      </c>
      <c r="Q189" s="221" t="s">
        <v>63</v>
      </c>
      <c r="R189" s="221" t="str">
        <f t="shared" si="25"/>
        <v xml:space="preserve">Solar PV </v>
      </c>
      <c r="S189" s="221" t="str">
        <f t="shared" si="17"/>
        <v>//**Solar PV : **</v>
      </c>
      <c r="T189" s="206" t="str">
        <f t="shared" si="15"/>
        <v/>
      </c>
    </row>
    <row r="190" spans="1:21" x14ac:dyDescent="0.3">
      <c r="A190" s="206" t="s">
        <v>1571</v>
      </c>
      <c r="C190" s="206" t="s">
        <v>223</v>
      </c>
      <c r="D190" s="206" t="s">
        <v>224</v>
      </c>
      <c r="E190" s="206" t="s">
        <v>225</v>
      </c>
      <c r="F190" s="206" t="s">
        <v>241</v>
      </c>
      <c r="H190" s="206" t="s">
        <v>242</v>
      </c>
      <c r="K190" s="206" t="s">
        <v>76</v>
      </c>
      <c r="N190" s="219" t="s">
        <v>1569</v>
      </c>
      <c r="O190" s="219" t="str">
        <f>INDEX('Standard Descriptions'!$E:$E,MATCH(Guidance!E190,'Standard Descriptions'!$C:$C,0))</f>
        <v xml:space="preserve"> This policy prevents new capacity of the selected type(s) from being built or deployed.//</v>
      </c>
      <c r="P190" s="221" t="s">
        <v>1570</v>
      </c>
      <c r="Q190" s="221" t="s">
        <v>63</v>
      </c>
      <c r="R190" s="221" t="str">
        <f t="shared" si="25"/>
        <v xml:space="preserve">Solar Thermal </v>
      </c>
      <c r="S190" s="221" t="str">
        <f t="shared" si="17"/>
        <v>//**Solar Thermal : **</v>
      </c>
      <c r="T190" s="206" t="str">
        <f t="shared" si="15"/>
        <v/>
      </c>
    </row>
    <row r="191" spans="1:21" x14ac:dyDescent="0.3">
      <c r="A191" s="206" t="s">
        <v>1571</v>
      </c>
      <c r="C191" s="206" t="s">
        <v>223</v>
      </c>
      <c r="D191" s="206" t="s">
        <v>224</v>
      </c>
      <c r="E191" s="206" t="s">
        <v>225</v>
      </c>
      <c r="F191" s="206" t="s">
        <v>243</v>
      </c>
      <c r="H191" s="206" t="s">
        <v>244</v>
      </c>
      <c r="K191" s="206" t="s">
        <v>76</v>
      </c>
      <c r="N191" s="219" t="s">
        <v>1569</v>
      </c>
      <c r="O191" s="219" t="str">
        <f>INDEX('Standard Descriptions'!$E:$E,MATCH(Guidance!E191,'Standard Descriptions'!$C:$C,0))</f>
        <v xml:space="preserve"> This policy prevents new capacity of the selected type(s) from being built or deployed.//</v>
      </c>
      <c r="P191" s="221" t="s">
        <v>1570</v>
      </c>
      <c r="Q191" s="221" t="s">
        <v>63</v>
      </c>
      <c r="R191" s="221" t="str">
        <f t="shared" si="25"/>
        <v xml:space="preserve">Biomass </v>
      </c>
      <c r="S191" s="221" t="str">
        <f t="shared" si="17"/>
        <v>//**Biomass : **</v>
      </c>
      <c r="T191" s="206" t="str">
        <f t="shared" si="15"/>
        <v/>
      </c>
    </row>
    <row r="192" spans="1:21" x14ac:dyDescent="0.3">
      <c r="A192" s="206" t="s">
        <v>1571</v>
      </c>
      <c r="C192" s="206" t="s">
        <v>223</v>
      </c>
      <c r="D192" s="206" t="s">
        <v>224</v>
      </c>
      <c r="E192" s="206" t="s">
        <v>225</v>
      </c>
      <c r="F192" s="206" t="s">
        <v>245</v>
      </c>
      <c r="H192" s="206" t="s">
        <v>246</v>
      </c>
      <c r="K192" s="206" t="s">
        <v>76</v>
      </c>
      <c r="N192" s="219" t="s">
        <v>1569</v>
      </c>
      <c r="O192" s="219" t="str">
        <f>INDEX('Standard Descriptions'!$E:$E,MATCH(Guidance!E192,'Standard Descriptions'!$C:$C,0))</f>
        <v xml:space="preserve"> This policy prevents new capacity of the selected type(s) from being built or deployed.//</v>
      </c>
      <c r="P192" s="221" t="s">
        <v>1570</v>
      </c>
      <c r="Q192" s="221" t="s">
        <v>63</v>
      </c>
      <c r="R192" s="221" t="str">
        <f t="shared" si="25"/>
        <v xml:space="preserve">Geothermal </v>
      </c>
      <c r="S192" s="221" t="str">
        <f t="shared" si="17"/>
        <v>//**Geothermal : **</v>
      </c>
      <c r="T192" s="206" t="str">
        <f t="shared" si="15"/>
        <v/>
      </c>
    </row>
    <row r="193" spans="1:21" x14ac:dyDescent="0.3">
      <c r="A193" s="206" t="s">
        <v>1571</v>
      </c>
      <c r="C193" s="206" t="s">
        <v>223</v>
      </c>
      <c r="D193" s="206" t="s">
        <v>224</v>
      </c>
      <c r="E193" s="206" t="s">
        <v>225</v>
      </c>
      <c r="F193" s="206" t="s">
        <v>247</v>
      </c>
      <c r="H193" s="206" t="s">
        <v>248</v>
      </c>
      <c r="J193" s="206">
        <v>591</v>
      </c>
      <c r="K193" s="206" t="s">
        <v>63</v>
      </c>
      <c r="N193" s="219" t="s">
        <v>1569</v>
      </c>
      <c r="O193" s="219" t="str">
        <f>INDEX('Standard Descriptions'!$E:$E,MATCH(Guidance!E193,'Standard Descriptions'!$C:$C,0))</f>
        <v xml:space="preserve"> This policy prevents new capacity of the selected type(s) from being built or deployed.//</v>
      </c>
      <c r="P193" s="221" t="s">
        <v>1570</v>
      </c>
      <c r="Q193" s="221" t="s">
        <v>63</v>
      </c>
      <c r="R193" s="221" t="str">
        <f t="shared" si="25"/>
        <v xml:space="preserve">Petroleum </v>
      </c>
      <c r="S193" s="221" t="str">
        <f t="shared" si="17"/>
        <v>//**Petroleum : **</v>
      </c>
      <c r="T193" s="206" t="str">
        <f t="shared" si="15"/>
        <v>//**Petroleum : **</v>
      </c>
    </row>
    <row r="194" spans="1:21" x14ac:dyDescent="0.3">
      <c r="A194" s="206" t="s">
        <v>1571</v>
      </c>
      <c r="C194" s="206" t="s">
        <v>223</v>
      </c>
      <c r="D194" s="206" t="s">
        <v>224</v>
      </c>
      <c r="E194" s="206" t="s">
        <v>225</v>
      </c>
      <c r="F194" s="206" t="s">
        <v>249</v>
      </c>
      <c r="H194" s="206" t="s">
        <v>250</v>
      </c>
      <c r="K194" s="206" t="s">
        <v>76</v>
      </c>
      <c r="N194" s="219" t="s">
        <v>1569</v>
      </c>
      <c r="O194" s="219" t="str">
        <f>INDEX('Standard Descriptions'!$E:$E,MATCH(Guidance!E194,'Standard Descriptions'!$C:$C,0))</f>
        <v xml:space="preserve"> This policy prevents new capacity of the selected type(s) from being built or deployed.//</v>
      </c>
      <c r="P194" s="221" t="s">
        <v>1570</v>
      </c>
      <c r="Q194" s="221" t="s">
        <v>63</v>
      </c>
      <c r="R194" s="221" t="str">
        <f t="shared" si="25"/>
        <v xml:space="preserve">Natural Gas Peaker </v>
      </c>
      <c r="S194" s="221" t="str">
        <f t="shared" si="17"/>
        <v>//**Natural Gas Peaker : **</v>
      </c>
      <c r="T194" s="206" t="str">
        <f t="shared" si="15"/>
        <v/>
      </c>
    </row>
    <row r="195" spans="1:21" x14ac:dyDescent="0.3">
      <c r="A195" s="206" t="s">
        <v>1571</v>
      </c>
      <c r="C195" s="206" t="s">
        <v>223</v>
      </c>
      <c r="D195" s="206" t="s">
        <v>224</v>
      </c>
      <c r="E195" s="206" t="s">
        <v>225</v>
      </c>
      <c r="F195" s="206" t="s">
        <v>251</v>
      </c>
      <c r="H195" s="206" t="s">
        <v>252</v>
      </c>
      <c r="J195" s="206">
        <v>116</v>
      </c>
      <c r="K195" s="206" t="s">
        <v>63</v>
      </c>
      <c r="N195" s="219" t="s">
        <v>1569</v>
      </c>
      <c r="O195" s="219" t="str">
        <f>INDEX('Standard Descriptions'!$E:$E,MATCH(Guidance!E195,'Standard Descriptions'!$C:$C,0))</f>
        <v xml:space="preserve"> This policy prevents new capacity of the selected type(s) from being built or deployed.//</v>
      </c>
      <c r="P195" s="221" t="s">
        <v>1570</v>
      </c>
      <c r="Q195" s="221" t="s">
        <v>63</v>
      </c>
      <c r="R195" s="221" t="str">
        <f t="shared" si="25"/>
        <v xml:space="preserve">Lignite </v>
      </c>
      <c r="S195" s="221" t="str">
        <f t="shared" si="17"/>
        <v>//**Lignite : **</v>
      </c>
      <c r="T195" s="206" t="str">
        <f t="shared" si="15"/>
        <v>//**Lignite : **</v>
      </c>
    </row>
    <row r="196" spans="1:21" x14ac:dyDescent="0.3">
      <c r="A196" s="206" t="s">
        <v>1571</v>
      </c>
      <c r="C196" s="206" t="s">
        <v>223</v>
      </c>
      <c r="D196" s="206" t="s">
        <v>224</v>
      </c>
      <c r="E196" s="206" t="s">
        <v>225</v>
      </c>
      <c r="F196" s="206" t="s">
        <v>253</v>
      </c>
      <c r="H196" s="206" t="s">
        <v>254</v>
      </c>
      <c r="K196" s="206" t="s">
        <v>76</v>
      </c>
      <c r="N196" s="219" t="s">
        <v>1569</v>
      </c>
      <c r="O196" s="219" t="str">
        <f>INDEX('Standard Descriptions'!$E:$E,MATCH(Guidance!E196,'Standard Descriptions'!$C:$C,0))</f>
        <v xml:space="preserve"> This policy prevents new capacity of the selected type(s) from being built or deployed.//</v>
      </c>
      <c r="P196" s="221" t="s">
        <v>1570</v>
      </c>
      <c r="Q196" s="221" t="s">
        <v>63</v>
      </c>
      <c r="R196" s="221" t="str">
        <f t="shared" si="25"/>
        <v xml:space="preserve">Offshore Wind </v>
      </c>
      <c r="S196" s="221" t="str">
        <f t="shared" si="17"/>
        <v>//**Offshore Wind : **</v>
      </c>
      <c r="T196" s="206" t="str">
        <f t="shared" ref="T196:T259" si="26">IF(K196="Yes",S196&amp;L196,"")</f>
        <v/>
      </c>
    </row>
    <row r="197" spans="1:21" x14ac:dyDescent="0.3">
      <c r="A197" s="206" t="s">
        <v>1571</v>
      </c>
      <c r="C197" s="206" t="s">
        <v>223</v>
      </c>
      <c r="D197" s="206" t="s">
        <v>224</v>
      </c>
      <c r="E197" s="206" t="s">
        <v>225</v>
      </c>
      <c r="F197" s="206" t="s">
        <v>255</v>
      </c>
      <c r="H197" s="206" t="s">
        <v>256</v>
      </c>
      <c r="J197" s="206">
        <v>592</v>
      </c>
      <c r="K197" s="206" t="s">
        <v>63</v>
      </c>
      <c r="N197" s="219" t="s">
        <v>1569</v>
      </c>
      <c r="O197" s="219" t="str">
        <f>INDEX('Standard Descriptions'!$E:$E,MATCH(Guidance!E197,'Standard Descriptions'!$C:$C,0))</f>
        <v xml:space="preserve"> This policy prevents new capacity of the selected type(s) from being built or deployed.//</v>
      </c>
      <c r="P197" s="221" t="s">
        <v>1570</v>
      </c>
      <c r="Q197" s="221" t="s">
        <v>63</v>
      </c>
      <c r="R197" s="221" t="str">
        <f t="shared" si="25"/>
        <v xml:space="preserve">Crude Oil </v>
      </c>
      <c r="S197" s="221" t="str">
        <f t="shared" ref="S197:S260" si="27">IF(R197="","","//**"&amp;R197&amp;": **")</f>
        <v>//**Crude Oil : **</v>
      </c>
      <c r="T197" s="206" t="str">
        <f t="shared" si="26"/>
        <v>//**Crude Oil : **</v>
      </c>
    </row>
    <row r="198" spans="1:21" x14ac:dyDescent="0.3">
      <c r="A198" s="206" t="s">
        <v>1571</v>
      </c>
      <c r="C198" s="206" t="s">
        <v>223</v>
      </c>
      <c r="D198" s="206" t="s">
        <v>224</v>
      </c>
      <c r="E198" s="206" t="s">
        <v>225</v>
      </c>
      <c r="F198" s="206" t="s">
        <v>257</v>
      </c>
      <c r="H198" s="206" t="s">
        <v>258</v>
      </c>
      <c r="J198" s="206">
        <v>593</v>
      </c>
      <c r="K198" s="206" t="s">
        <v>63</v>
      </c>
      <c r="N198" s="219" t="s">
        <v>1569</v>
      </c>
      <c r="O198" s="219" t="str">
        <f>INDEX('Standard Descriptions'!$E:$E,MATCH(Guidance!E198,'Standard Descriptions'!$C:$C,0))</f>
        <v xml:space="preserve"> This policy prevents new capacity of the selected type(s) from being built or deployed.//</v>
      </c>
      <c r="P198" s="221" t="s">
        <v>1570</v>
      </c>
      <c r="Q198" s="221" t="s">
        <v>63</v>
      </c>
      <c r="R198" s="221" t="str">
        <f t="shared" si="25"/>
        <v xml:space="preserve">Heavy or Residual Fuel Oil </v>
      </c>
      <c r="S198" s="221" t="str">
        <f t="shared" si="27"/>
        <v>//**Heavy or Residual Fuel Oil : **</v>
      </c>
      <c r="T198" s="206" t="str">
        <f t="shared" si="26"/>
        <v>//**Heavy or Residual Fuel Oil : **</v>
      </c>
    </row>
    <row r="199" spans="1:21" x14ac:dyDescent="0.3">
      <c r="A199" s="206" t="s">
        <v>1571</v>
      </c>
      <c r="C199" s="206" t="s">
        <v>223</v>
      </c>
      <c r="D199" s="206" t="s">
        <v>224</v>
      </c>
      <c r="E199" s="206" t="s">
        <v>225</v>
      </c>
      <c r="F199" s="206" t="s">
        <v>259</v>
      </c>
      <c r="H199" s="206" t="s">
        <v>260</v>
      </c>
      <c r="K199" s="206" t="s">
        <v>76</v>
      </c>
      <c r="N199" s="219" t="s">
        <v>1569</v>
      </c>
      <c r="O199" s="219" t="str">
        <f>INDEX('Standard Descriptions'!$E:$E,MATCH(Guidance!E199,'Standard Descriptions'!$C:$C,0))</f>
        <v xml:space="preserve"> This policy prevents new capacity of the selected type(s) from being built or deployed.//</v>
      </c>
      <c r="P199" s="221" t="s">
        <v>1570</v>
      </c>
      <c r="Q199" s="221" t="s">
        <v>63</v>
      </c>
      <c r="R199" s="221" t="str">
        <f t="shared" si="25"/>
        <v xml:space="preserve">Municipal Solid Waste </v>
      </c>
      <c r="S199" s="221" t="str">
        <f t="shared" si="27"/>
        <v>//**Municipal Solid Waste : **</v>
      </c>
      <c r="T199" s="206" t="str">
        <f t="shared" si="26"/>
        <v/>
      </c>
    </row>
    <row r="200" spans="1:21" s="223" customFormat="1" hidden="1" x14ac:dyDescent="0.3">
      <c r="A200" s="223" t="s">
        <v>1568</v>
      </c>
      <c r="B200" s="207"/>
      <c r="C200" s="223" t="s">
        <v>223</v>
      </c>
      <c r="D200" s="223" t="s">
        <v>539</v>
      </c>
      <c r="E200" s="223" t="str">
        <f>E201</f>
        <v>Electricity Sector Fraction of Potential Additional CCS Achieved</v>
      </c>
      <c r="M200" s="207"/>
      <c r="N200" s="225" t="s">
        <v>1569</v>
      </c>
      <c r="O200" s="225" t="str">
        <f>INDEX('Standard Descriptions'!$E:$E,MATCH(Guidance!E200,'Standard Descriptions'!$C:$C,0))</f>
        <v xml:space="preserve"> This policy specifies the fraction of CO2 emissions from power plants that is captured and stored, above the amount predicted in the business-as-usual scenario. // </v>
      </c>
      <c r="P200" s="223" t="s">
        <v>1570</v>
      </c>
      <c r="Q200" s="223" t="s">
        <v>63</v>
      </c>
      <c r="S200" s="223" t="str">
        <f t="shared" si="27"/>
        <v/>
      </c>
      <c r="T200" s="223" t="str">
        <f t="shared" si="26"/>
        <v/>
      </c>
      <c r="U200" s="214" t="str">
        <f>N200&amp;O200&amp;P200&amp;T201&amp;T202&amp;T203&amp;T204&amp;T205&amp;T206&amp;T207&amp;T208&amp;T209&amp;T210&amp;T211&amp;T212&amp;T213&amp;T214&amp;T215&amp;T216</f>
        <v xml:space="preserve">**Description:**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v>
      </c>
    </row>
    <row r="201" spans="1:21" hidden="1" x14ac:dyDescent="0.3">
      <c r="A201" s="206" t="s">
        <v>1571</v>
      </c>
      <c r="C201" s="206" t="s">
        <v>223</v>
      </c>
      <c r="D201" s="206" t="s">
        <v>539</v>
      </c>
      <c r="E201" s="206" t="s">
        <v>1548</v>
      </c>
      <c r="F201" s="206" t="s">
        <v>226</v>
      </c>
      <c r="H201" s="206" t="s">
        <v>227</v>
      </c>
      <c r="J201" s="206">
        <v>876</v>
      </c>
      <c r="K201" s="206" t="s">
        <v>63</v>
      </c>
      <c r="L201" s="206" t="s">
        <v>1585</v>
      </c>
      <c r="N201" s="219" t="s">
        <v>1569</v>
      </c>
      <c r="O201" s="219" t="str">
        <f>INDEX('Standard Descriptions'!$E:$E,MATCH(Guidance!E201,'Standard Descriptions'!$C:$C,0))</f>
        <v xml:space="preserve"> This policy specifies the fraction of CO2 emissions from power plants that is captured and stored, above the amount predicted in the business-as-usual scenario. // </v>
      </c>
      <c r="P201" s="221" t="s">
        <v>1570</v>
      </c>
      <c r="Q201" s="221" t="s">
        <v>63</v>
      </c>
      <c r="R201" s="221" t="str">
        <f t="shared" ref="R201:R218" si="28">H201&amp;" "&amp;I201</f>
        <v xml:space="preserve">Hard Coal </v>
      </c>
      <c r="S201" s="221" t="str">
        <f t="shared" si="27"/>
        <v>//**Hard Coal : **</v>
      </c>
      <c r="T201" s="206" t="str">
        <f t="shared" si="26"/>
        <v xml:space="preserve">//**Hard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only about 2% of the potential CO2 emissions from coal plants is captured by 2050. </v>
      </c>
      <c r="U201" s="228"/>
    </row>
    <row r="202" spans="1:21" hidden="1" x14ac:dyDescent="0.3">
      <c r="A202" s="206" t="s">
        <v>1571</v>
      </c>
      <c r="C202" s="206" t="s">
        <v>223</v>
      </c>
      <c r="D202" s="206" t="s">
        <v>539</v>
      </c>
      <c r="E202" s="206" t="s">
        <v>1548</v>
      </c>
      <c r="F202" s="206" t="s">
        <v>231</v>
      </c>
      <c r="H202" s="206" t="s">
        <v>232</v>
      </c>
      <c r="J202" s="206">
        <v>877</v>
      </c>
      <c r="K202" s="206" t="s">
        <v>63</v>
      </c>
      <c r="L202" s="206" t="s">
        <v>1586</v>
      </c>
      <c r="N202" s="219" t="s">
        <v>1569</v>
      </c>
      <c r="O202" s="219" t="str">
        <f>INDEX('Standard Descriptions'!$E:$E,MATCH(Guidance!E202,'Standard Descriptions'!$C:$C,0))</f>
        <v xml:space="preserve"> This policy specifies the fraction of CO2 emissions from power plants that is captured and stored, above the amount predicted in the business-as-usual scenario. // </v>
      </c>
      <c r="P202" s="221" t="s">
        <v>1570</v>
      </c>
      <c r="Q202" s="221" t="s">
        <v>63</v>
      </c>
      <c r="R202" s="221" t="str">
        <f t="shared" si="28"/>
        <v xml:space="preserve">Natural Gas Nonpeaker </v>
      </c>
      <c r="S202" s="221" t="str">
        <f t="shared" si="27"/>
        <v>//**Natural Gas Nonpeaker : **</v>
      </c>
      <c r="T202" s="206" t="str">
        <f t="shared" si="26"/>
        <v xml:space="preserve">//**Natural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non-peaker plants are captured by 2050. </v>
      </c>
      <c r="U202" s="228"/>
    </row>
    <row r="203" spans="1:21" hidden="1" x14ac:dyDescent="0.3">
      <c r="A203" s="206" t="s">
        <v>1571</v>
      </c>
      <c r="C203" s="206" t="s">
        <v>223</v>
      </c>
      <c r="D203" s="206" t="s">
        <v>539</v>
      </c>
      <c r="E203" s="206" t="s">
        <v>1548</v>
      </c>
      <c r="F203" s="206" t="s">
        <v>233</v>
      </c>
      <c r="H203" s="206" t="s">
        <v>234</v>
      </c>
      <c r="J203" s="206">
        <v>878</v>
      </c>
      <c r="K203" s="206" t="s">
        <v>76</v>
      </c>
      <c r="N203" s="219" t="s">
        <v>1569</v>
      </c>
      <c r="O203" s="219" t="str">
        <f>INDEX('Standard Descriptions'!$E:$E,MATCH(Guidance!E203,'Standard Descriptions'!$C:$C,0))</f>
        <v xml:space="preserve"> This policy specifies the fraction of CO2 emissions from power plants that is captured and stored, above the amount predicted in the business-as-usual scenario. // </v>
      </c>
      <c r="P203" s="221" t="s">
        <v>1570</v>
      </c>
      <c r="Q203" s="221" t="s">
        <v>63</v>
      </c>
      <c r="R203" s="221" t="str">
        <f t="shared" si="28"/>
        <v xml:space="preserve">Nuclear </v>
      </c>
      <c r="S203" s="221" t="str">
        <f t="shared" si="27"/>
        <v>//**Nuclear : **</v>
      </c>
      <c r="T203" s="206" t="str">
        <f t="shared" si="26"/>
        <v/>
      </c>
      <c r="U203" s="228"/>
    </row>
    <row r="204" spans="1:21" hidden="1" x14ac:dyDescent="0.3">
      <c r="A204" s="206" t="s">
        <v>1571</v>
      </c>
      <c r="C204" s="206" t="s">
        <v>223</v>
      </c>
      <c r="D204" s="206" t="s">
        <v>539</v>
      </c>
      <c r="E204" s="206" t="s">
        <v>1548</v>
      </c>
      <c r="F204" s="206" t="s">
        <v>235</v>
      </c>
      <c r="H204" s="206" t="s">
        <v>236</v>
      </c>
      <c r="J204" s="206">
        <v>879</v>
      </c>
      <c r="K204" s="206" t="s">
        <v>76</v>
      </c>
      <c r="N204" s="219" t="s">
        <v>1569</v>
      </c>
      <c r="O204" s="219" t="str">
        <f>INDEX('Standard Descriptions'!$E:$E,MATCH(Guidance!E204,'Standard Descriptions'!$C:$C,0))</f>
        <v xml:space="preserve"> This policy specifies the fraction of CO2 emissions from power plants that is captured and stored, above the amount predicted in the business-as-usual scenario. // </v>
      </c>
      <c r="P204" s="221" t="s">
        <v>1570</v>
      </c>
      <c r="Q204" s="221" t="s">
        <v>63</v>
      </c>
      <c r="R204" s="221" t="str">
        <f t="shared" si="28"/>
        <v xml:space="preserve">Hydro </v>
      </c>
      <c r="S204" s="221" t="str">
        <f t="shared" si="27"/>
        <v>//**Hydro : **</v>
      </c>
      <c r="T204" s="206" t="str">
        <f t="shared" si="26"/>
        <v/>
      </c>
      <c r="U204" s="228"/>
    </row>
    <row r="205" spans="1:21" hidden="1" x14ac:dyDescent="0.3">
      <c r="A205" s="206" t="s">
        <v>1571</v>
      </c>
      <c r="C205" s="206" t="s">
        <v>223</v>
      </c>
      <c r="D205" s="206" t="s">
        <v>539</v>
      </c>
      <c r="E205" s="206" t="s">
        <v>1548</v>
      </c>
      <c r="F205" s="206" t="s">
        <v>237</v>
      </c>
      <c r="H205" s="206" t="s">
        <v>238</v>
      </c>
      <c r="J205" s="206">
        <v>880</v>
      </c>
      <c r="K205" s="206" t="s">
        <v>76</v>
      </c>
      <c r="N205" s="219" t="s">
        <v>1569</v>
      </c>
      <c r="O205" s="219" t="str">
        <f>INDEX('Standard Descriptions'!$E:$E,MATCH(Guidance!E205,'Standard Descriptions'!$C:$C,0))</f>
        <v xml:space="preserve"> This policy specifies the fraction of CO2 emissions from power plants that is captured and stored, above the amount predicted in the business-as-usual scenario. // </v>
      </c>
      <c r="P205" s="221" t="s">
        <v>1570</v>
      </c>
      <c r="Q205" s="221" t="s">
        <v>63</v>
      </c>
      <c r="R205" s="221" t="str">
        <f t="shared" si="28"/>
        <v xml:space="preserve">Onshore Wind </v>
      </c>
      <c r="S205" s="221" t="str">
        <f t="shared" si="27"/>
        <v>//**Onshore Wind : **</v>
      </c>
      <c r="T205" s="206" t="str">
        <f t="shared" si="26"/>
        <v/>
      </c>
      <c r="U205" s="228"/>
    </row>
    <row r="206" spans="1:21" hidden="1" x14ac:dyDescent="0.3">
      <c r="A206" s="206" t="s">
        <v>1571</v>
      </c>
      <c r="C206" s="206" t="s">
        <v>223</v>
      </c>
      <c r="D206" s="206" t="s">
        <v>539</v>
      </c>
      <c r="E206" s="206" t="s">
        <v>1548</v>
      </c>
      <c r="F206" s="206" t="s">
        <v>239</v>
      </c>
      <c r="H206" s="206" t="s">
        <v>240</v>
      </c>
      <c r="J206" s="206">
        <v>881</v>
      </c>
      <c r="K206" s="206" t="s">
        <v>76</v>
      </c>
      <c r="N206" s="219" t="s">
        <v>1569</v>
      </c>
      <c r="O206" s="219" t="str">
        <f>INDEX('Standard Descriptions'!$E:$E,MATCH(Guidance!E206,'Standard Descriptions'!$C:$C,0))</f>
        <v xml:space="preserve"> This policy specifies the fraction of CO2 emissions from power plants that is captured and stored, above the amount predicted in the business-as-usual scenario. // </v>
      </c>
      <c r="P206" s="221" t="s">
        <v>1570</v>
      </c>
      <c r="Q206" s="221" t="s">
        <v>63</v>
      </c>
      <c r="R206" s="221" t="str">
        <f t="shared" si="28"/>
        <v xml:space="preserve">Solar PV </v>
      </c>
      <c r="S206" s="221" t="str">
        <f t="shared" si="27"/>
        <v>//**Solar PV : **</v>
      </c>
      <c r="T206" s="206" t="str">
        <f t="shared" si="26"/>
        <v/>
      </c>
      <c r="U206" s="228"/>
    </row>
    <row r="207" spans="1:21" hidden="1" x14ac:dyDescent="0.3">
      <c r="A207" s="206" t="s">
        <v>1571</v>
      </c>
      <c r="C207" s="206" t="s">
        <v>223</v>
      </c>
      <c r="D207" s="206" t="s">
        <v>539</v>
      </c>
      <c r="E207" s="206" t="s">
        <v>1548</v>
      </c>
      <c r="F207" s="206" t="s">
        <v>241</v>
      </c>
      <c r="H207" s="206" t="s">
        <v>242</v>
      </c>
      <c r="J207" s="206">
        <v>882</v>
      </c>
      <c r="K207" s="206" t="s">
        <v>76</v>
      </c>
      <c r="N207" s="219" t="s">
        <v>1569</v>
      </c>
      <c r="O207" s="219" t="str">
        <f>INDEX('Standard Descriptions'!$E:$E,MATCH(Guidance!E207,'Standard Descriptions'!$C:$C,0))</f>
        <v xml:space="preserve"> This policy specifies the fraction of CO2 emissions from power plants that is captured and stored, above the amount predicted in the business-as-usual scenario. // </v>
      </c>
      <c r="P207" s="221" t="s">
        <v>1570</v>
      </c>
      <c r="Q207" s="221" t="s">
        <v>63</v>
      </c>
      <c r="R207" s="221" t="str">
        <f t="shared" si="28"/>
        <v xml:space="preserve">Solar Thermal </v>
      </c>
      <c r="S207" s="221" t="str">
        <f t="shared" si="27"/>
        <v>//**Solar Thermal : **</v>
      </c>
      <c r="T207" s="206" t="str">
        <f t="shared" si="26"/>
        <v/>
      </c>
      <c r="U207" s="228"/>
    </row>
    <row r="208" spans="1:21" hidden="1" x14ac:dyDescent="0.3">
      <c r="A208" s="206" t="s">
        <v>1571</v>
      </c>
      <c r="C208" s="206" t="s">
        <v>223</v>
      </c>
      <c r="D208" s="206" t="s">
        <v>539</v>
      </c>
      <c r="E208" s="206" t="s">
        <v>1548</v>
      </c>
      <c r="F208" s="206" t="s">
        <v>243</v>
      </c>
      <c r="H208" s="206" t="s">
        <v>244</v>
      </c>
      <c r="J208" s="206">
        <v>883</v>
      </c>
      <c r="K208" s="206" t="s">
        <v>63</v>
      </c>
      <c r="L208" s="206" t="s">
        <v>1587</v>
      </c>
      <c r="N208" s="219" t="s">
        <v>1569</v>
      </c>
      <c r="O208" s="219" t="str">
        <f>INDEX('Standard Descriptions'!$E:$E,MATCH(Guidance!E208,'Standard Descriptions'!$C:$C,0))</f>
        <v xml:space="preserve"> This policy specifies the fraction of CO2 emissions from power plants that is captured and stored, above the amount predicted in the business-as-usual scenario. // </v>
      </c>
      <c r="P208" s="221" t="s">
        <v>1570</v>
      </c>
      <c r="Q208" s="221" t="s">
        <v>63</v>
      </c>
      <c r="R208" s="221" t="str">
        <f t="shared" si="28"/>
        <v xml:space="preserve">Biomass </v>
      </c>
      <c r="S208" s="221" t="str">
        <f t="shared" si="27"/>
        <v>//**Biomass : **</v>
      </c>
      <c r="T208" s="206" t="str">
        <f t="shared" si="26"/>
        <v xml:space="preserve">//**Biomass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biomass plants are captured by 2050. </v>
      </c>
      <c r="U208" s="228"/>
    </row>
    <row r="209" spans="1:21" hidden="1" x14ac:dyDescent="0.3">
      <c r="A209" s="206" t="s">
        <v>1571</v>
      </c>
      <c r="C209" s="206" t="s">
        <v>223</v>
      </c>
      <c r="D209" s="206" t="s">
        <v>539</v>
      </c>
      <c r="E209" s="206" t="s">
        <v>1548</v>
      </c>
      <c r="F209" s="206" t="s">
        <v>245</v>
      </c>
      <c r="H209" s="206" t="s">
        <v>246</v>
      </c>
      <c r="J209" s="206">
        <v>884</v>
      </c>
      <c r="K209" s="206" t="s">
        <v>76</v>
      </c>
      <c r="N209" s="219" t="s">
        <v>1569</v>
      </c>
      <c r="O209" s="219" t="str">
        <f>INDEX('Standard Descriptions'!$E:$E,MATCH(Guidance!E209,'Standard Descriptions'!$C:$C,0))</f>
        <v xml:space="preserve"> This policy specifies the fraction of CO2 emissions from power plants that is captured and stored, above the amount predicted in the business-as-usual scenario. // </v>
      </c>
      <c r="P209" s="221" t="s">
        <v>1570</v>
      </c>
      <c r="Q209" s="221" t="s">
        <v>63</v>
      </c>
      <c r="R209" s="221" t="str">
        <f t="shared" si="28"/>
        <v xml:space="preserve">Geothermal </v>
      </c>
      <c r="S209" s="221" t="str">
        <f t="shared" si="27"/>
        <v>//**Geothermal : **</v>
      </c>
      <c r="T209" s="206" t="str">
        <f t="shared" si="26"/>
        <v/>
      </c>
      <c r="U209" s="228"/>
    </row>
    <row r="210" spans="1:21" hidden="1" x14ac:dyDescent="0.3">
      <c r="A210" s="206" t="s">
        <v>1571</v>
      </c>
      <c r="C210" s="206" t="s">
        <v>223</v>
      </c>
      <c r="D210" s="206" t="s">
        <v>539</v>
      </c>
      <c r="E210" s="206" t="s">
        <v>1548</v>
      </c>
      <c r="F210" s="206" t="s">
        <v>247</v>
      </c>
      <c r="H210" s="206" t="s">
        <v>248</v>
      </c>
      <c r="J210" s="206">
        <v>885</v>
      </c>
      <c r="K210" s="206" t="s">
        <v>63</v>
      </c>
      <c r="L210" s="206" t="s">
        <v>1588</v>
      </c>
      <c r="N210" s="219" t="s">
        <v>1569</v>
      </c>
      <c r="O210" s="219" t="str">
        <f>INDEX('Standard Descriptions'!$E:$E,MATCH(Guidance!E210,'Standard Descriptions'!$C:$C,0))</f>
        <v xml:space="preserve"> This policy specifies the fraction of CO2 emissions from power plants that is captured and stored, above the amount predicted in the business-as-usual scenario. // </v>
      </c>
      <c r="P210" s="221" t="s">
        <v>1570</v>
      </c>
      <c r="Q210" s="221" t="s">
        <v>63</v>
      </c>
      <c r="R210" s="221" t="str">
        <f t="shared" si="28"/>
        <v xml:space="preserve">Petroleum </v>
      </c>
      <c r="S210" s="221" t="str">
        <f t="shared" si="27"/>
        <v>//**Petroleum : **</v>
      </c>
      <c r="T210" s="206" t="str">
        <f t="shared" si="26"/>
        <v xml:space="preserve">//**Petroleum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petroleum plants are captured by 2050. </v>
      </c>
      <c r="U210" s="228"/>
    </row>
    <row r="211" spans="1:21" hidden="1" x14ac:dyDescent="0.3">
      <c r="A211" s="206" t="s">
        <v>1571</v>
      </c>
      <c r="C211" s="206" t="s">
        <v>223</v>
      </c>
      <c r="D211" s="206" t="s">
        <v>539</v>
      </c>
      <c r="E211" s="206" t="s">
        <v>1548</v>
      </c>
      <c r="F211" s="206" t="s">
        <v>249</v>
      </c>
      <c r="H211" s="206" t="s">
        <v>250</v>
      </c>
      <c r="J211" s="206">
        <v>886</v>
      </c>
      <c r="K211" s="206" t="s">
        <v>63</v>
      </c>
      <c r="L211" s="206" t="s">
        <v>1589</v>
      </c>
      <c r="N211" s="219" t="s">
        <v>1569</v>
      </c>
      <c r="O211" s="219" t="str">
        <f>INDEX('Standard Descriptions'!$E:$E,MATCH(Guidance!E211,'Standard Descriptions'!$C:$C,0))</f>
        <v xml:space="preserve"> This policy specifies the fraction of CO2 emissions from power plants that is captured and stored, above the amount predicted in the business-as-usual scenario. // </v>
      </c>
      <c r="P211" s="221" t="s">
        <v>1570</v>
      </c>
      <c r="Q211" s="221" t="s">
        <v>63</v>
      </c>
      <c r="R211" s="221" t="str">
        <f t="shared" si="28"/>
        <v xml:space="preserve">Natural Gas Peaker </v>
      </c>
      <c r="S211" s="221" t="str">
        <f t="shared" si="27"/>
        <v>//**Natural Gas Peaker : **</v>
      </c>
      <c r="T211" s="206" t="str">
        <f t="shared" si="26"/>
        <v xml:space="preserve">//**Natural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natural gas peaker plants are captured by 2050. </v>
      </c>
      <c r="U211" s="228"/>
    </row>
    <row r="212" spans="1:21" hidden="1" x14ac:dyDescent="0.3">
      <c r="A212" s="206" t="s">
        <v>1571</v>
      </c>
      <c r="C212" s="206" t="s">
        <v>223</v>
      </c>
      <c r="D212" s="206" t="s">
        <v>539</v>
      </c>
      <c r="E212" s="206" t="s">
        <v>1548</v>
      </c>
      <c r="F212" s="206" t="s">
        <v>251</v>
      </c>
      <c r="H212" s="206" t="s">
        <v>252</v>
      </c>
      <c r="J212" s="206">
        <v>887</v>
      </c>
      <c r="K212" s="206" t="s">
        <v>63</v>
      </c>
      <c r="L212" s="206" t="s">
        <v>1590</v>
      </c>
      <c r="N212" s="219" t="s">
        <v>1569</v>
      </c>
      <c r="O212" s="219" t="str">
        <f>INDEX('Standard Descriptions'!$E:$E,MATCH(Guidance!E212,'Standard Descriptions'!$C:$C,0))</f>
        <v xml:space="preserve"> This policy specifies the fraction of CO2 emissions from power plants that is captured and stored, above the amount predicted in the business-as-usual scenario. // </v>
      </c>
      <c r="P212" s="221" t="s">
        <v>1570</v>
      </c>
      <c r="Q212" s="221" t="s">
        <v>63</v>
      </c>
      <c r="R212" s="221" t="str">
        <f t="shared" si="28"/>
        <v xml:space="preserve">Lignite </v>
      </c>
      <c r="S212" s="221" t="str">
        <f t="shared" si="27"/>
        <v>//**Lignite : **</v>
      </c>
      <c r="T212" s="206" t="str">
        <f t="shared" si="26"/>
        <v xml:space="preserve">//**Lignite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lignite plants are captured by 2050. </v>
      </c>
      <c r="U212" s="228"/>
    </row>
    <row r="213" spans="1:21" hidden="1" x14ac:dyDescent="0.3">
      <c r="A213" s="206" t="s">
        <v>1571</v>
      </c>
      <c r="C213" s="206" t="s">
        <v>223</v>
      </c>
      <c r="D213" s="206" t="s">
        <v>539</v>
      </c>
      <c r="E213" s="206" t="s">
        <v>1548</v>
      </c>
      <c r="F213" s="206" t="s">
        <v>253</v>
      </c>
      <c r="H213" s="206" t="s">
        <v>254</v>
      </c>
      <c r="J213" s="206">
        <v>888</v>
      </c>
      <c r="K213" s="206" t="s">
        <v>76</v>
      </c>
      <c r="N213" s="219" t="s">
        <v>1569</v>
      </c>
      <c r="O213" s="219" t="str">
        <f>INDEX('Standard Descriptions'!$E:$E,MATCH(Guidance!E213,'Standard Descriptions'!$C:$C,0))</f>
        <v xml:space="preserve"> This policy specifies the fraction of CO2 emissions from power plants that is captured and stored, above the amount predicted in the business-as-usual scenario. // </v>
      </c>
      <c r="P213" s="221" t="s">
        <v>1570</v>
      </c>
      <c r="Q213" s="221" t="s">
        <v>63</v>
      </c>
      <c r="R213" s="221" t="str">
        <f t="shared" si="28"/>
        <v xml:space="preserve">Offshore Wind </v>
      </c>
      <c r="S213" s="221" t="str">
        <f t="shared" si="27"/>
        <v>//**Offshore Wind : **</v>
      </c>
      <c r="T213" s="206" t="str">
        <f t="shared" si="26"/>
        <v/>
      </c>
      <c r="U213" s="228"/>
    </row>
    <row r="214" spans="1:21" hidden="1" x14ac:dyDescent="0.3">
      <c r="A214" s="206" t="s">
        <v>1571</v>
      </c>
      <c r="C214" s="206" t="s">
        <v>223</v>
      </c>
      <c r="D214" s="206" t="s">
        <v>539</v>
      </c>
      <c r="E214" s="206" t="s">
        <v>1548</v>
      </c>
      <c r="F214" s="206" t="s">
        <v>255</v>
      </c>
      <c r="H214" s="206" t="s">
        <v>256</v>
      </c>
      <c r="J214" s="206">
        <v>889</v>
      </c>
      <c r="K214" s="206" t="s">
        <v>76</v>
      </c>
      <c r="N214" s="219" t="s">
        <v>1569</v>
      </c>
      <c r="O214" s="219" t="str">
        <f>INDEX('Standard Descriptions'!$E:$E,MATCH(Guidance!E214,'Standard Descriptions'!$C:$C,0))</f>
        <v xml:space="preserve"> This policy specifies the fraction of CO2 emissions from power plants that is captured and stored, above the amount predicted in the business-as-usual scenario. // </v>
      </c>
      <c r="P214" s="221" t="s">
        <v>1570</v>
      </c>
      <c r="Q214" s="221" t="s">
        <v>63</v>
      </c>
      <c r="R214" s="221" t="str">
        <f t="shared" si="28"/>
        <v xml:space="preserve">Crude Oil </v>
      </c>
      <c r="S214" s="221" t="str">
        <f t="shared" si="27"/>
        <v>//**Crude Oil : **</v>
      </c>
      <c r="T214" s="206" t="str">
        <f t="shared" si="26"/>
        <v/>
      </c>
      <c r="U214" s="228"/>
    </row>
    <row r="215" spans="1:21" hidden="1" x14ac:dyDescent="0.3">
      <c r="A215" s="206" t="s">
        <v>1571</v>
      </c>
      <c r="C215" s="206" t="s">
        <v>223</v>
      </c>
      <c r="D215" s="206" t="s">
        <v>539</v>
      </c>
      <c r="E215" s="206" t="s">
        <v>1548</v>
      </c>
      <c r="F215" s="206" t="s">
        <v>257</v>
      </c>
      <c r="H215" s="206" t="s">
        <v>258</v>
      </c>
      <c r="J215" s="206">
        <v>890</v>
      </c>
      <c r="K215" s="206" t="s">
        <v>76</v>
      </c>
      <c r="N215" s="219" t="s">
        <v>1569</v>
      </c>
      <c r="O215" s="219" t="str">
        <f>INDEX('Standard Descriptions'!$E:$E,MATCH(Guidance!E215,'Standard Descriptions'!$C:$C,0))</f>
        <v xml:space="preserve"> This policy specifies the fraction of CO2 emissions from power plants that is captured and stored, above the amount predicted in the business-as-usual scenario. // </v>
      </c>
      <c r="P215" s="221" t="s">
        <v>1570</v>
      </c>
      <c r="Q215" s="221" t="s">
        <v>63</v>
      </c>
      <c r="R215" s="221" t="str">
        <f t="shared" si="28"/>
        <v xml:space="preserve">Heavy or Residual Fuel Oil </v>
      </c>
      <c r="S215" s="221" t="str">
        <f t="shared" si="27"/>
        <v>//**Heavy or Residual Fuel Oil : **</v>
      </c>
      <c r="T215" s="206" t="str">
        <f t="shared" si="26"/>
        <v/>
      </c>
      <c r="U215" s="228"/>
    </row>
    <row r="216" spans="1:21" hidden="1" x14ac:dyDescent="0.3">
      <c r="A216" s="206" t="s">
        <v>1571</v>
      </c>
      <c r="C216" s="206" t="s">
        <v>223</v>
      </c>
      <c r="D216" s="206" t="s">
        <v>539</v>
      </c>
      <c r="E216" s="206" t="s">
        <v>1548</v>
      </c>
      <c r="F216" s="206" t="s">
        <v>259</v>
      </c>
      <c r="H216" s="206" t="s">
        <v>260</v>
      </c>
      <c r="J216" s="206">
        <v>891</v>
      </c>
      <c r="K216" s="206" t="s">
        <v>63</v>
      </c>
      <c r="L216" s="206" t="s">
        <v>1591</v>
      </c>
      <c r="N216" s="219" t="s">
        <v>1569</v>
      </c>
      <c r="O216" s="219" t="str">
        <f>INDEX('Standard Descriptions'!$E:$E,MATCH(Guidance!E216,'Standard Descriptions'!$C:$C,0))</f>
        <v xml:space="preserve"> This policy specifies the fraction of CO2 emissions from power plants that is captured and stored, above the amount predicted in the business-as-usual scenario. // </v>
      </c>
      <c r="P216" s="221" t="s">
        <v>1570</v>
      </c>
      <c r="Q216" s="221" t="s">
        <v>63</v>
      </c>
      <c r="R216" s="221" t="str">
        <f t="shared" si="28"/>
        <v xml:space="preserve">Municipal Solid Waste </v>
      </c>
      <c r="S216" s="221" t="str">
        <f t="shared" si="27"/>
        <v>//**Municipal Solid Waste : **</v>
      </c>
      <c r="T216" s="206" t="str">
        <f t="shared" si="26"/>
        <v xml:space="preserve">//**Municipal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In India's BAU case, no CO2 emissions from Municipal Solid Waste plants are captured by 2050. </v>
      </c>
      <c r="U216" s="228"/>
    </row>
    <row r="217" spans="1:21" s="224" customFormat="1" x14ac:dyDescent="0.3">
      <c r="A217" s="224" t="s">
        <v>1568</v>
      </c>
      <c r="B217" s="215" t="str">
        <f t="shared" ref="B217:B219" si="29">C217&amp;D217&amp;E217</f>
        <v>Electricity SupplyCarbon-free Electricity StandardRenewable Portfolio Std Percentage</v>
      </c>
      <c r="C217" s="224" t="s">
        <v>223</v>
      </c>
      <c r="D217" s="224" t="s">
        <v>261</v>
      </c>
      <c r="E217" s="224" t="s">
        <v>262</v>
      </c>
      <c r="J217" s="224">
        <v>508</v>
      </c>
      <c r="K217" s="224" t="s">
        <v>63</v>
      </c>
      <c r="L217" s="224" t="s">
        <v>1724</v>
      </c>
      <c r="M217" s="208"/>
      <c r="N217" s="225" t="s">
        <v>1569</v>
      </c>
      <c r="O217" s="225"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24" t="s">
        <v>1570</v>
      </c>
      <c r="Q217" s="224" t="s">
        <v>76</v>
      </c>
      <c r="R217" s="224" t="str">
        <f t="shared" si="28"/>
        <v xml:space="preserve"> </v>
      </c>
      <c r="S217" s="223"/>
      <c r="T217" s="223" t="str">
        <f t="shared" si="26"/>
        <v xml:space="preserve">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c r="U217" s="214" t="str">
        <f>N217&amp;O217&amp;P217&amp;T217</f>
        <v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 Among the actions to achieve the Brazilian NDC, the Government aims to expand domestic use of non-fossil energy sources, increasing the share of renewable energies (in addition to hydropower) in the electricity supply to at least 23% by 2030, considering the increasing share of wind, biomass and solar. The share of carbon-free sources in the Brazilian generation power sector was 84.4% which 18.3% were from wind, biomass and solar in 2019.  </v>
      </c>
    </row>
    <row r="218" spans="1:21" s="224" customFormat="1" x14ac:dyDescent="0.3">
      <c r="A218" s="224" t="s">
        <v>1568</v>
      </c>
      <c r="B218" s="215" t="str">
        <f t="shared" si="29"/>
        <v>Electricity SupplyChange Electricity ExportsPercent Change in Electricity Exports</v>
      </c>
      <c r="C218" s="224" t="s">
        <v>223</v>
      </c>
      <c r="D218" s="224" t="s">
        <v>267</v>
      </c>
      <c r="E218" s="224" t="s">
        <v>268</v>
      </c>
      <c r="J218" s="224">
        <v>148</v>
      </c>
      <c r="K218" s="224" t="s">
        <v>63</v>
      </c>
      <c r="L218" s="224" t="s">
        <v>1725</v>
      </c>
      <c r="M218" s="208"/>
      <c r="N218" s="225" t="s">
        <v>1569</v>
      </c>
      <c r="O218" s="225"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24" t="s">
        <v>1570</v>
      </c>
      <c r="Q218" s="224" t="s">
        <v>76</v>
      </c>
      <c r="R218" s="224" t="str">
        <f t="shared" si="28"/>
        <v xml:space="preserve"> </v>
      </c>
      <c r="S218" s="223"/>
      <c r="T218" s="223" t="str">
        <f>IF(K218="Yes",S218&amp;L218,"")</f>
        <v xml:space="preserve"> From 2010-2014, electricity exports declined by 30%.</v>
      </c>
      <c r="U218" s="214"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 From 2010-2014, electricity exports declined by 30%.</v>
      </c>
    </row>
    <row r="219" spans="1:21" s="224" customFormat="1" ht="58" x14ac:dyDescent="0.3">
      <c r="A219" s="224" t="s">
        <v>1568</v>
      </c>
      <c r="B219" s="215" t="str">
        <f t="shared" si="29"/>
        <v>Electricity SupplyChange Electricity ImportsPercent Change in Electricity Imports</v>
      </c>
      <c r="C219" s="224" t="s">
        <v>223</v>
      </c>
      <c r="D219" s="224" t="s">
        <v>275</v>
      </c>
      <c r="E219" s="224" t="str">
        <f>E220</f>
        <v>Percent Change in Electricity Imports</v>
      </c>
      <c r="M219" s="208"/>
      <c r="N219" s="225" t="s">
        <v>1569</v>
      </c>
      <c r="O219" s="225"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23" t="s">
        <v>1570</v>
      </c>
      <c r="Q219" s="223" t="s">
        <v>63</v>
      </c>
      <c r="S219" s="223" t="str">
        <f t="shared" si="27"/>
        <v/>
      </c>
      <c r="T219" s="223" t="str">
        <f t="shared" si="26"/>
        <v/>
      </c>
      <c r="U219" s="237"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v>
      </c>
    </row>
    <row r="220" spans="1:21" x14ac:dyDescent="0.3">
      <c r="A220" s="206" t="s">
        <v>1571</v>
      </c>
      <c r="C220" s="206" t="s">
        <v>223</v>
      </c>
      <c r="D220" s="206" t="s">
        <v>275</v>
      </c>
      <c r="E220" s="206" t="s">
        <v>276</v>
      </c>
      <c r="F220" s="206" t="s">
        <v>226</v>
      </c>
      <c r="H220" s="206" t="s">
        <v>227</v>
      </c>
      <c r="J220" s="206">
        <v>149</v>
      </c>
      <c r="K220" s="206" t="s">
        <v>76</v>
      </c>
      <c r="L220" s="206" t="s">
        <v>1726</v>
      </c>
      <c r="N220" s="219" t="s">
        <v>1569</v>
      </c>
      <c r="O220" s="219"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21" t="s">
        <v>1570</v>
      </c>
      <c r="Q220" s="221" t="s">
        <v>63</v>
      </c>
      <c r="R220" s="221" t="str">
        <f t="shared" ref="R220:R237" si="30">H220&amp;" "&amp;I220</f>
        <v xml:space="preserve">Hard Coal </v>
      </c>
      <c r="S220" s="221" t="str">
        <f t="shared" si="27"/>
        <v>//**Hard Coal : **</v>
      </c>
      <c r="T220" s="206" t="str">
        <f t="shared" si="26"/>
        <v/>
      </c>
    </row>
    <row r="221" spans="1:21" x14ac:dyDescent="0.3">
      <c r="A221" s="206" t="s">
        <v>1571</v>
      </c>
      <c r="C221" s="206" t="s">
        <v>223</v>
      </c>
      <c r="D221" s="206" t="s">
        <v>275</v>
      </c>
      <c r="E221" s="206" t="s">
        <v>276</v>
      </c>
      <c r="F221" s="206" t="s">
        <v>231</v>
      </c>
      <c r="H221" s="206" t="s">
        <v>232</v>
      </c>
      <c r="J221" s="206">
        <v>526</v>
      </c>
      <c r="K221" s="206" t="s">
        <v>76</v>
      </c>
      <c r="L221" s="206" t="s">
        <v>1726</v>
      </c>
      <c r="N221" s="219" t="s">
        <v>1569</v>
      </c>
      <c r="O221" s="219"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21" t="s">
        <v>1570</v>
      </c>
      <c r="Q221" s="221" t="s">
        <v>63</v>
      </c>
      <c r="R221" s="221" t="str">
        <f t="shared" si="30"/>
        <v xml:space="preserve">Natural Gas Nonpeaker </v>
      </c>
      <c r="S221" s="221" t="str">
        <f t="shared" si="27"/>
        <v>//**Natural Gas Nonpeaker : **</v>
      </c>
      <c r="T221" s="206" t="str">
        <f t="shared" si="26"/>
        <v/>
      </c>
    </row>
    <row r="222" spans="1:21" x14ac:dyDescent="0.3">
      <c r="A222" s="206" t="s">
        <v>1571</v>
      </c>
      <c r="C222" s="206" t="s">
        <v>223</v>
      </c>
      <c r="D222" s="206" t="s">
        <v>275</v>
      </c>
      <c r="E222" s="206" t="s">
        <v>276</v>
      </c>
      <c r="F222" s="206" t="s">
        <v>233</v>
      </c>
      <c r="H222" s="206" t="s">
        <v>234</v>
      </c>
      <c r="J222" s="206">
        <v>527</v>
      </c>
      <c r="K222" s="206" t="s">
        <v>76</v>
      </c>
      <c r="L222" s="206" t="s">
        <v>1726</v>
      </c>
      <c r="N222" s="219" t="s">
        <v>1569</v>
      </c>
      <c r="O222" s="219"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21" t="s">
        <v>1570</v>
      </c>
      <c r="Q222" s="221" t="s">
        <v>63</v>
      </c>
      <c r="R222" s="221" t="str">
        <f t="shared" si="30"/>
        <v xml:space="preserve">Nuclear </v>
      </c>
      <c r="S222" s="221" t="str">
        <f t="shared" si="27"/>
        <v>//**Nuclear : **</v>
      </c>
      <c r="T222" s="206" t="str">
        <f t="shared" si="26"/>
        <v/>
      </c>
    </row>
    <row r="223" spans="1:21" x14ac:dyDescent="0.3">
      <c r="A223" s="206" t="s">
        <v>1571</v>
      </c>
      <c r="C223" s="206" t="s">
        <v>223</v>
      </c>
      <c r="D223" s="206" t="s">
        <v>275</v>
      </c>
      <c r="E223" s="206" t="s">
        <v>276</v>
      </c>
      <c r="F223" s="206" t="s">
        <v>235</v>
      </c>
      <c r="H223" s="206" t="s">
        <v>236</v>
      </c>
      <c r="J223" s="206">
        <v>528</v>
      </c>
      <c r="K223" s="206" t="s">
        <v>76</v>
      </c>
      <c r="L223" s="206" t="s">
        <v>1726</v>
      </c>
      <c r="N223" s="219" t="s">
        <v>1569</v>
      </c>
      <c r="O223" s="219"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21" t="s">
        <v>1570</v>
      </c>
      <c r="Q223" s="221" t="s">
        <v>63</v>
      </c>
      <c r="R223" s="221" t="str">
        <f t="shared" si="30"/>
        <v xml:space="preserve">Hydro </v>
      </c>
      <c r="S223" s="221" t="str">
        <f t="shared" si="27"/>
        <v>//**Hydro : **</v>
      </c>
      <c r="T223" s="206" t="str">
        <f t="shared" si="26"/>
        <v/>
      </c>
    </row>
    <row r="224" spans="1:21" x14ac:dyDescent="0.3">
      <c r="A224" s="206" t="s">
        <v>1571</v>
      </c>
      <c r="C224" s="206" t="s">
        <v>223</v>
      </c>
      <c r="D224" s="206" t="s">
        <v>275</v>
      </c>
      <c r="E224" s="206" t="s">
        <v>276</v>
      </c>
      <c r="F224" s="206" t="s">
        <v>237</v>
      </c>
      <c r="H224" s="206" t="s">
        <v>238</v>
      </c>
      <c r="J224" s="206">
        <v>529</v>
      </c>
      <c r="K224" s="206" t="s">
        <v>76</v>
      </c>
      <c r="L224" s="206" t="s">
        <v>1726</v>
      </c>
      <c r="N224" s="219" t="s">
        <v>1569</v>
      </c>
      <c r="O224" s="219"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21" t="s">
        <v>1570</v>
      </c>
      <c r="Q224" s="221" t="s">
        <v>63</v>
      </c>
      <c r="R224" s="221" t="str">
        <f t="shared" si="30"/>
        <v xml:space="preserve">Onshore Wind </v>
      </c>
      <c r="S224" s="221" t="str">
        <f t="shared" si="27"/>
        <v>//**Onshore Wind : **</v>
      </c>
      <c r="T224" s="206" t="str">
        <f t="shared" si="26"/>
        <v/>
      </c>
    </row>
    <row r="225" spans="1:21" x14ac:dyDescent="0.3">
      <c r="A225" s="206" t="s">
        <v>1571</v>
      </c>
      <c r="C225" s="206" t="s">
        <v>223</v>
      </c>
      <c r="D225" s="206" t="s">
        <v>275</v>
      </c>
      <c r="E225" s="206" t="s">
        <v>276</v>
      </c>
      <c r="F225" s="206" t="s">
        <v>239</v>
      </c>
      <c r="H225" s="206" t="s">
        <v>240</v>
      </c>
      <c r="J225" s="206">
        <v>530</v>
      </c>
      <c r="K225" s="206" t="s">
        <v>76</v>
      </c>
      <c r="L225" s="206" t="s">
        <v>1726</v>
      </c>
      <c r="N225" s="219" t="s">
        <v>1569</v>
      </c>
      <c r="O225" s="219"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21" t="s">
        <v>1570</v>
      </c>
      <c r="Q225" s="221" t="s">
        <v>63</v>
      </c>
      <c r="R225" s="221" t="str">
        <f t="shared" si="30"/>
        <v xml:space="preserve">Solar PV </v>
      </c>
      <c r="S225" s="221" t="str">
        <f t="shared" si="27"/>
        <v>//**Solar PV : **</v>
      </c>
      <c r="T225" s="206" t="str">
        <f t="shared" si="26"/>
        <v/>
      </c>
    </row>
    <row r="226" spans="1:21" x14ac:dyDescent="0.3">
      <c r="A226" s="206" t="s">
        <v>1571</v>
      </c>
      <c r="C226" s="206" t="s">
        <v>223</v>
      </c>
      <c r="D226" s="206" t="s">
        <v>275</v>
      </c>
      <c r="E226" s="206" t="s">
        <v>276</v>
      </c>
      <c r="F226" s="206" t="s">
        <v>241</v>
      </c>
      <c r="H226" s="206" t="s">
        <v>242</v>
      </c>
      <c r="J226" s="206">
        <v>531</v>
      </c>
      <c r="K226" s="206" t="s">
        <v>76</v>
      </c>
      <c r="N226" s="219" t="s">
        <v>1569</v>
      </c>
      <c r="O226" s="219"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21" t="s">
        <v>1570</v>
      </c>
      <c r="Q226" s="221" t="s">
        <v>63</v>
      </c>
      <c r="R226" s="221" t="str">
        <f t="shared" si="30"/>
        <v xml:space="preserve">Solar Thermal </v>
      </c>
      <c r="S226" s="221" t="str">
        <f t="shared" si="27"/>
        <v>//**Solar Thermal : **</v>
      </c>
      <c r="T226" s="206" t="str">
        <f t="shared" si="26"/>
        <v/>
      </c>
    </row>
    <row r="227" spans="1:21" x14ac:dyDescent="0.3">
      <c r="A227" s="206" t="s">
        <v>1571</v>
      </c>
      <c r="C227" s="206" t="s">
        <v>223</v>
      </c>
      <c r="D227" s="206" t="s">
        <v>275</v>
      </c>
      <c r="E227" s="206" t="s">
        <v>276</v>
      </c>
      <c r="F227" s="206" t="s">
        <v>243</v>
      </c>
      <c r="H227" s="206" t="s">
        <v>244</v>
      </c>
      <c r="J227" s="206">
        <v>532</v>
      </c>
      <c r="K227" s="206" t="s">
        <v>76</v>
      </c>
      <c r="L227" s="206" t="s">
        <v>1726</v>
      </c>
      <c r="N227" s="219" t="s">
        <v>1569</v>
      </c>
      <c r="O227" s="219"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21" t="s">
        <v>1570</v>
      </c>
      <c r="Q227" s="221" t="s">
        <v>63</v>
      </c>
      <c r="R227" s="221" t="str">
        <f t="shared" si="30"/>
        <v xml:space="preserve">Biomass </v>
      </c>
      <c r="S227" s="221" t="str">
        <f t="shared" si="27"/>
        <v>//**Biomass : **</v>
      </c>
      <c r="T227" s="206" t="str">
        <f t="shared" si="26"/>
        <v/>
      </c>
    </row>
    <row r="228" spans="1:21" x14ac:dyDescent="0.3">
      <c r="A228" s="206" t="s">
        <v>1571</v>
      </c>
      <c r="C228" s="206" t="s">
        <v>223</v>
      </c>
      <c r="D228" s="206" t="s">
        <v>275</v>
      </c>
      <c r="E228" s="206" t="s">
        <v>276</v>
      </c>
      <c r="F228" s="206" t="s">
        <v>245</v>
      </c>
      <c r="H228" s="206" t="s">
        <v>246</v>
      </c>
      <c r="J228" s="206">
        <v>533</v>
      </c>
      <c r="K228" s="206" t="s">
        <v>76</v>
      </c>
      <c r="N228" s="219" t="s">
        <v>1569</v>
      </c>
      <c r="O228" s="219"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21" t="s">
        <v>1570</v>
      </c>
      <c r="Q228" s="221" t="s">
        <v>63</v>
      </c>
      <c r="R228" s="221" t="str">
        <f t="shared" si="30"/>
        <v xml:space="preserve">Geothermal </v>
      </c>
      <c r="S228" s="221" t="str">
        <f t="shared" si="27"/>
        <v>//**Geothermal : **</v>
      </c>
      <c r="T228" s="206" t="str">
        <f t="shared" si="26"/>
        <v/>
      </c>
    </row>
    <row r="229" spans="1:21" x14ac:dyDescent="0.3">
      <c r="A229" s="206" t="s">
        <v>1571</v>
      </c>
      <c r="C229" s="206" t="s">
        <v>223</v>
      </c>
      <c r="D229" s="206" t="s">
        <v>275</v>
      </c>
      <c r="E229" s="206" t="s">
        <v>276</v>
      </c>
      <c r="F229" s="206" t="s">
        <v>247</v>
      </c>
      <c r="H229" s="206" t="s">
        <v>248</v>
      </c>
      <c r="J229" s="206">
        <v>534</v>
      </c>
      <c r="K229" s="206" t="s">
        <v>76</v>
      </c>
      <c r="L229" s="206" t="s">
        <v>1726</v>
      </c>
      <c r="N229" s="219" t="s">
        <v>1569</v>
      </c>
      <c r="O229" s="219"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21" t="s">
        <v>1570</v>
      </c>
      <c r="Q229" s="221" t="s">
        <v>63</v>
      </c>
      <c r="R229" s="221" t="str">
        <f t="shared" si="30"/>
        <v xml:space="preserve">Petroleum </v>
      </c>
      <c r="S229" s="221" t="str">
        <f t="shared" si="27"/>
        <v>//**Petroleum : **</v>
      </c>
      <c r="T229" s="206" t="str">
        <f t="shared" si="26"/>
        <v/>
      </c>
    </row>
    <row r="230" spans="1:21" x14ac:dyDescent="0.3">
      <c r="A230" s="206" t="s">
        <v>1571</v>
      </c>
      <c r="C230" s="206" t="s">
        <v>223</v>
      </c>
      <c r="D230" s="206" t="s">
        <v>275</v>
      </c>
      <c r="E230" s="206" t="s">
        <v>276</v>
      </c>
      <c r="F230" s="206" t="s">
        <v>249</v>
      </c>
      <c r="H230" s="206" t="s">
        <v>250</v>
      </c>
      <c r="J230" s="206">
        <v>535</v>
      </c>
      <c r="K230" s="206" t="s">
        <v>76</v>
      </c>
      <c r="N230" s="219" t="s">
        <v>1569</v>
      </c>
      <c r="O230" s="219"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21" t="s">
        <v>1570</v>
      </c>
      <c r="Q230" s="221" t="s">
        <v>63</v>
      </c>
      <c r="R230" s="221" t="str">
        <f t="shared" si="30"/>
        <v xml:space="preserve">Natural Gas Peaker </v>
      </c>
      <c r="S230" s="221" t="str">
        <f t="shared" si="27"/>
        <v>//**Natural Gas Peaker : **</v>
      </c>
      <c r="T230" s="206" t="str">
        <f t="shared" si="26"/>
        <v/>
      </c>
    </row>
    <row r="231" spans="1:21" x14ac:dyDescent="0.3">
      <c r="A231" s="206" t="s">
        <v>1571</v>
      </c>
      <c r="C231" s="206" t="s">
        <v>223</v>
      </c>
      <c r="D231" s="206" t="s">
        <v>275</v>
      </c>
      <c r="E231" s="206" t="s">
        <v>276</v>
      </c>
      <c r="F231" s="206" t="s">
        <v>251</v>
      </c>
      <c r="H231" s="206" t="s">
        <v>252</v>
      </c>
      <c r="J231" s="206">
        <v>536</v>
      </c>
      <c r="K231" s="206" t="s">
        <v>76</v>
      </c>
      <c r="N231" s="219" t="s">
        <v>1569</v>
      </c>
      <c r="O231" s="219"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21" t="s">
        <v>1570</v>
      </c>
      <c r="Q231" s="221" t="s">
        <v>63</v>
      </c>
      <c r="R231" s="221" t="str">
        <f t="shared" si="30"/>
        <v xml:space="preserve">Lignite </v>
      </c>
      <c r="S231" s="221" t="str">
        <f t="shared" si="27"/>
        <v>//**Lignite : **</v>
      </c>
      <c r="T231" s="206" t="str">
        <f t="shared" si="26"/>
        <v/>
      </c>
    </row>
    <row r="232" spans="1:21" x14ac:dyDescent="0.3">
      <c r="A232" s="206" t="s">
        <v>1571</v>
      </c>
      <c r="C232" s="206" t="s">
        <v>223</v>
      </c>
      <c r="D232" s="206" t="s">
        <v>275</v>
      </c>
      <c r="E232" s="206" t="s">
        <v>276</v>
      </c>
      <c r="F232" s="206" t="s">
        <v>253</v>
      </c>
      <c r="H232" s="206" t="s">
        <v>254</v>
      </c>
      <c r="J232" s="206">
        <v>537</v>
      </c>
      <c r="K232" s="206" t="s">
        <v>76</v>
      </c>
      <c r="N232" s="219" t="s">
        <v>1569</v>
      </c>
      <c r="O232" s="219"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21" t="s">
        <v>1570</v>
      </c>
      <c r="Q232" s="221" t="s">
        <v>63</v>
      </c>
      <c r="R232" s="221" t="str">
        <f t="shared" si="30"/>
        <v xml:space="preserve">Offshore Wind </v>
      </c>
      <c r="S232" s="221" t="str">
        <f t="shared" si="27"/>
        <v>//**Offshore Wind : **</v>
      </c>
      <c r="T232" s="206" t="str">
        <f t="shared" si="26"/>
        <v/>
      </c>
    </row>
    <row r="233" spans="1:21" x14ac:dyDescent="0.3">
      <c r="A233" s="206" t="s">
        <v>1571</v>
      </c>
      <c r="C233" s="206" t="s">
        <v>223</v>
      </c>
      <c r="D233" s="206" t="s">
        <v>275</v>
      </c>
      <c r="E233" s="206" t="s">
        <v>276</v>
      </c>
      <c r="F233" s="206" t="s">
        <v>255</v>
      </c>
      <c r="H233" s="206" t="s">
        <v>256</v>
      </c>
      <c r="J233" s="206">
        <v>538</v>
      </c>
      <c r="K233" s="206" t="s">
        <v>76</v>
      </c>
      <c r="N233" s="219" t="s">
        <v>1569</v>
      </c>
      <c r="O233" s="219"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21" t="s">
        <v>1570</v>
      </c>
      <c r="Q233" s="221" t="s">
        <v>63</v>
      </c>
      <c r="R233" s="221" t="str">
        <f t="shared" si="30"/>
        <v xml:space="preserve">Crude Oil </v>
      </c>
      <c r="S233" s="221" t="str">
        <f t="shared" si="27"/>
        <v>//**Crude Oil : **</v>
      </c>
      <c r="T233" s="206" t="str">
        <f t="shared" si="26"/>
        <v/>
      </c>
    </row>
    <row r="234" spans="1:21" x14ac:dyDescent="0.3">
      <c r="A234" s="206" t="s">
        <v>1571</v>
      </c>
      <c r="C234" s="206" t="s">
        <v>223</v>
      </c>
      <c r="D234" s="206" t="s">
        <v>275</v>
      </c>
      <c r="E234" s="206" t="s">
        <v>276</v>
      </c>
      <c r="F234" s="206" t="s">
        <v>257</v>
      </c>
      <c r="H234" s="206" t="s">
        <v>258</v>
      </c>
      <c r="J234" s="206">
        <v>539</v>
      </c>
      <c r="K234" s="206" t="s">
        <v>76</v>
      </c>
      <c r="N234" s="219" t="s">
        <v>1569</v>
      </c>
      <c r="O234" s="219"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21" t="s">
        <v>1570</v>
      </c>
      <c r="Q234" s="221" t="s">
        <v>63</v>
      </c>
      <c r="R234" s="221" t="str">
        <f t="shared" si="30"/>
        <v xml:space="preserve">Heavy or Residual Fuel Oil </v>
      </c>
      <c r="S234" s="221" t="str">
        <f t="shared" si="27"/>
        <v>//**Heavy or Residual Fuel Oil : **</v>
      </c>
      <c r="T234" s="206" t="str">
        <f t="shared" si="26"/>
        <v/>
      </c>
    </row>
    <row r="235" spans="1:21" x14ac:dyDescent="0.3">
      <c r="A235" s="206" t="s">
        <v>1571</v>
      </c>
      <c r="C235" s="206" t="s">
        <v>223</v>
      </c>
      <c r="D235" s="206" t="s">
        <v>275</v>
      </c>
      <c r="E235" s="206" t="s">
        <v>276</v>
      </c>
      <c r="F235" s="206" t="s">
        <v>259</v>
      </c>
      <c r="H235" s="206" t="s">
        <v>260</v>
      </c>
      <c r="J235" s="206">
        <v>540</v>
      </c>
      <c r="K235" s="206" t="s">
        <v>76</v>
      </c>
      <c r="N235" s="219" t="s">
        <v>1569</v>
      </c>
      <c r="O235" s="219"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21" t="s">
        <v>1570</v>
      </c>
      <c r="Q235" s="221" t="s">
        <v>63</v>
      </c>
      <c r="R235" s="221" t="str">
        <f t="shared" si="30"/>
        <v xml:space="preserve">Municipal Solid Waste </v>
      </c>
      <c r="S235" s="221" t="str">
        <f t="shared" si="27"/>
        <v>//**Municipal Solid Waste : **</v>
      </c>
      <c r="T235" s="206" t="str">
        <f t="shared" si="26"/>
        <v/>
      </c>
    </row>
    <row r="236" spans="1:21" s="224" customFormat="1" x14ac:dyDescent="0.3">
      <c r="A236" s="224" t="s">
        <v>1568</v>
      </c>
      <c r="B236" s="215" t="str">
        <f t="shared" ref="B236:B238" si="31">C236&amp;D236&amp;E236</f>
        <v>Electricity SupplyNon BAU Guaranteed DispatchBoolean Use Non BAU Guaranteed Dispatch Settings</v>
      </c>
      <c r="C236" s="224" t="s">
        <v>223</v>
      </c>
      <c r="D236" s="224" t="s">
        <v>280</v>
      </c>
      <c r="E236" s="224" t="s">
        <v>281</v>
      </c>
      <c r="J236" s="224" t="s">
        <v>222</v>
      </c>
      <c r="K236" s="224" t="s">
        <v>76</v>
      </c>
      <c r="M236" s="208"/>
      <c r="N236" s="225" t="s">
        <v>1569</v>
      </c>
      <c r="O236" s="229">
        <f>INDEX('Standard Descriptions'!$E:$E,MATCH(Guidance!E236,'Standard Descriptions'!$C:$C,0))</f>
        <v>0</v>
      </c>
      <c r="P236" s="224" t="s">
        <v>1570</v>
      </c>
      <c r="Q236" s="224" t="s">
        <v>76</v>
      </c>
      <c r="R236" s="224" t="str">
        <f t="shared" si="30"/>
        <v xml:space="preserve"> </v>
      </c>
      <c r="S236" s="223"/>
      <c r="T236" s="223" t="str">
        <f t="shared" si="26"/>
        <v/>
      </c>
      <c r="U236" s="214" t="str">
        <f>N236&amp;O236</f>
        <v>**Description:**0</v>
      </c>
    </row>
    <row r="237" spans="1:21" s="224" customFormat="1" x14ac:dyDescent="0.3">
      <c r="A237" s="224" t="s">
        <v>1568</v>
      </c>
      <c r="B237" s="215" t="str">
        <f t="shared" si="31"/>
        <v>Electricity SupplyDemand ResponseFraction of Additional Demand Response Potential Achieved</v>
      </c>
      <c r="C237" s="224" t="s">
        <v>223</v>
      </c>
      <c r="D237" s="224" t="s">
        <v>283</v>
      </c>
      <c r="E237" s="224" t="s">
        <v>284</v>
      </c>
      <c r="J237" s="224">
        <v>30</v>
      </c>
      <c r="K237" s="224" t="s">
        <v>63</v>
      </c>
      <c r="L237" s="224" t="s">
        <v>1727</v>
      </c>
      <c r="M237" s="208"/>
      <c r="N237" s="225" t="s">
        <v>1569</v>
      </c>
      <c r="O237" s="225"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24" t="s">
        <v>1570</v>
      </c>
      <c r="Q237" s="224" t="s">
        <v>76</v>
      </c>
      <c r="R237" s="224" t="str">
        <f t="shared" si="30"/>
        <v xml:space="preserve"> </v>
      </c>
      <c r="S237" s="223"/>
      <c r="T237" s="223" t="str">
        <f t="shared" si="26"/>
        <v xml:space="preserve"> A 100% setting provides for an additional demand response capacity in 2050.</v>
      </c>
      <c r="U237" s="214"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 A 100% setting provides for an additional demand response capacity in 2050.</v>
      </c>
    </row>
    <row r="238" spans="1:21" s="224" customFormat="1" x14ac:dyDescent="0.3">
      <c r="A238" s="224" t="s">
        <v>1568</v>
      </c>
      <c r="B238" s="215" t="str">
        <f t="shared" si="31"/>
        <v>Electricity SupplyEarly Retirement of Power PlantsAnnual Additional Capacity Retired due to Early Retirement Policy</v>
      </c>
      <c r="C238" s="224" t="s">
        <v>223</v>
      </c>
      <c r="D238" s="224" t="s">
        <v>289</v>
      </c>
      <c r="E238" s="224" t="str">
        <f>E239</f>
        <v>Annual Additional Capacity Retired due to Early Retirement Policy</v>
      </c>
      <c r="M238" s="208"/>
      <c r="N238" s="227" t="s">
        <v>1569</v>
      </c>
      <c r="O238" s="227" t="str">
        <f>INDEX('Standard Descriptions'!$E:$E,MATCH(Guidance!E238,'Standard Descriptions'!$C:$C,0))</f>
        <v xml:space="preserve"> This policy causes the specified quantity of otherwise non-retiring capacity of the selected type(s) to be retired each year. // </v>
      </c>
      <c r="P238" s="224" t="s">
        <v>1570</v>
      </c>
      <c r="Q238" s="224" t="s">
        <v>63</v>
      </c>
      <c r="T238" s="224" t="str">
        <f t="shared" si="26"/>
        <v/>
      </c>
      <c r="U238" s="214"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plants.//**Natural Gas Nonpeaker : **//**Nuclear : ** Brazil has two nuclear PWR plants in operation and one plant in the development and construction stage, totalling 3.34 GW of power. The results of the MOP study did not indicate an increase in installed capacity after the construction of the last plant was completed.//**Petroleum : **//**Lignite : **</v>
      </c>
    </row>
    <row r="239" spans="1:21" x14ac:dyDescent="0.3">
      <c r="A239" s="206" t="s">
        <v>1571</v>
      </c>
      <c r="C239" s="206" t="s">
        <v>223</v>
      </c>
      <c r="D239" s="206" t="s">
        <v>289</v>
      </c>
      <c r="E239" s="206" t="s">
        <v>290</v>
      </c>
      <c r="F239" s="206" t="s">
        <v>226</v>
      </c>
      <c r="H239" s="206" t="s">
        <v>227</v>
      </c>
      <c r="J239" s="206">
        <v>31</v>
      </c>
      <c r="K239" s="206" t="s">
        <v>63</v>
      </c>
      <c r="L239" s="206" t="s">
        <v>1728</v>
      </c>
      <c r="N239" s="219" t="s">
        <v>1569</v>
      </c>
      <c r="O239" s="219" t="str">
        <f>INDEX('Standard Descriptions'!$E:$E,MATCH(Guidance!E239,'Standard Descriptions'!$C:$C,0))</f>
        <v xml:space="preserve"> This policy causes the specified quantity of otherwise non-retiring capacity of the selected type(s) to be retired each year. // </v>
      </c>
      <c r="P239" s="221" t="s">
        <v>1570</v>
      </c>
      <c r="Q239" s="221" t="s">
        <v>63</v>
      </c>
      <c r="R239" s="221" t="str">
        <f t="shared" ref="R239:R257" si="32">H239&amp;" "&amp;I239</f>
        <v xml:space="preserve">Hard Coal </v>
      </c>
      <c r="S239" s="221" t="str">
        <f t="shared" si="27"/>
        <v>//**Hard Coal : **</v>
      </c>
      <c r="T239" s="206" t="str">
        <f t="shared" si="26"/>
        <v>//**Hard Coal : ** The MOP study shows scenario predicts 53.6 GW of coal total capacity beyond the reference (REF) scenario by 2050. The BC scenario considers the coal total capacity with retrofit technology and new plants with biomass as a co-combustion in coal-fired power plants. This policy also can take into account the decommissioning of old coal-fired power plants.</v>
      </c>
    </row>
    <row r="240" spans="1:21" x14ac:dyDescent="0.3">
      <c r="A240" s="206" t="s">
        <v>1571</v>
      </c>
      <c r="C240" s="206" t="s">
        <v>223</v>
      </c>
      <c r="D240" s="206" t="s">
        <v>289</v>
      </c>
      <c r="E240" s="206" t="s">
        <v>290</v>
      </c>
      <c r="F240" s="206" t="s">
        <v>231</v>
      </c>
      <c r="H240" s="206" t="s">
        <v>232</v>
      </c>
      <c r="J240" s="206">
        <v>600</v>
      </c>
      <c r="K240" s="206" t="s">
        <v>63</v>
      </c>
      <c r="N240" s="219" t="s">
        <v>1569</v>
      </c>
      <c r="O240" s="219" t="str">
        <f>INDEX('Standard Descriptions'!$E:$E,MATCH(Guidance!E240,'Standard Descriptions'!$C:$C,0))</f>
        <v xml:space="preserve"> This policy causes the specified quantity of otherwise non-retiring capacity of the selected type(s) to be retired each year. // </v>
      </c>
      <c r="P240" s="221" t="s">
        <v>1570</v>
      </c>
      <c r="Q240" s="221" t="s">
        <v>63</v>
      </c>
      <c r="R240" s="221" t="str">
        <f t="shared" si="32"/>
        <v xml:space="preserve">Natural Gas Nonpeaker </v>
      </c>
      <c r="S240" s="221" t="str">
        <f t="shared" si="27"/>
        <v>//**Natural Gas Nonpeaker : **</v>
      </c>
      <c r="T240" s="206" t="str">
        <f t="shared" si="26"/>
        <v>//**Natural Gas Nonpeaker : **</v>
      </c>
    </row>
    <row r="241" spans="1:21" x14ac:dyDescent="0.3">
      <c r="A241" s="206" t="s">
        <v>1571</v>
      </c>
      <c r="C241" s="206" t="s">
        <v>223</v>
      </c>
      <c r="D241" s="206" t="s">
        <v>289</v>
      </c>
      <c r="E241" s="206" t="s">
        <v>290</v>
      </c>
      <c r="F241" s="206" t="s">
        <v>233</v>
      </c>
      <c r="H241" s="206" t="s">
        <v>234</v>
      </c>
      <c r="J241" s="206">
        <v>32</v>
      </c>
      <c r="K241" s="206" t="s">
        <v>63</v>
      </c>
      <c r="L241" s="206" t="s">
        <v>1729</v>
      </c>
      <c r="N241" s="219" t="s">
        <v>1569</v>
      </c>
      <c r="O241" s="219" t="str">
        <f>INDEX('Standard Descriptions'!$E:$E,MATCH(Guidance!E241,'Standard Descriptions'!$C:$C,0))</f>
        <v xml:space="preserve"> This policy causes the specified quantity of otherwise non-retiring capacity of the selected type(s) to be retired each year. // </v>
      </c>
      <c r="P241" s="221" t="s">
        <v>1570</v>
      </c>
      <c r="Q241" s="221" t="s">
        <v>63</v>
      </c>
      <c r="R241" s="221" t="str">
        <f t="shared" si="32"/>
        <v xml:space="preserve">Nuclear </v>
      </c>
      <c r="S241" s="221" t="str">
        <f t="shared" si="27"/>
        <v>//**Nuclear : **</v>
      </c>
      <c r="T241" s="206" t="str">
        <f t="shared" si="26"/>
        <v>//**Nuclear : ** Brazil has two nuclear PWR plants in operation and one plant in the development and construction stage, totalling 3.34 GW of power. The results of the MOP study did not indicate an increase in installed capacity after the construction of the last plant was completed.</v>
      </c>
    </row>
    <row r="242" spans="1:21" x14ac:dyDescent="0.3">
      <c r="A242" s="206" t="s">
        <v>1571</v>
      </c>
      <c r="C242" s="206" t="s">
        <v>223</v>
      </c>
      <c r="D242" s="206" t="s">
        <v>289</v>
      </c>
      <c r="E242" s="206" t="s">
        <v>290</v>
      </c>
      <c r="F242" s="206" t="s">
        <v>235</v>
      </c>
      <c r="H242" s="206" t="s">
        <v>236</v>
      </c>
      <c r="J242" s="206" t="s">
        <v>222</v>
      </c>
      <c r="K242" s="206" t="s">
        <v>76</v>
      </c>
      <c r="N242" s="219" t="s">
        <v>1569</v>
      </c>
      <c r="O242" s="219" t="str">
        <f>INDEX('Standard Descriptions'!$E:$E,MATCH(Guidance!E242,'Standard Descriptions'!$C:$C,0))</f>
        <v xml:space="preserve"> This policy causes the specified quantity of otherwise non-retiring capacity of the selected type(s) to be retired each year. // </v>
      </c>
      <c r="P242" s="221" t="s">
        <v>1570</v>
      </c>
      <c r="Q242" s="221" t="s">
        <v>63</v>
      </c>
      <c r="R242" s="221" t="str">
        <f t="shared" si="32"/>
        <v xml:space="preserve">Hydro </v>
      </c>
      <c r="S242" s="221" t="str">
        <f t="shared" si="27"/>
        <v>//**Hydro : **</v>
      </c>
      <c r="T242" s="206" t="str">
        <f t="shared" si="26"/>
        <v/>
      </c>
    </row>
    <row r="243" spans="1:21" x14ac:dyDescent="0.3">
      <c r="A243" s="206" t="s">
        <v>1571</v>
      </c>
      <c r="C243" s="206" t="s">
        <v>223</v>
      </c>
      <c r="D243" s="206" t="s">
        <v>289</v>
      </c>
      <c r="E243" s="206" t="s">
        <v>290</v>
      </c>
      <c r="F243" s="206" t="s">
        <v>237</v>
      </c>
      <c r="H243" s="206" t="s">
        <v>238</v>
      </c>
      <c r="J243" s="206" t="s">
        <v>222</v>
      </c>
      <c r="K243" s="206" t="s">
        <v>76</v>
      </c>
      <c r="N243" s="219" t="s">
        <v>1569</v>
      </c>
      <c r="O243" s="219" t="str">
        <f>INDEX('Standard Descriptions'!$E:$E,MATCH(Guidance!E243,'Standard Descriptions'!$C:$C,0))</f>
        <v xml:space="preserve"> This policy causes the specified quantity of otherwise non-retiring capacity of the selected type(s) to be retired each year. // </v>
      </c>
      <c r="P243" s="221" t="s">
        <v>1570</v>
      </c>
      <c r="Q243" s="221" t="s">
        <v>63</v>
      </c>
      <c r="R243" s="221" t="str">
        <f t="shared" si="32"/>
        <v xml:space="preserve">Onshore Wind </v>
      </c>
      <c r="S243" s="221" t="str">
        <f t="shared" si="27"/>
        <v>//**Onshore Wind : **</v>
      </c>
      <c r="T243" s="206" t="str">
        <f t="shared" si="26"/>
        <v/>
      </c>
    </row>
    <row r="244" spans="1:21" x14ac:dyDescent="0.3">
      <c r="A244" s="206" t="s">
        <v>1571</v>
      </c>
      <c r="C244" s="206" t="s">
        <v>223</v>
      </c>
      <c r="D244" s="206" t="s">
        <v>289</v>
      </c>
      <c r="E244" s="206" t="s">
        <v>290</v>
      </c>
      <c r="F244" s="206" t="s">
        <v>239</v>
      </c>
      <c r="H244" s="206" t="s">
        <v>240</v>
      </c>
      <c r="J244" s="206" t="s">
        <v>222</v>
      </c>
      <c r="K244" s="206" t="s">
        <v>76</v>
      </c>
      <c r="N244" s="219" t="s">
        <v>1569</v>
      </c>
      <c r="O244" s="219" t="str">
        <f>INDEX('Standard Descriptions'!$E:$E,MATCH(Guidance!E244,'Standard Descriptions'!$C:$C,0))</f>
        <v xml:space="preserve"> This policy causes the specified quantity of otherwise non-retiring capacity of the selected type(s) to be retired each year. // </v>
      </c>
      <c r="P244" s="221" t="s">
        <v>1570</v>
      </c>
      <c r="Q244" s="221" t="s">
        <v>63</v>
      </c>
      <c r="R244" s="221" t="str">
        <f t="shared" si="32"/>
        <v xml:space="preserve">Solar PV </v>
      </c>
      <c r="S244" s="221" t="str">
        <f t="shared" si="27"/>
        <v>//**Solar PV : **</v>
      </c>
      <c r="T244" s="206" t="str">
        <f t="shared" si="26"/>
        <v/>
      </c>
    </row>
    <row r="245" spans="1:21" x14ac:dyDescent="0.3">
      <c r="A245" s="206" t="s">
        <v>1571</v>
      </c>
      <c r="C245" s="206" t="s">
        <v>223</v>
      </c>
      <c r="D245" s="206" t="s">
        <v>289</v>
      </c>
      <c r="E245" s="206" t="s">
        <v>290</v>
      </c>
      <c r="F245" s="206" t="s">
        <v>241</v>
      </c>
      <c r="H245" s="206" t="s">
        <v>242</v>
      </c>
      <c r="J245" s="206" t="s">
        <v>222</v>
      </c>
      <c r="K245" s="206" t="s">
        <v>76</v>
      </c>
      <c r="N245" s="219" t="s">
        <v>1569</v>
      </c>
      <c r="O245" s="219" t="str">
        <f>INDEX('Standard Descriptions'!$E:$E,MATCH(Guidance!E245,'Standard Descriptions'!$C:$C,0))</f>
        <v xml:space="preserve"> This policy causes the specified quantity of otherwise non-retiring capacity of the selected type(s) to be retired each year. // </v>
      </c>
      <c r="P245" s="221" t="s">
        <v>1570</v>
      </c>
      <c r="Q245" s="221" t="s">
        <v>63</v>
      </c>
      <c r="R245" s="221" t="str">
        <f t="shared" si="32"/>
        <v xml:space="preserve">Solar Thermal </v>
      </c>
      <c r="S245" s="221" t="str">
        <f t="shared" si="27"/>
        <v>//**Solar Thermal : **</v>
      </c>
      <c r="T245" s="206" t="str">
        <f t="shared" si="26"/>
        <v/>
      </c>
    </row>
    <row r="246" spans="1:21" x14ac:dyDescent="0.3">
      <c r="A246" s="206" t="s">
        <v>1571</v>
      </c>
      <c r="C246" s="206" t="s">
        <v>223</v>
      </c>
      <c r="D246" s="206" t="s">
        <v>289</v>
      </c>
      <c r="E246" s="206" t="s">
        <v>290</v>
      </c>
      <c r="F246" s="206" t="s">
        <v>243</v>
      </c>
      <c r="H246" s="206" t="s">
        <v>244</v>
      </c>
      <c r="J246" s="206" t="s">
        <v>222</v>
      </c>
      <c r="K246" s="206" t="s">
        <v>76</v>
      </c>
      <c r="N246" s="219" t="s">
        <v>1569</v>
      </c>
      <c r="O246" s="219" t="str">
        <f>INDEX('Standard Descriptions'!$E:$E,MATCH(Guidance!E246,'Standard Descriptions'!$C:$C,0))</f>
        <v xml:space="preserve"> This policy causes the specified quantity of otherwise non-retiring capacity of the selected type(s) to be retired each year. // </v>
      </c>
      <c r="P246" s="221" t="s">
        <v>1570</v>
      </c>
      <c r="Q246" s="221" t="s">
        <v>63</v>
      </c>
      <c r="R246" s="221" t="str">
        <f t="shared" si="32"/>
        <v xml:space="preserve">Biomass </v>
      </c>
      <c r="S246" s="221" t="str">
        <f t="shared" si="27"/>
        <v>//**Biomass : **</v>
      </c>
      <c r="T246" s="206" t="str">
        <f t="shared" si="26"/>
        <v/>
      </c>
    </row>
    <row r="247" spans="1:21" x14ac:dyDescent="0.3">
      <c r="A247" s="206" t="s">
        <v>1571</v>
      </c>
      <c r="C247" s="206" t="s">
        <v>223</v>
      </c>
      <c r="D247" s="206" t="s">
        <v>289</v>
      </c>
      <c r="E247" s="206" t="s">
        <v>290</v>
      </c>
      <c r="F247" s="206" t="s">
        <v>245</v>
      </c>
      <c r="H247" s="206" t="s">
        <v>246</v>
      </c>
      <c r="K247" s="206" t="s">
        <v>76</v>
      </c>
      <c r="N247" s="219" t="s">
        <v>1569</v>
      </c>
      <c r="O247" s="219" t="str">
        <f>INDEX('Standard Descriptions'!$E:$E,MATCH(Guidance!E247,'Standard Descriptions'!$C:$C,0))</f>
        <v xml:space="preserve"> This policy causes the specified quantity of otherwise non-retiring capacity of the selected type(s) to be retired each year. // </v>
      </c>
      <c r="P247" s="221" t="s">
        <v>1570</v>
      </c>
      <c r="Q247" s="221" t="s">
        <v>63</v>
      </c>
      <c r="R247" s="221" t="str">
        <f t="shared" si="32"/>
        <v xml:space="preserve">Geothermal </v>
      </c>
      <c r="S247" s="221" t="str">
        <f t="shared" si="27"/>
        <v>//**Geothermal : **</v>
      </c>
      <c r="T247" s="206" t="str">
        <f t="shared" si="26"/>
        <v/>
      </c>
    </row>
    <row r="248" spans="1:21" x14ac:dyDescent="0.3">
      <c r="A248" s="206" t="s">
        <v>1571</v>
      </c>
      <c r="C248" s="206" t="s">
        <v>223</v>
      </c>
      <c r="D248" s="206" t="s">
        <v>289</v>
      </c>
      <c r="E248" s="206" t="s">
        <v>290</v>
      </c>
      <c r="F248" s="206" t="s">
        <v>247</v>
      </c>
      <c r="H248" s="206" t="s">
        <v>248</v>
      </c>
      <c r="J248" s="206">
        <v>594</v>
      </c>
      <c r="K248" s="206" t="s">
        <v>63</v>
      </c>
      <c r="N248" s="219" t="s">
        <v>1569</v>
      </c>
      <c r="O248" s="219" t="str">
        <f>INDEX('Standard Descriptions'!$E:$E,MATCH(Guidance!E248,'Standard Descriptions'!$C:$C,0))</f>
        <v xml:space="preserve"> This policy causes the specified quantity of otherwise non-retiring capacity of the selected type(s) to be retired each year. // </v>
      </c>
      <c r="P248" s="221" t="s">
        <v>1570</v>
      </c>
      <c r="Q248" s="221" t="s">
        <v>63</v>
      </c>
      <c r="R248" s="221" t="str">
        <f t="shared" si="32"/>
        <v xml:space="preserve">Petroleum </v>
      </c>
      <c r="S248" s="221" t="str">
        <f t="shared" si="27"/>
        <v>//**Petroleum : **</v>
      </c>
      <c r="T248" s="206" t="str">
        <f t="shared" si="26"/>
        <v>//**Petroleum : **</v>
      </c>
    </row>
    <row r="249" spans="1:21" x14ac:dyDescent="0.3">
      <c r="A249" s="206" t="s">
        <v>1571</v>
      </c>
      <c r="C249" s="206" t="s">
        <v>223</v>
      </c>
      <c r="D249" s="206" t="s">
        <v>289</v>
      </c>
      <c r="E249" s="206" t="s">
        <v>290</v>
      </c>
      <c r="F249" s="206" t="s">
        <v>249</v>
      </c>
      <c r="H249" s="206" t="s">
        <v>250</v>
      </c>
      <c r="K249" s="206" t="s">
        <v>76</v>
      </c>
      <c r="N249" s="219" t="s">
        <v>1569</v>
      </c>
      <c r="O249" s="219" t="str">
        <f>INDEX('Standard Descriptions'!$E:$E,MATCH(Guidance!E249,'Standard Descriptions'!$C:$C,0))</f>
        <v xml:space="preserve"> This policy causes the specified quantity of otherwise non-retiring capacity of the selected type(s) to be retired each year. // </v>
      </c>
      <c r="P249" s="221" t="s">
        <v>1570</v>
      </c>
      <c r="Q249" s="221" t="s">
        <v>63</v>
      </c>
      <c r="R249" s="221" t="str">
        <f t="shared" si="32"/>
        <v xml:space="preserve">Natural Gas Peaker </v>
      </c>
      <c r="S249" s="221" t="str">
        <f t="shared" si="27"/>
        <v>//**Natural Gas Peaker : **</v>
      </c>
      <c r="T249" s="206" t="str">
        <f t="shared" si="26"/>
        <v/>
      </c>
    </row>
    <row r="250" spans="1:21" x14ac:dyDescent="0.3">
      <c r="A250" s="206" t="s">
        <v>1571</v>
      </c>
      <c r="C250" s="206" t="s">
        <v>223</v>
      </c>
      <c r="D250" s="206" t="s">
        <v>289</v>
      </c>
      <c r="E250" s="206" t="s">
        <v>290</v>
      </c>
      <c r="F250" s="206" t="s">
        <v>251</v>
      </c>
      <c r="H250" s="206" t="s">
        <v>252</v>
      </c>
      <c r="J250" s="206">
        <v>595</v>
      </c>
      <c r="K250" s="206" t="s">
        <v>63</v>
      </c>
      <c r="N250" s="219" t="s">
        <v>1569</v>
      </c>
      <c r="O250" s="219" t="str">
        <f>INDEX('Standard Descriptions'!$E:$E,MATCH(Guidance!E250,'Standard Descriptions'!$C:$C,0))</f>
        <v xml:space="preserve"> This policy causes the specified quantity of otherwise non-retiring capacity of the selected type(s) to be retired each year. // </v>
      </c>
      <c r="P250" s="221" t="s">
        <v>1570</v>
      </c>
      <c r="Q250" s="221" t="s">
        <v>63</v>
      </c>
      <c r="R250" s="221" t="str">
        <f t="shared" si="32"/>
        <v xml:space="preserve">Lignite </v>
      </c>
      <c r="S250" s="221" t="str">
        <f t="shared" si="27"/>
        <v>//**Lignite : **</v>
      </c>
      <c r="T250" s="206" t="str">
        <f t="shared" si="26"/>
        <v>//**Lignite : **</v>
      </c>
    </row>
    <row r="251" spans="1:21" x14ac:dyDescent="0.3">
      <c r="A251" s="206" t="s">
        <v>1571</v>
      </c>
      <c r="C251" s="206" t="s">
        <v>223</v>
      </c>
      <c r="D251" s="206" t="s">
        <v>289</v>
      </c>
      <c r="E251" s="206" t="s">
        <v>290</v>
      </c>
      <c r="F251" s="206" t="s">
        <v>253</v>
      </c>
      <c r="H251" s="206" t="s">
        <v>254</v>
      </c>
      <c r="K251" s="206" t="s">
        <v>76</v>
      </c>
      <c r="N251" s="219" t="s">
        <v>1569</v>
      </c>
      <c r="O251" s="219" t="str">
        <f>INDEX('Standard Descriptions'!$E:$E,MATCH(Guidance!E251,'Standard Descriptions'!$C:$C,0))</f>
        <v xml:space="preserve"> This policy causes the specified quantity of otherwise non-retiring capacity of the selected type(s) to be retired each year. // </v>
      </c>
      <c r="P251" s="221" t="s">
        <v>1570</v>
      </c>
      <c r="Q251" s="221" t="s">
        <v>63</v>
      </c>
      <c r="R251" s="221" t="str">
        <f t="shared" si="32"/>
        <v xml:space="preserve">Offshore Wind </v>
      </c>
      <c r="S251" s="221" t="str">
        <f t="shared" si="27"/>
        <v>//**Offshore Wind : **</v>
      </c>
      <c r="T251" s="206" t="str">
        <f t="shared" si="26"/>
        <v/>
      </c>
    </row>
    <row r="252" spans="1:21" x14ac:dyDescent="0.3">
      <c r="A252" s="206" t="s">
        <v>1571</v>
      </c>
      <c r="C252" s="206" t="s">
        <v>223</v>
      </c>
      <c r="D252" s="206" t="s">
        <v>289</v>
      </c>
      <c r="E252" s="206" t="s">
        <v>290</v>
      </c>
      <c r="F252" s="206" t="s">
        <v>255</v>
      </c>
      <c r="H252" s="206" t="s">
        <v>256</v>
      </c>
      <c r="J252" s="206">
        <v>597</v>
      </c>
      <c r="K252" s="206" t="s">
        <v>76</v>
      </c>
      <c r="N252" s="219" t="s">
        <v>1569</v>
      </c>
      <c r="O252" s="219" t="str">
        <f>INDEX('Standard Descriptions'!$E:$E,MATCH(Guidance!E252,'Standard Descriptions'!$C:$C,0))</f>
        <v xml:space="preserve"> This policy causes the specified quantity of otherwise non-retiring capacity of the selected type(s) to be retired each year. // </v>
      </c>
      <c r="P252" s="221" t="s">
        <v>1570</v>
      </c>
      <c r="Q252" s="221" t="s">
        <v>63</v>
      </c>
      <c r="R252" s="221" t="str">
        <f t="shared" si="32"/>
        <v xml:space="preserve">Crude Oil </v>
      </c>
      <c r="S252" s="221" t="str">
        <f t="shared" si="27"/>
        <v>//**Crude Oil : **</v>
      </c>
      <c r="T252" s="206" t="str">
        <f t="shared" si="26"/>
        <v/>
      </c>
    </row>
    <row r="253" spans="1:21" x14ac:dyDescent="0.3">
      <c r="A253" s="206" t="s">
        <v>1571</v>
      </c>
      <c r="C253" s="206" t="s">
        <v>223</v>
      </c>
      <c r="D253" s="206" t="s">
        <v>289</v>
      </c>
      <c r="E253" s="206" t="s">
        <v>290</v>
      </c>
      <c r="F253" s="206" t="s">
        <v>257</v>
      </c>
      <c r="H253" s="206" t="s">
        <v>258</v>
      </c>
      <c r="J253" s="206">
        <v>598</v>
      </c>
      <c r="K253" s="206" t="s">
        <v>76</v>
      </c>
      <c r="N253" s="219" t="s">
        <v>1569</v>
      </c>
      <c r="O253" s="219" t="str">
        <f>INDEX('Standard Descriptions'!$E:$E,MATCH(Guidance!E253,'Standard Descriptions'!$C:$C,0))</f>
        <v xml:space="preserve"> This policy causes the specified quantity of otherwise non-retiring capacity of the selected type(s) to be retired each year. // </v>
      </c>
      <c r="P253" s="221" t="s">
        <v>1570</v>
      </c>
      <c r="Q253" s="221" t="s">
        <v>63</v>
      </c>
      <c r="R253" s="221" t="str">
        <f t="shared" si="32"/>
        <v xml:space="preserve">Heavy or Residual Fuel Oil </v>
      </c>
      <c r="S253" s="221" t="str">
        <f t="shared" si="27"/>
        <v>//**Heavy or Residual Fuel Oil : **</v>
      </c>
      <c r="T253" s="206" t="str">
        <f t="shared" si="26"/>
        <v/>
      </c>
    </row>
    <row r="254" spans="1:21" x14ac:dyDescent="0.3">
      <c r="A254" s="206" t="s">
        <v>1571</v>
      </c>
      <c r="C254" s="206" t="s">
        <v>223</v>
      </c>
      <c r="D254" s="206" t="s">
        <v>289</v>
      </c>
      <c r="E254" s="206" t="s">
        <v>290</v>
      </c>
      <c r="F254" s="206" t="s">
        <v>259</v>
      </c>
      <c r="H254" s="206" t="s">
        <v>260</v>
      </c>
      <c r="K254" s="206" t="s">
        <v>76</v>
      </c>
      <c r="N254" s="219" t="s">
        <v>1569</v>
      </c>
      <c r="O254" s="219" t="str">
        <f>INDEX('Standard Descriptions'!$E:$E,MATCH(Guidance!E254,'Standard Descriptions'!$C:$C,0))</f>
        <v xml:space="preserve"> This policy causes the specified quantity of otherwise non-retiring capacity of the selected type(s) to be retired each year. // </v>
      </c>
      <c r="P254" s="221" t="s">
        <v>1570</v>
      </c>
      <c r="Q254" s="221" t="s">
        <v>63</v>
      </c>
      <c r="R254" s="221" t="str">
        <f t="shared" si="32"/>
        <v xml:space="preserve">Municipal Solid Waste </v>
      </c>
      <c r="S254" s="221" t="str">
        <f t="shared" si="27"/>
        <v>//**Municipal Solid Waste : **</v>
      </c>
      <c r="T254" s="206" t="str">
        <f t="shared" si="26"/>
        <v/>
      </c>
    </row>
    <row r="255" spans="1:21" s="224" customFormat="1" x14ac:dyDescent="0.3">
      <c r="A255" s="224" t="s">
        <v>1568</v>
      </c>
      <c r="B255" s="215" t="str">
        <f t="shared" ref="B255:B258" si="33">C255&amp;D255&amp;E255</f>
        <v>Electricity SupplyGrid-Scale Electricity StorageAdditional Battery Storage Annual Growth Percentage</v>
      </c>
      <c r="C255" s="224" t="s">
        <v>223</v>
      </c>
      <c r="D255" s="238" t="s">
        <v>295</v>
      </c>
      <c r="E255" s="238" t="s">
        <v>296</v>
      </c>
      <c r="F255" s="238"/>
      <c r="G255" s="238"/>
      <c r="H255" s="238"/>
      <c r="J255" s="224">
        <v>33</v>
      </c>
      <c r="K255" s="224" t="s">
        <v>63</v>
      </c>
      <c r="L255" s="224" t="s">
        <v>1730</v>
      </c>
      <c r="M255" s="208"/>
      <c r="N255" s="225" t="s">
        <v>1569</v>
      </c>
      <c r="O255" s="225" t="str">
        <f>INDEX('Standard Descriptions'!$E:$E,MATCH(Guidance!E255,'Standard Descriptions'!$C:$C,0))</f>
        <v xml:space="preserve"> This policy causes grid-scale electricity storage from chemical batteries to increase above the amount predicted in the BAU Scenario. // </v>
      </c>
      <c r="P255" s="224" t="s">
        <v>1570</v>
      </c>
      <c r="Q255" s="224" t="s">
        <v>76</v>
      </c>
      <c r="R255" s="224" t="str">
        <f t="shared" si="32"/>
        <v xml:space="preserve"> </v>
      </c>
      <c r="S255" s="223"/>
      <c r="T255" s="223" t="str">
        <f t="shared" si="26"/>
        <v xml:space="preserve">Brazil has a good storage capacity by hydroelectric dams with multi-annual regulation reservoirs. Batteries cost are still not competitive by 2050. However, a drop in costs beyond the expected may change the projections for this technology. </v>
      </c>
      <c r="U255" s="214" t="str">
        <f>N255&amp;O255&amp;P255&amp;T255</f>
        <v xml:space="preserve">**Description:** This policy causes grid-scale electricity storage from chemical batteries to increase above the amount predicted in the BAU Scenario. // **Guidance for setting values: **Brazil has a good storage capacity by hydroelectric dams with multi-annual regulation reservoirs. Batteries cost are still not competitive by 2050. However, a drop in costs beyond the expected may change the projections for this technology. </v>
      </c>
    </row>
    <row r="256" spans="1:21" s="224" customFormat="1" x14ac:dyDescent="0.3">
      <c r="A256" s="224" t="s">
        <v>1568</v>
      </c>
      <c r="B256" s="215" t="str">
        <f t="shared" si="33"/>
        <v>Electricity SupplyIncrease TransmissionPercentage Increase in Transmission Capacity vs BAU</v>
      </c>
      <c r="C256" s="224" t="s">
        <v>223</v>
      </c>
      <c r="D256" s="224" t="s">
        <v>301</v>
      </c>
      <c r="E256" s="224" t="s">
        <v>302</v>
      </c>
      <c r="J256" s="224">
        <v>34</v>
      </c>
      <c r="K256" s="224" t="s">
        <v>63</v>
      </c>
      <c r="L256" s="224" t="s">
        <v>1731</v>
      </c>
      <c r="M256" s="208"/>
      <c r="N256" s="225" t="s">
        <v>1569</v>
      </c>
      <c r="O256" s="225"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24" t="s">
        <v>1570</v>
      </c>
      <c r="Q256" s="224" t="s">
        <v>76</v>
      </c>
      <c r="R256" s="224" t="str">
        <f t="shared" si="32"/>
        <v xml:space="preserve"> </v>
      </c>
      <c r="S256" s="223"/>
      <c r="T256" s="223" t="str">
        <f t="shared" si="26"/>
        <v xml:space="preserve"> MOP study indicates the possible increase of km of line transmission approximately 70% by 2050, compared with the estimation in 2020 for the REF scenario.</v>
      </c>
      <c r="U256" s="214"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MOP study indicates the possible increase of km of line transmission approximately 70% by 2050, compared with the estimation in 2020 for the REF scenario.</v>
      </c>
    </row>
    <row r="257" spans="1:21" s="224" customFormat="1" x14ac:dyDescent="0.3">
      <c r="A257" s="224" t="s">
        <v>1568</v>
      </c>
      <c r="B257" s="215" t="str">
        <f t="shared" si="33"/>
        <v>Electricity SupplyNon BAU Capacity Retirement ScheduleBoolean Use Non BAU Capacity Retirement Schedule</v>
      </c>
      <c r="C257" s="224" t="s">
        <v>223</v>
      </c>
      <c r="D257" s="224" t="s">
        <v>1549</v>
      </c>
      <c r="E257" s="224" t="s">
        <v>1550</v>
      </c>
      <c r="F257" s="224" t="s">
        <v>226</v>
      </c>
      <c r="H257" s="224" t="s">
        <v>227</v>
      </c>
      <c r="J257" s="224">
        <v>860</v>
      </c>
      <c r="K257" s="224" t="s">
        <v>76</v>
      </c>
      <c r="M257" s="208"/>
      <c r="N257" s="225" t="s">
        <v>1569</v>
      </c>
      <c r="O257" s="225" t="str">
        <f>INDEX('Standard Descriptions'!$E:$E,MATCH(Guidance!E257,'Standard Descriptions'!$C:$C,0))</f>
        <v xml:space="preserve"> This policy uses an alternative retirement schedule for existing capacity of the selected type(s). // </v>
      </c>
      <c r="P257" s="224" t="s">
        <v>1570</v>
      </c>
      <c r="Q257" s="224" t="s">
        <v>76</v>
      </c>
      <c r="R257" s="224" t="str">
        <f t="shared" si="32"/>
        <v xml:space="preserve">Hard Coal </v>
      </c>
      <c r="S257" s="223" t="str">
        <f t="shared" si="27"/>
        <v>//**Hard Coal : **</v>
      </c>
      <c r="T257" s="223" t="str">
        <f t="shared" si="26"/>
        <v/>
      </c>
      <c r="U257" s="214" t="str">
        <f>N257&amp;O257&amp;L257</f>
        <v xml:space="preserve">**Description:** This policy uses an alternative retirement schedule for existing capacity of the selected type(s). // </v>
      </c>
    </row>
    <row r="258" spans="1:21" s="224" customFormat="1" x14ac:dyDescent="0.3">
      <c r="A258" s="224" t="s">
        <v>1568</v>
      </c>
      <c r="B258" s="215" t="str">
        <f t="shared" si="33"/>
        <v>Electricity SupplyNon BAU Mandated Capacity ConstructionBoolean Use Non BAU Mandated Capacity Construction Schedule</v>
      </c>
      <c r="C258" s="224" t="s">
        <v>223</v>
      </c>
      <c r="D258" s="224" t="str">
        <f>D259</f>
        <v>Non BAU Mandated Capacity Construction</v>
      </c>
      <c r="E258" s="224" t="str">
        <f>E259</f>
        <v>Boolean Use Non BAU Mandated Capacity Construction Schedule</v>
      </c>
      <c r="M258" s="208"/>
      <c r="N258" s="225" t="s">
        <v>1569</v>
      </c>
      <c r="O258" s="225" t="str">
        <f>INDEX('Standard Descriptions'!$E:$E,MATCH(Guidance!E258,'Standard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58" s="223" t="s">
        <v>1570</v>
      </c>
      <c r="Q258" s="223" t="s">
        <v>63</v>
      </c>
      <c r="S258" s="223" t="str">
        <f t="shared" si="27"/>
        <v/>
      </c>
      <c r="T258" s="223" t="str">
        <f t="shared" si="26"/>
        <v/>
      </c>
      <c r="U258" s="214" t="str">
        <f>N258&amp;O258</f>
        <v xml:space="preserve">**Description:** The business-as-uusal case includes all planned capacity additions (provided by the U.S. Energy Information Administration). This policy blocks all planned additions of the selected type(s) that have not already received regulatory approval. // </v>
      </c>
    </row>
    <row r="259" spans="1:21" x14ac:dyDescent="0.3">
      <c r="A259" s="206" t="s">
        <v>1571</v>
      </c>
      <c r="C259" s="206" t="s">
        <v>223</v>
      </c>
      <c r="D259" s="206" t="s">
        <v>308</v>
      </c>
      <c r="E259" s="206" t="s">
        <v>309</v>
      </c>
      <c r="F259" s="206" t="s">
        <v>226</v>
      </c>
      <c r="H259" s="206" t="s">
        <v>227</v>
      </c>
      <c r="J259" s="206" t="s">
        <v>222</v>
      </c>
      <c r="K259" s="206" t="s">
        <v>76</v>
      </c>
      <c r="N259" s="219" t="s">
        <v>1569</v>
      </c>
      <c r="O259" s="219" t="str">
        <f>INDEX('Standard Descriptions'!$E:$E,MATCH(Guidance!E259,'Standard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59" s="221" t="s">
        <v>1570</v>
      </c>
      <c r="Q259" s="221" t="s">
        <v>63</v>
      </c>
      <c r="R259" s="221" t="str">
        <f t="shared" ref="R259:R291" si="34">H259&amp;" "&amp;I259</f>
        <v xml:space="preserve">Hard Coal </v>
      </c>
      <c r="S259" s="221" t="str">
        <f t="shared" si="27"/>
        <v>//**Hard Coal : **</v>
      </c>
      <c r="T259" s="206" t="str">
        <f t="shared" si="26"/>
        <v/>
      </c>
    </row>
    <row r="260" spans="1:21" x14ac:dyDescent="0.3">
      <c r="A260" s="206" t="s">
        <v>1571</v>
      </c>
      <c r="C260" s="206" t="s">
        <v>223</v>
      </c>
      <c r="D260" s="206" t="s">
        <v>308</v>
      </c>
      <c r="E260" s="206" t="s">
        <v>309</v>
      </c>
      <c r="F260" s="206" t="s">
        <v>231</v>
      </c>
      <c r="H260" s="206" t="s">
        <v>232</v>
      </c>
      <c r="K260" s="206" t="s">
        <v>76</v>
      </c>
      <c r="N260" s="219" t="s">
        <v>1569</v>
      </c>
      <c r="O260" s="219" t="str">
        <f>INDEX('Standard Descriptions'!$E:$E,MATCH(Guidance!E260,'Standard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0" s="221" t="s">
        <v>1570</v>
      </c>
      <c r="Q260" s="221" t="s">
        <v>63</v>
      </c>
      <c r="R260" s="221" t="str">
        <f t="shared" si="34"/>
        <v xml:space="preserve">Natural Gas Nonpeaker </v>
      </c>
      <c r="S260" s="221" t="str">
        <f t="shared" si="27"/>
        <v>//**Natural Gas Nonpeaker : **</v>
      </c>
      <c r="T260" s="206" t="str">
        <f t="shared" ref="T260:T323" si="35">IF(K260="Yes",S260&amp;L260,"")</f>
        <v/>
      </c>
    </row>
    <row r="261" spans="1:21" x14ac:dyDescent="0.3">
      <c r="A261" s="206" t="s">
        <v>1571</v>
      </c>
      <c r="C261" s="206" t="s">
        <v>223</v>
      </c>
      <c r="D261" s="206" t="s">
        <v>308</v>
      </c>
      <c r="E261" s="206" t="s">
        <v>309</v>
      </c>
      <c r="F261" s="206" t="s">
        <v>233</v>
      </c>
      <c r="H261" s="206" t="s">
        <v>234</v>
      </c>
      <c r="K261" s="206" t="s">
        <v>76</v>
      </c>
      <c r="N261" s="219" t="s">
        <v>1569</v>
      </c>
      <c r="O261" s="219" t="str">
        <f>INDEX('Standard Descriptions'!$E:$E,MATCH(Guidance!E261,'Standard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1" s="221" t="s">
        <v>1570</v>
      </c>
      <c r="Q261" s="221" t="s">
        <v>63</v>
      </c>
      <c r="R261" s="221" t="str">
        <f t="shared" si="34"/>
        <v xml:space="preserve">Nuclear </v>
      </c>
      <c r="S261" s="221" t="str">
        <f t="shared" ref="S261:S310" si="36">IF(R261="","","//**"&amp;R261&amp;": **")</f>
        <v>//**Nuclear : **</v>
      </c>
      <c r="T261" s="206" t="str">
        <f t="shared" si="35"/>
        <v/>
      </c>
    </row>
    <row r="262" spans="1:21" x14ac:dyDescent="0.3">
      <c r="A262" s="206" t="s">
        <v>1571</v>
      </c>
      <c r="C262" s="206" t="s">
        <v>223</v>
      </c>
      <c r="D262" s="206" t="s">
        <v>308</v>
      </c>
      <c r="E262" s="206" t="s">
        <v>309</v>
      </c>
      <c r="F262" s="206" t="s">
        <v>235</v>
      </c>
      <c r="H262" s="206" t="s">
        <v>236</v>
      </c>
      <c r="K262" s="206" t="s">
        <v>76</v>
      </c>
      <c r="N262" s="219" t="s">
        <v>1569</v>
      </c>
      <c r="O262" s="219" t="str">
        <f>INDEX('Standard Descriptions'!$E:$E,MATCH(Guidance!E262,'Standard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2" s="221" t="s">
        <v>1570</v>
      </c>
      <c r="Q262" s="221" t="s">
        <v>63</v>
      </c>
      <c r="R262" s="221" t="str">
        <f t="shared" si="34"/>
        <v xml:space="preserve">Hydro </v>
      </c>
      <c r="S262" s="221" t="str">
        <f t="shared" si="36"/>
        <v>//**Hydro : **</v>
      </c>
      <c r="T262" s="206" t="str">
        <f t="shared" si="35"/>
        <v/>
      </c>
    </row>
    <row r="263" spans="1:21" x14ac:dyDescent="0.3">
      <c r="A263" s="206" t="s">
        <v>1571</v>
      </c>
      <c r="C263" s="206" t="s">
        <v>223</v>
      </c>
      <c r="D263" s="206" t="s">
        <v>308</v>
      </c>
      <c r="E263" s="206" t="s">
        <v>309</v>
      </c>
      <c r="F263" s="206" t="s">
        <v>237</v>
      </c>
      <c r="H263" s="206" t="s">
        <v>238</v>
      </c>
      <c r="K263" s="206" t="s">
        <v>76</v>
      </c>
      <c r="N263" s="219" t="s">
        <v>1569</v>
      </c>
      <c r="O263" s="219" t="str">
        <f>INDEX('Standard Descriptions'!$E:$E,MATCH(Guidance!E263,'Standard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3" s="221" t="s">
        <v>1570</v>
      </c>
      <c r="Q263" s="221" t="s">
        <v>63</v>
      </c>
      <c r="R263" s="221" t="str">
        <f t="shared" si="34"/>
        <v xml:space="preserve">Onshore Wind </v>
      </c>
      <c r="S263" s="221" t="str">
        <f t="shared" si="36"/>
        <v>//**Onshore Wind : **</v>
      </c>
      <c r="T263" s="206" t="str">
        <f t="shared" si="35"/>
        <v/>
      </c>
    </row>
    <row r="264" spans="1:21" x14ac:dyDescent="0.3">
      <c r="A264" s="206" t="s">
        <v>1571</v>
      </c>
      <c r="C264" s="206" t="s">
        <v>223</v>
      </c>
      <c r="D264" s="206" t="s">
        <v>308</v>
      </c>
      <c r="E264" s="206" t="s">
        <v>309</v>
      </c>
      <c r="F264" s="206" t="s">
        <v>239</v>
      </c>
      <c r="H264" s="206" t="s">
        <v>240</v>
      </c>
      <c r="K264" s="206" t="s">
        <v>76</v>
      </c>
      <c r="N264" s="219" t="s">
        <v>1569</v>
      </c>
      <c r="O264" s="219" t="str">
        <f>INDEX('Standard Descriptions'!$E:$E,MATCH(Guidance!E264,'Standard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4" s="221" t="s">
        <v>1570</v>
      </c>
      <c r="Q264" s="221" t="s">
        <v>63</v>
      </c>
      <c r="R264" s="221" t="str">
        <f t="shared" si="34"/>
        <v xml:space="preserve">Solar PV </v>
      </c>
      <c r="S264" s="221" t="str">
        <f t="shared" si="36"/>
        <v>//**Solar PV : **</v>
      </c>
      <c r="T264" s="206" t="str">
        <f t="shared" si="35"/>
        <v/>
      </c>
    </row>
    <row r="265" spans="1:21" x14ac:dyDescent="0.3">
      <c r="A265" s="206" t="s">
        <v>1571</v>
      </c>
      <c r="C265" s="206" t="s">
        <v>223</v>
      </c>
      <c r="D265" s="206" t="s">
        <v>308</v>
      </c>
      <c r="E265" s="206" t="s">
        <v>309</v>
      </c>
      <c r="F265" s="206" t="s">
        <v>241</v>
      </c>
      <c r="H265" s="206" t="s">
        <v>242</v>
      </c>
      <c r="K265" s="206" t="s">
        <v>76</v>
      </c>
      <c r="N265" s="219" t="s">
        <v>1569</v>
      </c>
      <c r="O265" s="219" t="str">
        <f>INDEX('Standard Descriptions'!$E:$E,MATCH(Guidance!E265,'Standard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5" s="221" t="s">
        <v>1570</v>
      </c>
      <c r="Q265" s="221" t="s">
        <v>63</v>
      </c>
      <c r="R265" s="221" t="str">
        <f t="shared" si="34"/>
        <v xml:space="preserve">Solar Thermal </v>
      </c>
      <c r="S265" s="221" t="str">
        <f t="shared" si="36"/>
        <v>//**Solar Thermal : **</v>
      </c>
      <c r="T265" s="206" t="str">
        <f t="shared" si="35"/>
        <v/>
      </c>
    </row>
    <row r="266" spans="1:21" x14ac:dyDescent="0.3">
      <c r="A266" s="206" t="s">
        <v>1571</v>
      </c>
      <c r="C266" s="206" t="s">
        <v>223</v>
      </c>
      <c r="D266" s="206" t="s">
        <v>308</v>
      </c>
      <c r="E266" s="206" t="s">
        <v>309</v>
      </c>
      <c r="F266" s="206" t="s">
        <v>243</v>
      </c>
      <c r="H266" s="206" t="s">
        <v>244</v>
      </c>
      <c r="K266" s="206" t="s">
        <v>76</v>
      </c>
      <c r="N266" s="219" t="s">
        <v>1569</v>
      </c>
      <c r="O266" s="219" t="str">
        <f>INDEX('Standard Descriptions'!$E:$E,MATCH(Guidance!E266,'Standard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6" s="221" t="s">
        <v>1570</v>
      </c>
      <c r="Q266" s="221" t="s">
        <v>63</v>
      </c>
      <c r="R266" s="221" t="str">
        <f t="shared" si="34"/>
        <v xml:space="preserve">Biomass </v>
      </c>
      <c r="S266" s="221" t="str">
        <f t="shared" si="36"/>
        <v>//**Biomass : **</v>
      </c>
      <c r="T266" s="206" t="str">
        <f t="shared" si="35"/>
        <v/>
      </c>
    </row>
    <row r="267" spans="1:21" x14ac:dyDescent="0.3">
      <c r="A267" s="206" t="s">
        <v>1571</v>
      </c>
      <c r="C267" s="206" t="s">
        <v>223</v>
      </c>
      <c r="D267" s="206" t="s">
        <v>308</v>
      </c>
      <c r="E267" s="206" t="s">
        <v>309</v>
      </c>
      <c r="F267" s="206" t="s">
        <v>245</v>
      </c>
      <c r="H267" s="206" t="s">
        <v>246</v>
      </c>
      <c r="K267" s="206" t="s">
        <v>76</v>
      </c>
      <c r="N267" s="219" t="s">
        <v>1569</v>
      </c>
      <c r="O267" s="219" t="str">
        <f>INDEX('Standard Descriptions'!$E:$E,MATCH(Guidance!E267,'Standard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7" s="221" t="s">
        <v>1570</v>
      </c>
      <c r="Q267" s="221" t="s">
        <v>63</v>
      </c>
      <c r="R267" s="221" t="str">
        <f t="shared" si="34"/>
        <v xml:space="preserve">Geothermal </v>
      </c>
      <c r="S267" s="221" t="str">
        <f t="shared" si="36"/>
        <v>//**Geothermal : **</v>
      </c>
      <c r="T267" s="206" t="str">
        <f t="shared" si="35"/>
        <v/>
      </c>
    </row>
    <row r="268" spans="1:21" x14ac:dyDescent="0.3">
      <c r="A268" s="206" t="s">
        <v>1571</v>
      </c>
      <c r="C268" s="206" t="s">
        <v>223</v>
      </c>
      <c r="D268" s="206" t="s">
        <v>308</v>
      </c>
      <c r="E268" s="206" t="s">
        <v>309</v>
      </c>
      <c r="F268" s="206" t="s">
        <v>247</v>
      </c>
      <c r="H268" s="206" t="s">
        <v>248</v>
      </c>
      <c r="K268" s="206" t="s">
        <v>76</v>
      </c>
      <c r="N268" s="219" t="s">
        <v>1569</v>
      </c>
      <c r="O268" s="219" t="str">
        <f>INDEX('Standard Descriptions'!$E:$E,MATCH(Guidance!E268,'Standard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8" s="221" t="s">
        <v>1570</v>
      </c>
      <c r="Q268" s="221" t="s">
        <v>63</v>
      </c>
      <c r="R268" s="221" t="str">
        <f t="shared" si="34"/>
        <v xml:space="preserve">Petroleum </v>
      </c>
      <c r="S268" s="221" t="str">
        <f t="shared" si="36"/>
        <v>//**Petroleum : **</v>
      </c>
      <c r="T268" s="206" t="str">
        <f t="shared" si="35"/>
        <v/>
      </c>
    </row>
    <row r="269" spans="1:21" x14ac:dyDescent="0.3">
      <c r="A269" s="206" t="s">
        <v>1571</v>
      </c>
      <c r="C269" s="206" t="s">
        <v>223</v>
      </c>
      <c r="D269" s="206" t="s">
        <v>308</v>
      </c>
      <c r="E269" s="206" t="s">
        <v>309</v>
      </c>
      <c r="F269" s="206" t="s">
        <v>249</v>
      </c>
      <c r="H269" s="206" t="s">
        <v>250</v>
      </c>
      <c r="K269" s="206" t="s">
        <v>76</v>
      </c>
      <c r="N269" s="219" t="s">
        <v>1569</v>
      </c>
      <c r="O269" s="219" t="str">
        <f>INDEX('Standard Descriptions'!$E:$E,MATCH(Guidance!E269,'Standard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69" s="221" t="s">
        <v>1570</v>
      </c>
      <c r="Q269" s="221" t="s">
        <v>63</v>
      </c>
      <c r="R269" s="221" t="str">
        <f t="shared" si="34"/>
        <v xml:space="preserve">Natural Gas Peaker </v>
      </c>
      <c r="S269" s="221" t="str">
        <f t="shared" si="36"/>
        <v>//**Natural Gas Peaker : **</v>
      </c>
      <c r="T269" s="206" t="str">
        <f t="shared" si="35"/>
        <v/>
      </c>
    </row>
    <row r="270" spans="1:21" x14ac:dyDescent="0.3">
      <c r="A270" s="206" t="s">
        <v>1571</v>
      </c>
      <c r="C270" s="206" t="s">
        <v>223</v>
      </c>
      <c r="D270" s="206" t="s">
        <v>308</v>
      </c>
      <c r="E270" s="206" t="s">
        <v>309</v>
      </c>
      <c r="F270" s="206" t="s">
        <v>251</v>
      </c>
      <c r="H270" s="206" t="s">
        <v>252</v>
      </c>
      <c r="K270" s="206" t="s">
        <v>76</v>
      </c>
      <c r="N270" s="219" t="s">
        <v>1569</v>
      </c>
      <c r="O270" s="219" t="str">
        <f>INDEX('Standard Descriptions'!$E:$E,MATCH(Guidance!E270,'Standard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0" s="221" t="s">
        <v>1570</v>
      </c>
      <c r="Q270" s="221" t="s">
        <v>63</v>
      </c>
      <c r="R270" s="221" t="str">
        <f t="shared" si="34"/>
        <v xml:space="preserve">Lignite </v>
      </c>
      <c r="S270" s="221" t="str">
        <f t="shared" si="36"/>
        <v>//**Lignite : **</v>
      </c>
      <c r="T270" s="206" t="str">
        <f t="shared" si="35"/>
        <v/>
      </c>
    </row>
    <row r="271" spans="1:21" x14ac:dyDescent="0.3">
      <c r="A271" s="206" t="s">
        <v>1571</v>
      </c>
      <c r="C271" s="206" t="s">
        <v>223</v>
      </c>
      <c r="D271" s="206" t="s">
        <v>308</v>
      </c>
      <c r="E271" s="206" t="s">
        <v>309</v>
      </c>
      <c r="F271" s="206" t="s">
        <v>253</v>
      </c>
      <c r="H271" s="206" t="s">
        <v>254</v>
      </c>
      <c r="K271" s="206" t="s">
        <v>76</v>
      </c>
      <c r="N271" s="219" t="s">
        <v>1569</v>
      </c>
      <c r="O271" s="219" t="str">
        <f>INDEX('Standard Descriptions'!$E:$E,MATCH(Guidance!E271,'Standard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1" s="221" t="s">
        <v>1570</v>
      </c>
      <c r="Q271" s="221" t="s">
        <v>63</v>
      </c>
      <c r="R271" s="221" t="str">
        <f t="shared" si="34"/>
        <v xml:space="preserve">Offshore Wind </v>
      </c>
      <c r="S271" s="221" t="str">
        <f t="shared" si="36"/>
        <v>//**Offshore Wind : **</v>
      </c>
      <c r="T271" s="206" t="str">
        <f t="shared" si="35"/>
        <v/>
      </c>
    </row>
    <row r="272" spans="1:21" x14ac:dyDescent="0.3">
      <c r="A272" s="206" t="s">
        <v>1571</v>
      </c>
      <c r="C272" s="206" t="s">
        <v>223</v>
      </c>
      <c r="D272" s="206" t="s">
        <v>308</v>
      </c>
      <c r="E272" s="206" t="s">
        <v>309</v>
      </c>
      <c r="F272" s="206" t="s">
        <v>255</v>
      </c>
      <c r="H272" s="206" t="s">
        <v>256</v>
      </c>
      <c r="K272" s="206" t="s">
        <v>76</v>
      </c>
      <c r="N272" s="219" t="s">
        <v>1569</v>
      </c>
      <c r="O272" s="219" t="str">
        <f>INDEX('Standard Descriptions'!$E:$E,MATCH(Guidance!E272,'Standard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2" s="221" t="s">
        <v>1570</v>
      </c>
      <c r="Q272" s="221" t="s">
        <v>63</v>
      </c>
      <c r="R272" s="221" t="str">
        <f t="shared" si="34"/>
        <v xml:space="preserve">Crude Oil </v>
      </c>
      <c r="S272" s="221" t="str">
        <f t="shared" si="36"/>
        <v>//**Crude Oil : **</v>
      </c>
      <c r="T272" s="206" t="str">
        <f t="shared" si="35"/>
        <v/>
      </c>
    </row>
    <row r="273" spans="1:20" x14ac:dyDescent="0.3">
      <c r="A273" s="206" t="s">
        <v>1571</v>
      </c>
      <c r="C273" s="206" t="s">
        <v>223</v>
      </c>
      <c r="D273" s="206" t="s">
        <v>308</v>
      </c>
      <c r="E273" s="206" t="s">
        <v>309</v>
      </c>
      <c r="F273" s="206" t="s">
        <v>257</v>
      </c>
      <c r="H273" s="206" t="s">
        <v>258</v>
      </c>
      <c r="K273" s="206" t="s">
        <v>76</v>
      </c>
      <c r="N273" s="219" t="s">
        <v>1569</v>
      </c>
      <c r="O273" s="219" t="str">
        <f>INDEX('Standard Descriptions'!$E:$E,MATCH(Guidance!E273,'Standard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3" s="221" t="s">
        <v>1570</v>
      </c>
      <c r="Q273" s="221" t="s">
        <v>63</v>
      </c>
      <c r="R273" s="221" t="str">
        <f t="shared" si="34"/>
        <v xml:space="preserve">Heavy or Residual Fuel Oil </v>
      </c>
      <c r="S273" s="221" t="str">
        <f t="shared" si="36"/>
        <v>//**Heavy or Residual Fuel Oil : **</v>
      </c>
      <c r="T273" s="206" t="str">
        <f t="shared" si="35"/>
        <v/>
      </c>
    </row>
    <row r="274" spans="1:20" x14ac:dyDescent="0.3">
      <c r="A274" s="206" t="s">
        <v>1571</v>
      </c>
      <c r="C274" s="206" t="s">
        <v>223</v>
      </c>
      <c r="D274" s="206" t="s">
        <v>308</v>
      </c>
      <c r="E274" s="206" t="s">
        <v>309</v>
      </c>
      <c r="F274" s="206" t="s">
        <v>259</v>
      </c>
      <c r="H274" s="206" t="s">
        <v>260</v>
      </c>
      <c r="K274" s="206" t="s">
        <v>76</v>
      </c>
      <c r="N274" s="219" t="s">
        <v>1569</v>
      </c>
      <c r="O274" s="219" t="str">
        <f>INDEX('Standard Descriptions'!$E:$E,MATCH(Guidance!E274,'Standard Descriptions'!$C:$C,0))</f>
        <v xml:space="preserve"> The business-as-uusal case includes all planned capacity additions (provided by the U.S. Energy Information Administration). This policy blocks all planned additions of the selected type(s) that have not already received regulatory approval. // </v>
      </c>
      <c r="P274" s="221" t="s">
        <v>1570</v>
      </c>
      <c r="Q274" s="221" t="s">
        <v>63</v>
      </c>
      <c r="R274" s="221" t="str">
        <f t="shared" si="34"/>
        <v xml:space="preserve">Municipal Solid Waste </v>
      </c>
      <c r="S274" s="221" t="str">
        <f t="shared" si="36"/>
        <v>//**Municipal Solid Waste : **</v>
      </c>
      <c r="T274" s="206" t="str">
        <f t="shared" si="35"/>
        <v/>
      </c>
    </row>
    <row r="275" spans="1:20" x14ac:dyDescent="0.3">
      <c r="N275" s="219"/>
      <c r="O275" s="219"/>
      <c r="P275" s="221"/>
      <c r="Q275" s="221"/>
      <c r="R275" s="221"/>
      <c r="S275" s="221"/>
    </row>
    <row r="276" spans="1:20" x14ac:dyDescent="0.3">
      <c r="N276" s="219"/>
      <c r="O276" s="219"/>
      <c r="P276" s="221"/>
      <c r="Q276" s="221"/>
      <c r="R276" s="221"/>
      <c r="S276" s="221"/>
    </row>
    <row r="277" spans="1:20" x14ac:dyDescent="0.3">
      <c r="N277" s="219"/>
      <c r="O277" s="219"/>
      <c r="P277" s="221"/>
      <c r="Q277" s="221"/>
      <c r="R277" s="221"/>
      <c r="S277" s="221"/>
    </row>
    <row r="278" spans="1:20" x14ac:dyDescent="0.3">
      <c r="N278" s="219"/>
      <c r="O278" s="219"/>
      <c r="P278" s="221"/>
      <c r="Q278" s="221"/>
      <c r="R278" s="221"/>
      <c r="S278" s="221"/>
    </row>
    <row r="279" spans="1:20" x14ac:dyDescent="0.3">
      <c r="N279" s="219"/>
      <c r="O279" s="219"/>
      <c r="P279" s="221"/>
      <c r="Q279" s="221"/>
      <c r="R279" s="221"/>
      <c r="S279" s="221"/>
    </row>
    <row r="280" spans="1:20" x14ac:dyDescent="0.3">
      <c r="N280" s="219"/>
      <c r="O280" s="219"/>
      <c r="P280" s="221"/>
      <c r="Q280" s="221"/>
      <c r="R280" s="221"/>
      <c r="S280" s="221"/>
    </row>
    <row r="281" spans="1:20" x14ac:dyDescent="0.3">
      <c r="N281" s="219"/>
      <c r="O281" s="219"/>
      <c r="P281" s="221"/>
      <c r="Q281" s="221"/>
      <c r="R281" s="221"/>
      <c r="S281" s="221"/>
    </row>
    <row r="282" spans="1:20" x14ac:dyDescent="0.3">
      <c r="N282" s="219"/>
      <c r="O282" s="219"/>
      <c r="P282" s="221"/>
      <c r="Q282" s="221"/>
      <c r="R282" s="221"/>
      <c r="S282" s="221"/>
    </row>
    <row r="283" spans="1:20" x14ac:dyDescent="0.3">
      <c r="N283" s="219"/>
      <c r="O283" s="219"/>
      <c r="P283" s="221"/>
      <c r="Q283" s="221"/>
      <c r="R283" s="221"/>
      <c r="S283" s="221"/>
    </row>
    <row r="284" spans="1:20" x14ac:dyDescent="0.3">
      <c r="N284" s="219"/>
      <c r="O284" s="219"/>
      <c r="P284" s="221"/>
      <c r="Q284" s="221"/>
      <c r="R284" s="221"/>
      <c r="S284" s="221"/>
    </row>
    <row r="285" spans="1:20" x14ac:dyDescent="0.3">
      <c r="N285" s="219"/>
      <c r="O285" s="219"/>
      <c r="P285" s="221"/>
      <c r="Q285" s="221"/>
      <c r="R285" s="221"/>
      <c r="S285" s="221"/>
    </row>
    <row r="286" spans="1:20" x14ac:dyDescent="0.3">
      <c r="N286" s="219"/>
      <c r="O286" s="219"/>
      <c r="P286" s="221"/>
      <c r="Q286" s="221"/>
      <c r="R286" s="221"/>
      <c r="S286" s="221"/>
    </row>
    <row r="287" spans="1:20" x14ac:dyDescent="0.3">
      <c r="N287" s="219"/>
      <c r="O287" s="219"/>
      <c r="P287" s="221"/>
      <c r="Q287" s="221"/>
      <c r="R287" s="221"/>
      <c r="S287" s="221"/>
    </row>
    <row r="288" spans="1:20" x14ac:dyDescent="0.3">
      <c r="N288" s="219"/>
      <c r="O288" s="219"/>
      <c r="P288" s="221"/>
      <c r="Q288" s="221"/>
      <c r="R288" s="221"/>
      <c r="S288" s="221"/>
    </row>
    <row r="289" spans="1:21" x14ac:dyDescent="0.3">
      <c r="N289" s="219"/>
      <c r="O289" s="219"/>
      <c r="P289" s="221"/>
      <c r="Q289" s="221"/>
      <c r="R289" s="221"/>
      <c r="S289" s="221"/>
    </row>
    <row r="290" spans="1:21" s="224" customFormat="1" x14ac:dyDescent="0.3">
      <c r="A290" s="224" t="s">
        <v>1568</v>
      </c>
      <c r="B290" s="215" t="str">
        <f t="shared" ref="B290:B292" si="37">C290&amp;D290&amp;E290</f>
        <v>Electricity SupplyNon BAU RPS Qualifying ResourcesBoolean Use Non BAU RPS Qualifying Resource Definitions</v>
      </c>
      <c r="C290" s="224" t="s">
        <v>223</v>
      </c>
      <c r="D290" s="224" t="s">
        <v>310</v>
      </c>
      <c r="E290" s="224" t="s">
        <v>311</v>
      </c>
      <c r="J290" s="224" t="s">
        <v>222</v>
      </c>
      <c r="K290" s="224" t="s">
        <v>76</v>
      </c>
      <c r="M290" s="208"/>
      <c r="N290" s="225" t="s">
        <v>1569</v>
      </c>
      <c r="O290" s="229" t="str">
        <f>INDEX('Standard Descriptions'!$E:$E,MATCH(Guidance!E290,'Standard Descriptions'!$C:$C,0))</f>
        <v>This policy expands the definitions for qualifying carbon-free sources for the carbon-free electricity standard to be wind, solar, hydro, nuclear, and municipal solid waste.//</v>
      </c>
      <c r="P290" s="224" t="s">
        <v>1570</v>
      </c>
      <c r="Q290" s="224" t="s">
        <v>76</v>
      </c>
      <c r="R290" s="224" t="str">
        <f t="shared" si="34"/>
        <v xml:space="preserve"> </v>
      </c>
      <c r="S290" s="223"/>
      <c r="T290" s="223" t="str">
        <f t="shared" si="35"/>
        <v/>
      </c>
      <c r="U290" s="214" t="str">
        <f>N290&amp;O290&amp;P290&amp;T290</f>
        <v>**Description:**This policy expands the definitions for qualifying carbon-free sources for the carbon-free electricity standard to be wind, solar, hydro, nuclear, and municipal solid waste.//**Guidance for setting values: **</v>
      </c>
    </row>
    <row r="291" spans="1:21" s="224" customFormat="1" x14ac:dyDescent="0.3">
      <c r="A291" s="224" t="s">
        <v>1568</v>
      </c>
      <c r="B291" s="215" t="str">
        <f t="shared" si="37"/>
        <v>Electricity SupplyNuclear Plant Lifetime ExtensionNuclear Capacity Lifetime Extension</v>
      </c>
      <c r="C291" s="224" t="s">
        <v>223</v>
      </c>
      <c r="D291" s="224" t="s">
        <v>313</v>
      </c>
      <c r="E291" s="224" t="s">
        <v>314</v>
      </c>
      <c r="J291" s="224">
        <v>35</v>
      </c>
      <c r="K291" s="224" t="s">
        <v>76</v>
      </c>
      <c r="M291" s="208"/>
      <c r="N291" s="225" t="s">
        <v>1569</v>
      </c>
      <c r="O291" s="225" t="str">
        <f>INDEX('Standard Descriptions'!$E:$E,MATCH(Guidance!E291,'Standard Descriptions'!$C:$C,0))</f>
        <v xml:space="preserve"> This policy extends the lifetime of all nuclear plants by the specified number of years.//</v>
      </c>
      <c r="P291" s="224" t="s">
        <v>1570</v>
      </c>
      <c r="Q291" s="224" t="s">
        <v>76</v>
      </c>
      <c r="R291" s="224" t="str">
        <f t="shared" si="34"/>
        <v xml:space="preserve"> </v>
      </c>
      <c r="S291" s="223"/>
      <c r="T291" s="223" t="str">
        <f t="shared" si="35"/>
        <v/>
      </c>
      <c r="U291" s="214" t="str">
        <f>N291&amp;O291</f>
        <v>**Description:** This policy extends the lifetime of all nuclear plants by the specified number of years.//</v>
      </c>
    </row>
    <row r="292" spans="1:21" s="224" customFormat="1" x14ac:dyDescent="0.3">
      <c r="A292" s="224" t="s">
        <v>1568</v>
      </c>
      <c r="B292" s="215" t="str">
        <f t="shared" si="37"/>
        <v>Electricity SupplyReduce Plant DowntimePercentage Reduction in Plant Downtime</v>
      </c>
      <c r="C292" s="224" t="s">
        <v>223</v>
      </c>
      <c r="D292" s="224" t="s">
        <v>320</v>
      </c>
      <c r="E292" s="224" t="str">
        <f>E293</f>
        <v>Percentage Reduction in Plant Downtime</v>
      </c>
      <c r="M292" s="208"/>
      <c r="N292" s="225" t="s">
        <v>1569</v>
      </c>
      <c r="O292" s="225"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23" t="s">
        <v>1570</v>
      </c>
      <c r="Q292" s="223" t="s">
        <v>63</v>
      </c>
      <c r="S292" s="223"/>
      <c r="T292" s="223" t="str">
        <f t="shared" si="35"/>
        <v/>
      </c>
      <c r="U292" s="214"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293" spans="1:21" x14ac:dyDescent="0.3">
      <c r="A293" s="206" t="s">
        <v>1571</v>
      </c>
      <c r="C293" s="206" t="s">
        <v>223</v>
      </c>
      <c r="D293" s="206" t="s">
        <v>320</v>
      </c>
      <c r="E293" s="206" t="s">
        <v>321</v>
      </c>
      <c r="F293" s="206" t="s">
        <v>226</v>
      </c>
      <c r="G293" s="206" t="s">
        <v>322</v>
      </c>
      <c r="K293" s="206" t="s">
        <v>76</v>
      </c>
      <c r="N293" s="219" t="s">
        <v>1569</v>
      </c>
      <c r="O293" s="219"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21" t="s">
        <v>1570</v>
      </c>
      <c r="Q293" s="221" t="s">
        <v>63</v>
      </c>
      <c r="R293" s="221" t="str">
        <f t="shared" ref="R293:R337" si="38">H293&amp;" "&amp;I293</f>
        <v xml:space="preserve"> </v>
      </c>
      <c r="S293" s="221"/>
      <c r="T293" s="206" t="str">
        <f t="shared" si="35"/>
        <v/>
      </c>
    </row>
    <row r="294" spans="1:21" x14ac:dyDescent="0.3">
      <c r="A294" s="206" t="s">
        <v>1571</v>
      </c>
      <c r="C294" s="206" t="s">
        <v>223</v>
      </c>
      <c r="D294" s="206" t="s">
        <v>320</v>
      </c>
      <c r="E294" s="206" t="s">
        <v>321</v>
      </c>
      <c r="F294" s="206" t="s">
        <v>226</v>
      </c>
      <c r="G294" s="206" t="s">
        <v>324</v>
      </c>
      <c r="K294" s="206" t="s">
        <v>76</v>
      </c>
      <c r="N294" s="219" t="s">
        <v>1569</v>
      </c>
      <c r="O294" s="219"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21" t="s">
        <v>1570</v>
      </c>
      <c r="Q294" s="221" t="s">
        <v>63</v>
      </c>
      <c r="R294" s="221" t="str">
        <f t="shared" si="38"/>
        <v xml:space="preserve"> </v>
      </c>
      <c r="S294" s="221"/>
      <c r="T294" s="206" t="str">
        <f t="shared" si="35"/>
        <v/>
      </c>
    </row>
    <row r="295" spans="1:21" x14ac:dyDescent="0.3">
      <c r="A295" s="206" t="s">
        <v>1571</v>
      </c>
      <c r="C295" s="206" t="s">
        <v>223</v>
      </c>
      <c r="D295" s="206" t="s">
        <v>320</v>
      </c>
      <c r="E295" s="206" t="s">
        <v>321</v>
      </c>
      <c r="F295" s="206" t="s">
        <v>226</v>
      </c>
      <c r="G295" s="206" t="s">
        <v>325</v>
      </c>
      <c r="K295" s="206" t="s">
        <v>76</v>
      </c>
      <c r="N295" s="219" t="s">
        <v>1569</v>
      </c>
      <c r="O295" s="219"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21" t="s">
        <v>1570</v>
      </c>
      <c r="Q295" s="221" t="s">
        <v>63</v>
      </c>
      <c r="R295" s="221" t="str">
        <f t="shared" si="38"/>
        <v xml:space="preserve"> </v>
      </c>
      <c r="S295" s="221"/>
      <c r="T295" s="206" t="str">
        <f t="shared" si="35"/>
        <v/>
      </c>
    </row>
    <row r="296" spans="1:21" x14ac:dyDescent="0.3">
      <c r="A296" s="206" t="s">
        <v>1571</v>
      </c>
      <c r="C296" s="206" t="s">
        <v>223</v>
      </c>
      <c r="D296" s="206" t="s">
        <v>320</v>
      </c>
      <c r="E296" s="206" t="s">
        <v>321</v>
      </c>
      <c r="F296" s="206" t="s">
        <v>231</v>
      </c>
      <c r="G296" s="206" t="s">
        <v>322</v>
      </c>
      <c r="H296" s="206" t="s">
        <v>326</v>
      </c>
      <c r="I296" s="206" t="s">
        <v>232</v>
      </c>
      <c r="J296" s="206">
        <v>141</v>
      </c>
      <c r="K296" s="206" t="s">
        <v>63</v>
      </c>
      <c r="L296" s="206" t="s">
        <v>1732</v>
      </c>
      <c r="N296" s="219" t="s">
        <v>1569</v>
      </c>
      <c r="O296" s="219"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21" t="s">
        <v>1570</v>
      </c>
      <c r="Q296" s="221" t="s">
        <v>63</v>
      </c>
      <c r="R296" s="221" t="str">
        <f t="shared" si="38"/>
        <v>Preexisting Natural Gas Nonpeaker</v>
      </c>
      <c r="S296" s="221" t="str">
        <f t="shared" si="36"/>
        <v>//**Preexisting Natural Gas Nonpeaker: **</v>
      </c>
      <c r="T296" s="206" t="str">
        <f t="shared" si="35"/>
        <v xml:space="preserve">//**Preexisting Natural Gas Nonpeaker: ** Preexisting natural gas nonpeakers have an average capacity factor of 55%.  As part of the reduction in downtime proposed in this project nonpeaking natural gas plants could be reach a 60.5% capacity factor (ramping up to that value over a number of years).  </v>
      </c>
    </row>
    <row r="297" spans="1:21" x14ac:dyDescent="0.3">
      <c r="A297" s="206" t="s">
        <v>1571</v>
      </c>
      <c r="C297" s="206" t="s">
        <v>223</v>
      </c>
      <c r="D297" s="206" t="s">
        <v>320</v>
      </c>
      <c r="E297" s="206" t="s">
        <v>321</v>
      </c>
      <c r="F297" s="206" t="s">
        <v>231</v>
      </c>
      <c r="G297" s="206" t="s">
        <v>324</v>
      </c>
      <c r="K297" s="206" t="s">
        <v>76</v>
      </c>
      <c r="N297" s="219" t="s">
        <v>1569</v>
      </c>
      <c r="O297" s="219"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21" t="s">
        <v>1570</v>
      </c>
      <c r="Q297" s="221" t="s">
        <v>63</v>
      </c>
      <c r="R297" s="221" t="str">
        <f t="shared" si="38"/>
        <v xml:space="preserve"> </v>
      </c>
      <c r="S297" s="221"/>
      <c r="T297" s="206" t="str">
        <f t="shared" si="35"/>
        <v/>
      </c>
    </row>
    <row r="298" spans="1:21" x14ac:dyDescent="0.3">
      <c r="A298" s="206" t="s">
        <v>1571</v>
      </c>
      <c r="C298" s="206" t="s">
        <v>223</v>
      </c>
      <c r="D298" s="206" t="s">
        <v>320</v>
      </c>
      <c r="E298" s="206" t="s">
        <v>321</v>
      </c>
      <c r="F298" s="206" t="s">
        <v>231</v>
      </c>
      <c r="G298" s="206" t="s">
        <v>325</v>
      </c>
      <c r="K298" s="206" t="s">
        <v>76</v>
      </c>
      <c r="N298" s="219" t="s">
        <v>1569</v>
      </c>
      <c r="O298" s="219"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21" t="s">
        <v>1570</v>
      </c>
      <c r="Q298" s="221" t="s">
        <v>63</v>
      </c>
      <c r="R298" s="221" t="str">
        <f t="shared" si="38"/>
        <v xml:space="preserve"> </v>
      </c>
      <c r="S298" s="221"/>
      <c r="T298" s="206" t="str">
        <f t="shared" si="35"/>
        <v/>
      </c>
    </row>
    <row r="299" spans="1:21" x14ac:dyDescent="0.3">
      <c r="A299" s="206" t="s">
        <v>1571</v>
      </c>
      <c r="C299" s="206" t="s">
        <v>223</v>
      </c>
      <c r="D299" s="206" t="s">
        <v>320</v>
      </c>
      <c r="E299" s="206" t="s">
        <v>321</v>
      </c>
      <c r="F299" s="206" t="s">
        <v>233</v>
      </c>
      <c r="G299" s="206" t="s">
        <v>322</v>
      </c>
      <c r="K299" s="206" t="s">
        <v>76</v>
      </c>
      <c r="N299" s="219" t="s">
        <v>1569</v>
      </c>
      <c r="O299" s="219"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21" t="s">
        <v>1570</v>
      </c>
      <c r="Q299" s="221" t="s">
        <v>63</v>
      </c>
      <c r="R299" s="221" t="str">
        <f t="shared" si="38"/>
        <v xml:space="preserve"> </v>
      </c>
      <c r="S299" s="221"/>
      <c r="T299" s="206" t="str">
        <f t="shared" si="35"/>
        <v/>
      </c>
    </row>
    <row r="300" spans="1:21" x14ac:dyDescent="0.3">
      <c r="A300" s="206" t="s">
        <v>1571</v>
      </c>
      <c r="C300" s="206" t="s">
        <v>223</v>
      </c>
      <c r="D300" s="206" t="s">
        <v>320</v>
      </c>
      <c r="E300" s="206" t="s">
        <v>321</v>
      </c>
      <c r="F300" s="206" t="s">
        <v>233</v>
      </c>
      <c r="G300" s="206" t="s">
        <v>324</v>
      </c>
      <c r="K300" s="206" t="s">
        <v>76</v>
      </c>
      <c r="N300" s="219" t="s">
        <v>1569</v>
      </c>
      <c r="O300" s="219"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21" t="s">
        <v>1570</v>
      </c>
      <c r="Q300" s="221" t="s">
        <v>63</v>
      </c>
      <c r="R300" s="221" t="str">
        <f t="shared" si="38"/>
        <v xml:space="preserve"> </v>
      </c>
      <c r="S300" s="221"/>
      <c r="T300" s="206" t="str">
        <f t="shared" si="35"/>
        <v/>
      </c>
    </row>
    <row r="301" spans="1:21" x14ac:dyDescent="0.3">
      <c r="A301" s="206" t="s">
        <v>1571</v>
      </c>
      <c r="C301" s="206" t="s">
        <v>223</v>
      </c>
      <c r="D301" s="206" t="s">
        <v>320</v>
      </c>
      <c r="E301" s="206" t="s">
        <v>321</v>
      </c>
      <c r="F301" s="206" t="s">
        <v>233</v>
      </c>
      <c r="G301" s="206" t="s">
        <v>325</v>
      </c>
      <c r="K301" s="206" t="s">
        <v>76</v>
      </c>
      <c r="N301" s="219" t="s">
        <v>1569</v>
      </c>
      <c r="O301" s="219"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21" t="s">
        <v>1570</v>
      </c>
      <c r="Q301" s="221" t="s">
        <v>63</v>
      </c>
      <c r="R301" s="221" t="str">
        <f t="shared" si="38"/>
        <v xml:space="preserve"> </v>
      </c>
      <c r="S301" s="221"/>
      <c r="T301" s="206" t="str">
        <f t="shared" si="35"/>
        <v/>
      </c>
    </row>
    <row r="302" spans="1:21" x14ac:dyDescent="0.3">
      <c r="A302" s="206" t="s">
        <v>1571</v>
      </c>
      <c r="C302" s="206" t="s">
        <v>223</v>
      </c>
      <c r="D302" s="206" t="s">
        <v>320</v>
      </c>
      <c r="E302" s="206" t="s">
        <v>321</v>
      </c>
      <c r="F302" s="206" t="s">
        <v>235</v>
      </c>
      <c r="G302" s="206" t="s">
        <v>322</v>
      </c>
      <c r="K302" s="206" t="s">
        <v>76</v>
      </c>
      <c r="N302" s="219" t="s">
        <v>1569</v>
      </c>
      <c r="O302" s="219"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21" t="s">
        <v>1570</v>
      </c>
      <c r="Q302" s="221" t="s">
        <v>63</v>
      </c>
      <c r="R302" s="221" t="str">
        <f t="shared" si="38"/>
        <v xml:space="preserve"> </v>
      </c>
      <c r="S302" s="221"/>
      <c r="T302" s="206" t="str">
        <f t="shared" si="35"/>
        <v/>
      </c>
    </row>
    <row r="303" spans="1:21" x14ac:dyDescent="0.3">
      <c r="A303" s="206" t="s">
        <v>1571</v>
      </c>
      <c r="C303" s="206" t="s">
        <v>223</v>
      </c>
      <c r="D303" s="206" t="s">
        <v>320</v>
      </c>
      <c r="E303" s="206" t="s">
        <v>321</v>
      </c>
      <c r="F303" s="206" t="s">
        <v>235</v>
      </c>
      <c r="G303" s="206" t="s">
        <v>324</v>
      </c>
      <c r="K303" s="206" t="s">
        <v>76</v>
      </c>
      <c r="N303" s="219" t="s">
        <v>1569</v>
      </c>
      <c r="O303" s="219"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21" t="s">
        <v>1570</v>
      </c>
      <c r="Q303" s="221" t="s">
        <v>63</v>
      </c>
      <c r="R303" s="221" t="str">
        <f t="shared" si="38"/>
        <v xml:space="preserve"> </v>
      </c>
      <c r="S303" s="221"/>
      <c r="T303" s="206" t="str">
        <f t="shared" si="35"/>
        <v/>
      </c>
    </row>
    <row r="304" spans="1:21" x14ac:dyDescent="0.3">
      <c r="A304" s="206" t="s">
        <v>1571</v>
      </c>
      <c r="C304" s="206" t="s">
        <v>223</v>
      </c>
      <c r="D304" s="206" t="s">
        <v>320</v>
      </c>
      <c r="E304" s="206" t="s">
        <v>321</v>
      </c>
      <c r="F304" s="206" t="s">
        <v>235</v>
      </c>
      <c r="G304" s="206" t="s">
        <v>325</v>
      </c>
      <c r="K304" s="206" t="s">
        <v>76</v>
      </c>
      <c r="N304" s="219" t="s">
        <v>1569</v>
      </c>
      <c r="O304" s="219"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21" t="s">
        <v>1570</v>
      </c>
      <c r="Q304" s="221" t="s">
        <v>63</v>
      </c>
      <c r="R304" s="221" t="str">
        <f t="shared" si="38"/>
        <v xml:space="preserve"> </v>
      </c>
      <c r="S304" s="221"/>
      <c r="T304" s="206" t="str">
        <f t="shared" si="35"/>
        <v/>
      </c>
    </row>
    <row r="305" spans="1:20" x14ac:dyDescent="0.3">
      <c r="A305" s="206" t="s">
        <v>1571</v>
      </c>
      <c r="C305" s="206" t="s">
        <v>223</v>
      </c>
      <c r="D305" s="206" t="s">
        <v>320</v>
      </c>
      <c r="E305" s="206" t="s">
        <v>321</v>
      </c>
      <c r="F305" s="206" t="s">
        <v>237</v>
      </c>
      <c r="G305" s="206" t="s">
        <v>322</v>
      </c>
      <c r="K305" s="206" t="s">
        <v>76</v>
      </c>
      <c r="N305" s="219" t="s">
        <v>1569</v>
      </c>
      <c r="O305" s="219"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21" t="s">
        <v>1570</v>
      </c>
      <c r="Q305" s="221" t="s">
        <v>63</v>
      </c>
      <c r="R305" s="221" t="str">
        <f t="shared" si="38"/>
        <v xml:space="preserve"> </v>
      </c>
      <c r="S305" s="221"/>
      <c r="T305" s="206" t="str">
        <f t="shared" si="35"/>
        <v/>
      </c>
    </row>
    <row r="306" spans="1:20" x14ac:dyDescent="0.3">
      <c r="A306" s="206" t="s">
        <v>1571</v>
      </c>
      <c r="C306" s="206" t="s">
        <v>223</v>
      </c>
      <c r="D306" s="206" t="s">
        <v>320</v>
      </c>
      <c r="E306" s="206" t="s">
        <v>321</v>
      </c>
      <c r="F306" s="206" t="s">
        <v>237</v>
      </c>
      <c r="G306" s="206" t="s">
        <v>324</v>
      </c>
      <c r="K306" s="206" t="s">
        <v>76</v>
      </c>
      <c r="N306" s="219" t="s">
        <v>1569</v>
      </c>
      <c r="O306" s="219"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21" t="s">
        <v>1570</v>
      </c>
      <c r="Q306" s="221" t="s">
        <v>63</v>
      </c>
      <c r="R306" s="221" t="str">
        <f t="shared" si="38"/>
        <v xml:space="preserve"> </v>
      </c>
      <c r="S306" s="221"/>
      <c r="T306" s="206" t="str">
        <f t="shared" si="35"/>
        <v/>
      </c>
    </row>
    <row r="307" spans="1:20" x14ac:dyDescent="0.3">
      <c r="A307" s="206" t="s">
        <v>1571</v>
      </c>
      <c r="C307" s="206" t="s">
        <v>223</v>
      </c>
      <c r="D307" s="206" t="s">
        <v>320</v>
      </c>
      <c r="E307" s="206" t="s">
        <v>321</v>
      </c>
      <c r="F307" s="206" t="s">
        <v>237</v>
      </c>
      <c r="G307" s="206" t="s">
        <v>325</v>
      </c>
      <c r="H307" s="206" t="s">
        <v>327</v>
      </c>
      <c r="I307" s="206" t="s">
        <v>238</v>
      </c>
      <c r="J307" s="206">
        <v>143</v>
      </c>
      <c r="K307" s="206" t="s">
        <v>63</v>
      </c>
      <c r="L307" s="206" t="s">
        <v>1733</v>
      </c>
      <c r="N307" s="219" t="s">
        <v>1569</v>
      </c>
      <c r="O307" s="219"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21" t="s">
        <v>1570</v>
      </c>
      <c r="Q307" s="221" t="s">
        <v>63</v>
      </c>
      <c r="R307" s="221" t="str">
        <f t="shared" si="38"/>
        <v>New Onshore Wind</v>
      </c>
      <c r="S307" s="221" t="str">
        <f t="shared" si="36"/>
        <v>//**New Onshore Wind: **</v>
      </c>
      <c r="T307" s="206" t="str">
        <f t="shared" si="35"/>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36.5%, so an improvement to 46.5% might be represented for this policy lever.</v>
      </c>
    </row>
    <row r="308" spans="1:20" x14ac:dyDescent="0.3">
      <c r="A308" s="206" t="s">
        <v>1571</v>
      </c>
      <c r="C308" s="206" t="s">
        <v>223</v>
      </c>
      <c r="D308" s="206" t="s">
        <v>320</v>
      </c>
      <c r="E308" s="206" t="s">
        <v>321</v>
      </c>
      <c r="F308" s="206" t="s">
        <v>239</v>
      </c>
      <c r="G308" s="206" t="s">
        <v>322</v>
      </c>
      <c r="K308" s="206" t="s">
        <v>76</v>
      </c>
      <c r="N308" s="219" t="s">
        <v>1569</v>
      </c>
      <c r="O308" s="219"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21" t="s">
        <v>1570</v>
      </c>
      <c r="Q308" s="221" t="s">
        <v>63</v>
      </c>
      <c r="R308" s="221" t="str">
        <f t="shared" si="38"/>
        <v xml:space="preserve"> </v>
      </c>
      <c r="S308" s="221"/>
      <c r="T308" s="206" t="str">
        <f t="shared" si="35"/>
        <v/>
      </c>
    </row>
    <row r="309" spans="1:20" x14ac:dyDescent="0.3">
      <c r="A309" s="206" t="s">
        <v>1571</v>
      </c>
      <c r="C309" s="206" t="s">
        <v>223</v>
      </c>
      <c r="D309" s="206" t="s">
        <v>320</v>
      </c>
      <c r="E309" s="206" t="s">
        <v>321</v>
      </c>
      <c r="F309" s="206" t="s">
        <v>239</v>
      </c>
      <c r="G309" s="206" t="s">
        <v>324</v>
      </c>
      <c r="K309" s="206" t="s">
        <v>76</v>
      </c>
      <c r="N309" s="219" t="s">
        <v>1569</v>
      </c>
      <c r="O309" s="219"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21" t="s">
        <v>1570</v>
      </c>
      <c r="Q309" s="221" t="s">
        <v>63</v>
      </c>
      <c r="R309" s="221" t="str">
        <f t="shared" si="38"/>
        <v xml:space="preserve"> </v>
      </c>
      <c r="S309" s="221"/>
      <c r="T309" s="206" t="str">
        <f t="shared" si="35"/>
        <v/>
      </c>
    </row>
    <row r="310" spans="1:20" x14ac:dyDescent="0.3">
      <c r="A310" s="206" t="s">
        <v>1571</v>
      </c>
      <c r="C310" s="206" t="s">
        <v>223</v>
      </c>
      <c r="D310" s="206" t="s">
        <v>320</v>
      </c>
      <c r="E310" s="206" t="s">
        <v>321</v>
      </c>
      <c r="F310" s="206" t="s">
        <v>239</v>
      </c>
      <c r="G310" s="206" t="s">
        <v>325</v>
      </c>
      <c r="H310" s="206" t="s">
        <v>327</v>
      </c>
      <c r="I310" s="206" t="s">
        <v>240</v>
      </c>
      <c r="J310" s="206">
        <v>144</v>
      </c>
      <c r="K310" s="206" t="s">
        <v>63</v>
      </c>
      <c r="L310" s="206" t="s">
        <v>1592</v>
      </c>
      <c r="N310" s="219" t="s">
        <v>1569</v>
      </c>
      <c r="O310" s="219"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21" t="s">
        <v>1570</v>
      </c>
      <c r="Q310" s="221" t="s">
        <v>63</v>
      </c>
      <c r="R310" s="221" t="str">
        <f t="shared" si="38"/>
        <v>New Solar PV</v>
      </c>
      <c r="S310" s="221" t="str">
        <f t="shared" si="36"/>
        <v>//**New Solar PV: **</v>
      </c>
      <c r="T310" s="206" t="str">
        <f t="shared" si="35"/>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row>
    <row r="311" spans="1:20" x14ac:dyDescent="0.3">
      <c r="A311" s="206" t="s">
        <v>1571</v>
      </c>
      <c r="C311" s="206" t="s">
        <v>223</v>
      </c>
      <c r="D311" s="206" t="s">
        <v>320</v>
      </c>
      <c r="E311" s="206" t="s">
        <v>321</v>
      </c>
      <c r="F311" s="206" t="s">
        <v>241</v>
      </c>
      <c r="G311" s="206" t="s">
        <v>322</v>
      </c>
      <c r="K311" s="206" t="s">
        <v>76</v>
      </c>
      <c r="N311" s="219" t="s">
        <v>1569</v>
      </c>
      <c r="O311" s="219"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21" t="s">
        <v>1570</v>
      </c>
      <c r="Q311" s="221" t="s">
        <v>63</v>
      </c>
      <c r="R311" s="221" t="str">
        <f t="shared" si="38"/>
        <v xml:space="preserve"> </v>
      </c>
      <c r="S311" s="221"/>
      <c r="T311" s="206" t="str">
        <f t="shared" si="35"/>
        <v/>
      </c>
    </row>
    <row r="312" spans="1:20" x14ac:dyDescent="0.3">
      <c r="A312" s="206" t="s">
        <v>1571</v>
      </c>
      <c r="C312" s="206" t="s">
        <v>223</v>
      </c>
      <c r="D312" s="206" t="s">
        <v>320</v>
      </c>
      <c r="E312" s="206" t="s">
        <v>321</v>
      </c>
      <c r="F312" s="206" t="s">
        <v>241</v>
      </c>
      <c r="G312" s="206" t="s">
        <v>324</v>
      </c>
      <c r="K312" s="206" t="s">
        <v>76</v>
      </c>
      <c r="N312" s="219" t="s">
        <v>1569</v>
      </c>
      <c r="O312" s="219"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21" t="s">
        <v>1570</v>
      </c>
      <c r="Q312" s="221" t="s">
        <v>63</v>
      </c>
      <c r="R312" s="221" t="str">
        <f t="shared" si="38"/>
        <v xml:space="preserve"> </v>
      </c>
      <c r="S312" s="221"/>
      <c r="T312" s="206" t="str">
        <f t="shared" si="35"/>
        <v/>
      </c>
    </row>
    <row r="313" spans="1:20" x14ac:dyDescent="0.3">
      <c r="A313" s="206" t="s">
        <v>1571</v>
      </c>
      <c r="C313" s="206" t="s">
        <v>223</v>
      </c>
      <c r="D313" s="206" t="s">
        <v>320</v>
      </c>
      <c r="E313" s="206" t="s">
        <v>321</v>
      </c>
      <c r="F313" s="206" t="s">
        <v>241</v>
      </c>
      <c r="G313" s="206" t="s">
        <v>325</v>
      </c>
      <c r="K313" s="206" t="s">
        <v>76</v>
      </c>
      <c r="N313" s="219" t="s">
        <v>1569</v>
      </c>
      <c r="O313" s="219"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21" t="s">
        <v>1570</v>
      </c>
      <c r="Q313" s="221" t="s">
        <v>63</v>
      </c>
      <c r="R313" s="221" t="str">
        <f t="shared" si="38"/>
        <v xml:space="preserve"> </v>
      </c>
      <c r="S313" s="221"/>
      <c r="T313" s="206" t="str">
        <f t="shared" si="35"/>
        <v/>
      </c>
    </row>
    <row r="314" spans="1:20" x14ac:dyDescent="0.3">
      <c r="A314" s="206" t="s">
        <v>1571</v>
      </c>
      <c r="C314" s="206" t="s">
        <v>223</v>
      </c>
      <c r="D314" s="206" t="s">
        <v>320</v>
      </c>
      <c r="E314" s="206" t="s">
        <v>321</v>
      </c>
      <c r="F314" s="206" t="s">
        <v>243</v>
      </c>
      <c r="G314" s="206" t="s">
        <v>322</v>
      </c>
      <c r="K314" s="206" t="s">
        <v>76</v>
      </c>
      <c r="N314" s="219" t="s">
        <v>1569</v>
      </c>
      <c r="O314" s="219"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21" t="s">
        <v>1570</v>
      </c>
      <c r="Q314" s="221" t="s">
        <v>63</v>
      </c>
      <c r="R314" s="221" t="str">
        <f t="shared" si="38"/>
        <v xml:space="preserve"> </v>
      </c>
      <c r="S314" s="221"/>
      <c r="T314" s="206" t="str">
        <f t="shared" si="35"/>
        <v/>
      </c>
    </row>
    <row r="315" spans="1:20" x14ac:dyDescent="0.3">
      <c r="A315" s="206" t="s">
        <v>1571</v>
      </c>
      <c r="C315" s="206" t="s">
        <v>223</v>
      </c>
      <c r="D315" s="206" t="s">
        <v>320</v>
      </c>
      <c r="E315" s="206" t="s">
        <v>321</v>
      </c>
      <c r="F315" s="206" t="s">
        <v>243</v>
      </c>
      <c r="G315" s="206" t="s">
        <v>324</v>
      </c>
      <c r="K315" s="206" t="s">
        <v>76</v>
      </c>
      <c r="N315" s="219" t="s">
        <v>1569</v>
      </c>
      <c r="O315" s="219"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21" t="s">
        <v>1570</v>
      </c>
      <c r="Q315" s="221" t="s">
        <v>63</v>
      </c>
      <c r="R315" s="221" t="str">
        <f t="shared" si="38"/>
        <v xml:space="preserve"> </v>
      </c>
      <c r="S315" s="221"/>
      <c r="T315" s="206" t="str">
        <f t="shared" si="35"/>
        <v/>
      </c>
    </row>
    <row r="316" spans="1:20" x14ac:dyDescent="0.3">
      <c r="A316" s="206" t="s">
        <v>1571</v>
      </c>
      <c r="C316" s="206" t="s">
        <v>223</v>
      </c>
      <c r="D316" s="206" t="s">
        <v>320</v>
      </c>
      <c r="E316" s="206" t="s">
        <v>321</v>
      </c>
      <c r="F316" s="206" t="s">
        <v>243</v>
      </c>
      <c r="G316" s="206" t="s">
        <v>325</v>
      </c>
      <c r="K316" s="206" t="s">
        <v>76</v>
      </c>
      <c r="N316" s="219" t="s">
        <v>1569</v>
      </c>
      <c r="O316" s="219"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21" t="s">
        <v>1570</v>
      </c>
      <c r="Q316" s="221" t="s">
        <v>63</v>
      </c>
      <c r="R316" s="221" t="str">
        <f t="shared" si="38"/>
        <v xml:space="preserve"> </v>
      </c>
      <c r="S316" s="221"/>
      <c r="T316" s="206" t="str">
        <f t="shared" si="35"/>
        <v/>
      </c>
    </row>
    <row r="317" spans="1:20" x14ac:dyDescent="0.3">
      <c r="A317" s="206" t="s">
        <v>1571</v>
      </c>
      <c r="C317" s="206" t="s">
        <v>223</v>
      </c>
      <c r="D317" s="206" t="s">
        <v>320</v>
      </c>
      <c r="E317" s="206" t="s">
        <v>321</v>
      </c>
      <c r="F317" s="206" t="s">
        <v>247</v>
      </c>
      <c r="G317" s="206" t="s">
        <v>322</v>
      </c>
      <c r="K317" s="206" t="s">
        <v>76</v>
      </c>
      <c r="N317" s="219" t="s">
        <v>1569</v>
      </c>
      <c r="O317" s="219"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21" t="s">
        <v>1570</v>
      </c>
      <c r="Q317" s="221" t="s">
        <v>63</v>
      </c>
      <c r="R317" s="221" t="str">
        <f t="shared" si="38"/>
        <v xml:space="preserve"> </v>
      </c>
      <c r="S317" s="221"/>
      <c r="T317" s="206" t="str">
        <f t="shared" si="35"/>
        <v/>
      </c>
    </row>
    <row r="318" spans="1:20" x14ac:dyDescent="0.3">
      <c r="A318" s="206" t="s">
        <v>1571</v>
      </c>
      <c r="C318" s="206" t="s">
        <v>223</v>
      </c>
      <c r="D318" s="206" t="s">
        <v>320</v>
      </c>
      <c r="E318" s="206" t="s">
        <v>321</v>
      </c>
      <c r="F318" s="206" t="s">
        <v>247</v>
      </c>
      <c r="G318" s="206" t="s">
        <v>324</v>
      </c>
      <c r="K318" s="206" t="s">
        <v>76</v>
      </c>
      <c r="N318" s="219" t="s">
        <v>1569</v>
      </c>
      <c r="O318" s="219"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21" t="s">
        <v>1570</v>
      </c>
      <c r="Q318" s="221" t="s">
        <v>63</v>
      </c>
      <c r="R318" s="221" t="str">
        <f t="shared" si="38"/>
        <v xml:space="preserve"> </v>
      </c>
      <c r="S318" s="221"/>
      <c r="T318" s="206" t="str">
        <f t="shared" si="35"/>
        <v/>
      </c>
    </row>
    <row r="319" spans="1:20" x14ac:dyDescent="0.3">
      <c r="A319" s="206" t="s">
        <v>1571</v>
      </c>
      <c r="C319" s="206" t="s">
        <v>223</v>
      </c>
      <c r="D319" s="206" t="s">
        <v>320</v>
      </c>
      <c r="E319" s="206" t="s">
        <v>321</v>
      </c>
      <c r="F319" s="206" t="s">
        <v>247</v>
      </c>
      <c r="G319" s="206" t="s">
        <v>325</v>
      </c>
      <c r="K319" s="206" t="s">
        <v>76</v>
      </c>
      <c r="N319" s="219" t="s">
        <v>1569</v>
      </c>
      <c r="O319" s="219"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21" t="s">
        <v>1570</v>
      </c>
      <c r="Q319" s="221" t="s">
        <v>63</v>
      </c>
      <c r="R319" s="221" t="str">
        <f t="shared" si="38"/>
        <v xml:space="preserve"> </v>
      </c>
      <c r="S319" s="221"/>
      <c r="T319" s="206" t="str">
        <f t="shared" si="35"/>
        <v/>
      </c>
    </row>
    <row r="320" spans="1:20" x14ac:dyDescent="0.3">
      <c r="A320" s="206" t="s">
        <v>1571</v>
      </c>
      <c r="C320" s="206" t="s">
        <v>223</v>
      </c>
      <c r="D320" s="206" t="s">
        <v>320</v>
      </c>
      <c r="E320" s="206" t="s">
        <v>321</v>
      </c>
      <c r="F320" s="206" t="s">
        <v>249</v>
      </c>
      <c r="G320" s="206" t="s">
        <v>322</v>
      </c>
      <c r="K320" s="206" t="s">
        <v>76</v>
      </c>
      <c r="N320" s="219" t="s">
        <v>1569</v>
      </c>
      <c r="O320" s="219"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21" t="s">
        <v>1570</v>
      </c>
      <c r="Q320" s="221" t="s">
        <v>63</v>
      </c>
      <c r="R320" s="221" t="str">
        <f t="shared" si="38"/>
        <v xml:space="preserve"> </v>
      </c>
      <c r="S320" s="221"/>
      <c r="T320" s="206" t="str">
        <f t="shared" si="35"/>
        <v/>
      </c>
    </row>
    <row r="321" spans="1:20" x14ac:dyDescent="0.3">
      <c r="A321" s="206" t="s">
        <v>1571</v>
      </c>
      <c r="C321" s="206" t="s">
        <v>223</v>
      </c>
      <c r="D321" s="206" t="s">
        <v>320</v>
      </c>
      <c r="E321" s="206" t="s">
        <v>321</v>
      </c>
      <c r="F321" s="206" t="s">
        <v>249</v>
      </c>
      <c r="G321" s="206" t="s">
        <v>324</v>
      </c>
      <c r="K321" s="206" t="s">
        <v>76</v>
      </c>
      <c r="N321" s="219" t="s">
        <v>1569</v>
      </c>
      <c r="O321" s="219"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21" t="s">
        <v>1570</v>
      </c>
      <c r="Q321" s="221" t="s">
        <v>63</v>
      </c>
      <c r="R321" s="221" t="str">
        <f t="shared" si="38"/>
        <v xml:space="preserve"> </v>
      </c>
      <c r="S321" s="221"/>
      <c r="T321" s="206" t="str">
        <f t="shared" si="35"/>
        <v/>
      </c>
    </row>
    <row r="322" spans="1:20" x14ac:dyDescent="0.3">
      <c r="A322" s="206" t="s">
        <v>1571</v>
      </c>
      <c r="C322" s="206" t="s">
        <v>223</v>
      </c>
      <c r="D322" s="206" t="s">
        <v>320</v>
      </c>
      <c r="E322" s="206" t="s">
        <v>321</v>
      </c>
      <c r="F322" s="206" t="s">
        <v>249</v>
      </c>
      <c r="G322" s="206" t="s">
        <v>325</v>
      </c>
      <c r="K322" s="206" t="s">
        <v>76</v>
      </c>
      <c r="N322" s="219" t="s">
        <v>1569</v>
      </c>
      <c r="O322" s="219"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21" t="s">
        <v>1570</v>
      </c>
      <c r="Q322" s="221" t="s">
        <v>63</v>
      </c>
      <c r="R322" s="221" t="str">
        <f t="shared" si="38"/>
        <v xml:space="preserve"> </v>
      </c>
      <c r="S322" s="221"/>
      <c r="T322" s="206" t="str">
        <f t="shared" si="35"/>
        <v/>
      </c>
    </row>
    <row r="323" spans="1:20" x14ac:dyDescent="0.3">
      <c r="A323" s="206" t="s">
        <v>1571</v>
      </c>
      <c r="C323" s="206" t="s">
        <v>223</v>
      </c>
      <c r="D323" s="206" t="s">
        <v>320</v>
      </c>
      <c r="E323" s="206" t="s">
        <v>321</v>
      </c>
      <c r="F323" s="206" t="s">
        <v>251</v>
      </c>
      <c r="G323" s="206" t="s">
        <v>322</v>
      </c>
      <c r="K323" s="206" t="s">
        <v>76</v>
      </c>
      <c r="N323" s="219" t="s">
        <v>1569</v>
      </c>
      <c r="O323" s="219"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21" t="s">
        <v>1570</v>
      </c>
      <c r="Q323" s="221" t="s">
        <v>63</v>
      </c>
      <c r="R323" s="221" t="str">
        <f t="shared" si="38"/>
        <v xml:space="preserve"> </v>
      </c>
      <c r="S323" s="221"/>
      <c r="T323" s="206" t="str">
        <f t="shared" si="35"/>
        <v/>
      </c>
    </row>
    <row r="324" spans="1:20" x14ac:dyDescent="0.3">
      <c r="A324" s="206" t="s">
        <v>1571</v>
      </c>
      <c r="C324" s="206" t="s">
        <v>223</v>
      </c>
      <c r="D324" s="206" t="s">
        <v>320</v>
      </c>
      <c r="E324" s="206" t="s">
        <v>321</v>
      </c>
      <c r="F324" s="206" t="s">
        <v>251</v>
      </c>
      <c r="G324" s="206" t="s">
        <v>324</v>
      </c>
      <c r="K324" s="206" t="s">
        <v>76</v>
      </c>
      <c r="N324" s="219" t="s">
        <v>1569</v>
      </c>
      <c r="O324" s="219"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21" t="s">
        <v>1570</v>
      </c>
      <c r="Q324" s="221" t="s">
        <v>63</v>
      </c>
      <c r="R324" s="221" t="str">
        <f t="shared" si="38"/>
        <v xml:space="preserve"> </v>
      </c>
      <c r="S324" s="221"/>
      <c r="T324" s="206" t="str">
        <f t="shared" ref="T324:T387" si="39">IF(K324="Yes",S324&amp;L324,"")</f>
        <v/>
      </c>
    </row>
    <row r="325" spans="1:20" x14ac:dyDescent="0.3">
      <c r="A325" s="206" t="s">
        <v>1571</v>
      </c>
      <c r="C325" s="206" t="s">
        <v>223</v>
      </c>
      <c r="D325" s="206" t="s">
        <v>320</v>
      </c>
      <c r="E325" s="206" t="s">
        <v>321</v>
      </c>
      <c r="F325" s="206" t="s">
        <v>251</v>
      </c>
      <c r="G325" s="206" t="s">
        <v>325</v>
      </c>
      <c r="K325" s="206" t="s">
        <v>76</v>
      </c>
      <c r="N325" s="219" t="s">
        <v>1569</v>
      </c>
      <c r="O325" s="219"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21" t="s">
        <v>1570</v>
      </c>
      <c r="Q325" s="221" t="s">
        <v>63</v>
      </c>
      <c r="R325" s="221" t="str">
        <f t="shared" si="38"/>
        <v xml:space="preserve"> </v>
      </c>
      <c r="S325" s="221"/>
      <c r="T325" s="206" t="str">
        <f t="shared" si="39"/>
        <v/>
      </c>
    </row>
    <row r="326" spans="1:20" x14ac:dyDescent="0.3">
      <c r="A326" s="206" t="s">
        <v>1571</v>
      </c>
      <c r="C326" s="206" t="s">
        <v>223</v>
      </c>
      <c r="D326" s="206" t="s">
        <v>320</v>
      </c>
      <c r="E326" s="206" t="s">
        <v>321</v>
      </c>
      <c r="F326" s="206" t="s">
        <v>253</v>
      </c>
      <c r="G326" s="206" t="s">
        <v>322</v>
      </c>
      <c r="K326" s="206" t="s">
        <v>76</v>
      </c>
      <c r="N326" s="219" t="s">
        <v>1569</v>
      </c>
      <c r="O326" s="219"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21" t="s">
        <v>1570</v>
      </c>
      <c r="Q326" s="221" t="s">
        <v>63</v>
      </c>
      <c r="R326" s="221" t="str">
        <f t="shared" si="38"/>
        <v xml:space="preserve"> </v>
      </c>
      <c r="S326" s="221"/>
      <c r="T326" s="206" t="str">
        <f t="shared" si="39"/>
        <v/>
      </c>
    </row>
    <row r="327" spans="1:20" x14ac:dyDescent="0.3">
      <c r="A327" s="206" t="s">
        <v>1571</v>
      </c>
      <c r="C327" s="206" t="s">
        <v>223</v>
      </c>
      <c r="D327" s="206" t="s">
        <v>320</v>
      </c>
      <c r="E327" s="206" t="s">
        <v>321</v>
      </c>
      <c r="F327" s="206" t="s">
        <v>253</v>
      </c>
      <c r="G327" s="206" t="s">
        <v>324</v>
      </c>
      <c r="K327" s="206" t="s">
        <v>76</v>
      </c>
      <c r="N327" s="219" t="s">
        <v>1569</v>
      </c>
      <c r="O327" s="219"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21" t="s">
        <v>1570</v>
      </c>
      <c r="Q327" s="221" t="s">
        <v>63</v>
      </c>
      <c r="R327" s="221" t="str">
        <f t="shared" si="38"/>
        <v xml:space="preserve"> </v>
      </c>
      <c r="S327" s="221"/>
      <c r="T327" s="206" t="str">
        <f t="shared" si="39"/>
        <v/>
      </c>
    </row>
    <row r="328" spans="1:20" x14ac:dyDescent="0.3">
      <c r="A328" s="206" t="s">
        <v>1571</v>
      </c>
      <c r="C328" s="206" t="s">
        <v>223</v>
      </c>
      <c r="D328" s="206" t="s">
        <v>320</v>
      </c>
      <c r="E328" s="206" t="s">
        <v>321</v>
      </c>
      <c r="F328" s="206" t="s">
        <v>253</v>
      </c>
      <c r="G328" s="206" t="s">
        <v>325</v>
      </c>
      <c r="H328" s="206" t="s">
        <v>327</v>
      </c>
      <c r="I328" s="206" t="s">
        <v>254</v>
      </c>
      <c r="J328" s="206">
        <v>182</v>
      </c>
      <c r="K328" s="206" t="s">
        <v>63</v>
      </c>
      <c r="L328" s="206" t="s">
        <v>1734</v>
      </c>
      <c r="N328" s="219" t="s">
        <v>1569</v>
      </c>
      <c r="O328" s="219"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21" t="s">
        <v>1570</v>
      </c>
      <c r="Q328" s="221" t="s">
        <v>63</v>
      </c>
      <c r="R328" s="221" t="str">
        <f t="shared" si="38"/>
        <v>New Offshore Wind</v>
      </c>
      <c r="S328" s="221" t="str">
        <f t="shared" ref="S328:S387" si="40">IF(R328="","","//**"&amp;R328&amp;": **")</f>
        <v>//**New Offshore Wind: **</v>
      </c>
      <c r="T328" s="206" t="str">
        <f t="shared" si="39"/>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40%, so an improvement to 50% might be represented for this policy level.</v>
      </c>
    </row>
    <row r="329" spans="1:20" x14ac:dyDescent="0.3">
      <c r="A329" s="206" t="s">
        <v>1571</v>
      </c>
      <c r="C329" s="206" t="s">
        <v>223</v>
      </c>
      <c r="D329" s="206" t="s">
        <v>320</v>
      </c>
      <c r="E329" s="206" t="s">
        <v>321</v>
      </c>
      <c r="F329" s="206" t="s">
        <v>255</v>
      </c>
      <c r="G329" s="206" t="s">
        <v>322</v>
      </c>
      <c r="K329" s="206" t="s">
        <v>76</v>
      </c>
      <c r="N329" s="219" t="s">
        <v>1569</v>
      </c>
      <c r="O329" s="219"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21" t="s">
        <v>1570</v>
      </c>
      <c r="Q329" s="221" t="s">
        <v>63</v>
      </c>
      <c r="R329" s="221" t="str">
        <f t="shared" si="38"/>
        <v xml:space="preserve"> </v>
      </c>
      <c r="S329" s="221"/>
      <c r="T329" s="206" t="str">
        <f t="shared" si="39"/>
        <v/>
      </c>
    </row>
    <row r="330" spans="1:20" x14ac:dyDescent="0.3">
      <c r="A330" s="206" t="s">
        <v>1571</v>
      </c>
      <c r="C330" s="206" t="s">
        <v>223</v>
      </c>
      <c r="D330" s="206" t="s">
        <v>320</v>
      </c>
      <c r="E330" s="206" t="s">
        <v>321</v>
      </c>
      <c r="F330" s="206" t="s">
        <v>255</v>
      </c>
      <c r="G330" s="206" t="s">
        <v>324</v>
      </c>
      <c r="K330" s="206" t="s">
        <v>76</v>
      </c>
      <c r="N330" s="219" t="s">
        <v>1569</v>
      </c>
      <c r="O330" s="219"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21" t="s">
        <v>1570</v>
      </c>
      <c r="Q330" s="221" t="s">
        <v>63</v>
      </c>
      <c r="R330" s="221" t="str">
        <f t="shared" si="38"/>
        <v xml:space="preserve"> </v>
      </c>
      <c r="S330" s="221"/>
      <c r="T330" s="206" t="str">
        <f t="shared" si="39"/>
        <v/>
      </c>
    </row>
    <row r="331" spans="1:20" x14ac:dyDescent="0.3">
      <c r="A331" s="206" t="s">
        <v>1571</v>
      </c>
      <c r="C331" s="206" t="s">
        <v>223</v>
      </c>
      <c r="D331" s="206" t="s">
        <v>320</v>
      </c>
      <c r="E331" s="206" t="s">
        <v>321</v>
      </c>
      <c r="F331" s="206" t="s">
        <v>255</v>
      </c>
      <c r="G331" s="206" t="s">
        <v>325</v>
      </c>
      <c r="K331" s="206" t="s">
        <v>76</v>
      </c>
      <c r="N331" s="219" t="s">
        <v>1569</v>
      </c>
      <c r="O331" s="219"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21" t="s">
        <v>1570</v>
      </c>
      <c r="Q331" s="221" t="s">
        <v>63</v>
      </c>
      <c r="R331" s="221" t="str">
        <f t="shared" si="38"/>
        <v xml:space="preserve"> </v>
      </c>
      <c r="S331" s="221"/>
      <c r="T331" s="206" t="str">
        <f t="shared" si="39"/>
        <v/>
      </c>
    </row>
    <row r="332" spans="1:20" x14ac:dyDescent="0.3">
      <c r="A332" s="206" t="s">
        <v>1571</v>
      </c>
      <c r="C332" s="206" t="s">
        <v>223</v>
      </c>
      <c r="D332" s="206" t="s">
        <v>320</v>
      </c>
      <c r="E332" s="206" t="s">
        <v>321</v>
      </c>
      <c r="F332" s="206" t="s">
        <v>257</v>
      </c>
      <c r="G332" s="206" t="s">
        <v>322</v>
      </c>
      <c r="K332" s="206" t="s">
        <v>76</v>
      </c>
      <c r="N332" s="219" t="s">
        <v>1569</v>
      </c>
      <c r="O332" s="219"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21" t="s">
        <v>1570</v>
      </c>
      <c r="Q332" s="221" t="s">
        <v>63</v>
      </c>
      <c r="R332" s="221" t="str">
        <f t="shared" si="38"/>
        <v xml:space="preserve"> </v>
      </c>
      <c r="S332" s="221"/>
      <c r="T332" s="206" t="str">
        <f t="shared" si="39"/>
        <v/>
      </c>
    </row>
    <row r="333" spans="1:20" x14ac:dyDescent="0.3">
      <c r="A333" s="206" t="s">
        <v>1571</v>
      </c>
      <c r="C333" s="206" t="s">
        <v>223</v>
      </c>
      <c r="D333" s="206" t="s">
        <v>320</v>
      </c>
      <c r="E333" s="206" t="s">
        <v>321</v>
      </c>
      <c r="F333" s="206" t="s">
        <v>257</v>
      </c>
      <c r="G333" s="206" t="s">
        <v>324</v>
      </c>
      <c r="K333" s="206" t="s">
        <v>76</v>
      </c>
      <c r="N333" s="219" t="s">
        <v>1569</v>
      </c>
      <c r="O333" s="219"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21" t="s">
        <v>1570</v>
      </c>
      <c r="Q333" s="221" t="s">
        <v>63</v>
      </c>
      <c r="R333" s="221" t="str">
        <f t="shared" si="38"/>
        <v xml:space="preserve"> </v>
      </c>
      <c r="S333" s="221"/>
      <c r="T333" s="206" t="str">
        <f t="shared" si="39"/>
        <v/>
      </c>
    </row>
    <row r="334" spans="1:20" x14ac:dyDescent="0.3">
      <c r="A334" s="206" t="s">
        <v>1571</v>
      </c>
      <c r="C334" s="206" t="s">
        <v>223</v>
      </c>
      <c r="D334" s="206" t="s">
        <v>320</v>
      </c>
      <c r="E334" s="206" t="s">
        <v>321</v>
      </c>
      <c r="F334" s="206" t="s">
        <v>257</v>
      </c>
      <c r="G334" s="206" t="s">
        <v>325</v>
      </c>
      <c r="K334" s="206" t="s">
        <v>76</v>
      </c>
      <c r="N334" s="219" t="s">
        <v>1569</v>
      </c>
      <c r="O334" s="219"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21" t="s">
        <v>1570</v>
      </c>
      <c r="Q334" s="221" t="s">
        <v>63</v>
      </c>
      <c r="R334" s="221" t="str">
        <f t="shared" si="38"/>
        <v xml:space="preserve"> </v>
      </c>
      <c r="S334" s="221"/>
      <c r="T334" s="206" t="str">
        <f t="shared" si="39"/>
        <v/>
      </c>
    </row>
    <row r="335" spans="1:20" x14ac:dyDescent="0.3">
      <c r="A335" s="206" t="s">
        <v>1571</v>
      </c>
      <c r="C335" s="206" t="s">
        <v>223</v>
      </c>
      <c r="D335" s="206" t="s">
        <v>320</v>
      </c>
      <c r="E335" s="206" t="s">
        <v>321</v>
      </c>
      <c r="F335" s="206" t="s">
        <v>259</v>
      </c>
      <c r="G335" s="206" t="s">
        <v>322</v>
      </c>
      <c r="K335" s="206" t="s">
        <v>76</v>
      </c>
      <c r="N335" s="219" t="s">
        <v>1569</v>
      </c>
      <c r="O335" s="219"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21" t="s">
        <v>1570</v>
      </c>
      <c r="Q335" s="221" t="s">
        <v>63</v>
      </c>
      <c r="R335" s="221" t="str">
        <f t="shared" si="38"/>
        <v xml:space="preserve"> </v>
      </c>
      <c r="S335" s="221"/>
      <c r="T335" s="206" t="str">
        <f t="shared" si="39"/>
        <v/>
      </c>
    </row>
    <row r="336" spans="1:20" x14ac:dyDescent="0.3">
      <c r="A336" s="206" t="s">
        <v>1571</v>
      </c>
      <c r="C336" s="206" t="s">
        <v>223</v>
      </c>
      <c r="D336" s="206" t="s">
        <v>320</v>
      </c>
      <c r="E336" s="206" t="s">
        <v>321</v>
      </c>
      <c r="F336" s="206" t="s">
        <v>259</v>
      </c>
      <c r="G336" s="206" t="s">
        <v>324</v>
      </c>
      <c r="K336" s="206" t="s">
        <v>76</v>
      </c>
      <c r="N336" s="219" t="s">
        <v>1569</v>
      </c>
      <c r="O336" s="219"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21" t="s">
        <v>1570</v>
      </c>
      <c r="Q336" s="221" t="s">
        <v>63</v>
      </c>
      <c r="R336" s="221" t="str">
        <f t="shared" si="38"/>
        <v xml:space="preserve"> </v>
      </c>
      <c r="S336" s="221"/>
      <c r="T336" s="206" t="str">
        <f t="shared" si="39"/>
        <v/>
      </c>
    </row>
    <row r="337" spans="1:21" x14ac:dyDescent="0.3">
      <c r="A337" s="206" t="s">
        <v>1571</v>
      </c>
      <c r="C337" s="206" t="s">
        <v>223</v>
      </c>
      <c r="D337" s="206" t="s">
        <v>320</v>
      </c>
      <c r="E337" s="206" t="s">
        <v>321</v>
      </c>
      <c r="F337" s="206" t="s">
        <v>259</v>
      </c>
      <c r="G337" s="206" t="s">
        <v>325</v>
      </c>
      <c r="K337" s="206" t="s">
        <v>76</v>
      </c>
      <c r="N337" s="219" t="s">
        <v>1569</v>
      </c>
      <c r="O337" s="219"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21" t="s">
        <v>1570</v>
      </c>
      <c r="Q337" s="221" t="s">
        <v>63</v>
      </c>
      <c r="R337" s="221" t="str">
        <f t="shared" si="38"/>
        <v xml:space="preserve"> </v>
      </c>
      <c r="S337" s="221"/>
      <c r="T337" s="206" t="str">
        <f t="shared" si="39"/>
        <v/>
      </c>
    </row>
    <row r="338" spans="1:21" s="224" customFormat="1" x14ac:dyDescent="0.3">
      <c r="A338" s="224" t="s">
        <v>1568</v>
      </c>
      <c r="B338" s="215" t="str">
        <f t="shared" ref="B338" si="41">C338&amp;D338&amp;E338</f>
        <v>Electricity SupplyReduce Soft CostsPercent Reduction in Soft Costs of Capacity Construction</v>
      </c>
      <c r="C338" s="224" t="s">
        <v>223</v>
      </c>
      <c r="D338" s="224" t="s">
        <v>328</v>
      </c>
      <c r="E338" s="224" t="str">
        <f>E339</f>
        <v>Percent Reduction in Soft Costs of Capacity Construction</v>
      </c>
      <c r="M338" s="208"/>
      <c r="N338" s="227" t="s">
        <v>1569</v>
      </c>
      <c r="O338" s="227"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24" t="s">
        <v>1570</v>
      </c>
      <c r="Q338" s="224" t="s">
        <v>63</v>
      </c>
      <c r="S338" s="224" t="str">
        <f t="shared" si="40"/>
        <v/>
      </c>
      <c r="T338" s="224" t="str">
        <f t="shared" si="39"/>
        <v/>
      </c>
      <c r="U338" s="214"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good soft cost reduction.//**Solar PV : ** Costs of permitting and financing can be reduced by streamlining permitting processes, but some soft costs (such as labor) may be difficult to reduce via policy.  A value of 50% would be an good soft cost reduction.//**Offshore Wind : ** Costs of permitting and financing can be reduced by streamlining permitting processes, but some soft costs (such as labor) may be difficult to reduce via policy.  A value of 50% would be an good soft cost reduction.</v>
      </c>
    </row>
    <row r="339" spans="1:21" x14ac:dyDescent="0.3">
      <c r="A339" s="206" t="s">
        <v>1571</v>
      </c>
      <c r="C339" s="206" t="s">
        <v>223</v>
      </c>
      <c r="D339" s="206" t="s">
        <v>328</v>
      </c>
      <c r="E339" s="206" t="s">
        <v>329</v>
      </c>
      <c r="F339" s="206" t="s">
        <v>237</v>
      </c>
      <c r="H339" s="206" t="s">
        <v>238</v>
      </c>
      <c r="J339" s="206">
        <v>194</v>
      </c>
      <c r="K339" s="206" t="s">
        <v>63</v>
      </c>
      <c r="L339" s="206" t="s">
        <v>1735</v>
      </c>
      <c r="N339" s="219" t="s">
        <v>1569</v>
      </c>
      <c r="O339" s="219"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21" t="s">
        <v>1570</v>
      </c>
      <c r="Q339" s="221" t="s">
        <v>63</v>
      </c>
      <c r="R339" s="221" t="str">
        <f>H339&amp;" "&amp;I339</f>
        <v xml:space="preserve">Onshore Wind </v>
      </c>
      <c r="S339" s="221" t="str">
        <f t="shared" si="40"/>
        <v>//**Onshore Wind : **</v>
      </c>
      <c r="T339" s="206" t="str">
        <f t="shared" si="39"/>
        <v>//**Onshore Wind : ** Costs of permitting and financing can be reduced by streamlining permitting processes, but some soft costs (such as labor) may be difficult to reduce via policy.  A value of 50% would be an good soft cost reduction.</v>
      </c>
    </row>
    <row r="340" spans="1:21" x14ac:dyDescent="0.3">
      <c r="A340" s="206" t="s">
        <v>1571</v>
      </c>
      <c r="C340" s="206" t="s">
        <v>223</v>
      </c>
      <c r="D340" s="206" t="s">
        <v>328</v>
      </c>
      <c r="E340" s="206" t="s">
        <v>329</v>
      </c>
      <c r="F340" s="206" t="s">
        <v>239</v>
      </c>
      <c r="H340" s="206" t="s">
        <v>240</v>
      </c>
      <c r="J340" s="206">
        <v>195</v>
      </c>
      <c r="K340" s="206" t="s">
        <v>63</v>
      </c>
      <c r="L340" s="206" t="s">
        <v>1735</v>
      </c>
      <c r="N340" s="219" t="s">
        <v>1569</v>
      </c>
      <c r="O340" s="219"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21" t="s">
        <v>1570</v>
      </c>
      <c r="Q340" s="221" t="s">
        <v>63</v>
      </c>
      <c r="R340" s="221" t="str">
        <f>H340&amp;" "&amp;I340</f>
        <v xml:space="preserve">Solar PV </v>
      </c>
      <c r="S340" s="221" t="str">
        <f t="shared" si="40"/>
        <v>//**Solar PV : **</v>
      </c>
      <c r="T340" s="206" t="str">
        <f t="shared" si="39"/>
        <v>//**Solar PV : ** Costs of permitting and financing can be reduced by streamlining permitting processes, but some soft costs (such as labor) may be difficult to reduce via policy.  A value of 50% would be an good soft cost reduction.</v>
      </c>
    </row>
    <row r="341" spans="1:21" x14ac:dyDescent="0.3">
      <c r="A341" s="206" t="s">
        <v>1571</v>
      </c>
      <c r="C341" s="206" t="s">
        <v>223</v>
      </c>
      <c r="D341" s="206" t="s">
        <v>328</v>
      </c>
      <c r="E341" s="206" t="s">
        <v>329</v>
      </c>
      <c r="F341" s="206" t="s">
        <v>253</v>
      </c>
      <c r="H341" s="206" t="s">
        <v>254</v>
      </c>
      <c r="J341" s="206">
        <v>196</v>
      </c>
      <c r="K341" s="206" t="s">
        <v>63</v>
      </c>
      <c r="L341" s="206" t="s">
        <v>1735</v>
      </c>
      <c r="N341" s="219" t="s">
        <v>1569</v>
      </c>
      <c r="O341" s="219"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21" t="s">
        <v>1570</v>
      </c>
      <c r="Q341" s="221" t="s">
        <v>63</v>
      </c>
      <c r="R341" s="221" t="str">
        <f>H341&amp;" "&amp;I341</f>
        <v xml:space="preserve">Offshore Wind </v>
      </c>
      <c r="S341" s="221" t="str">
        <f t="shared" si="40"/>
        <v>//**Offshore Wind : **</v>
      </c>
      <c r="T341" s="206" t="str">
        <f t="shared" si="39"/>
        <v>//**Offshore Wind : ** Costs of permitting and financing can be reduced by streamlining permitting processes, but some soft costs (such as labor) may be difficult to reduce via policy.  A value of 50% would be an good soft cost reduction.</v>
      </c>
    </row>
    <row r="342" spans="1:21" x14ac:dyDescent="0.3">
      <c r="A342" s="224" t="s">
        <v>1568</v>
      </c>
      <c r="B342" s="215" t="str">
        <f t="shared" ref="B342:B343" si="42">C342&amp;D342&amp;E342</f>
        <v>Electricity SupplyReduce Transmission &amp; Distribution LossesPercentage TnD Losses Avoided</v>
      </c>
      <c r="C342" s="224" t="s">
        <v>223</v>
      </c>
      <c r="D342" s="224" t="s">
        <v>334</v>
      </c>
      <c r="E342" s="224" t="s">
        <v>335</v>
      </c>
      <c r="F342" s="224"/>
      <c r="G342" s="224"/>
      <c r="H342" s="224"/>
      <c r="I342" s="224"/>
      <c r="J342" s="224">
        <v>145</v>
      </c>
      <c r="K342" s="224" t="s">
        <v>63</v>
      </c>
      <c r="L342" s="224" t="s">
        <v>1736</v>
      </c>
      <c r="M342" s="208"/>
      <c r="N342" s="227" t="s">
        <v>1569</v>
      </c>
      <c r="O342" s="227" t="str">
        <f>INDEX('Standard Descriptions'!$E:$E,MATCH(Guidance!E342,'Standard Descriptions'!$C:$C,0))</f>
        <v xml:space="preserve"> This policy specifies the reduction in transmission and distribution losses that will be achieved by 2050. // </v>
      </c>
      <c r="P342" s="224" t="s">
        <v>1570</v>
      </c>
      <c r="Q342" s="224" t="s">
        <v>76</v>
      </c>
      <c r="R342" s="224" t="str">
        <f>H342&amp;" "&amp;I342</f>
        <v xml:space="preserve"> </v>
      </c>
      <c r="S342" s="224"/>
      <c r="T342" s="224" t="str">
        <f t="shared" si="39"/>
        <v xml:space="preserve">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c r="U342" s="214" t="str">
        <f>N342&amp;O342&amp;P342&amp;T342</f>
        <v>**Description:** This policy specifies the reduction in transmission and distribution losses that will be achieved by 2050. // **Guidance for setting values: ** The total losses of the transmission and distribution system is approximately 19.5% of the energy generated in the country. Technical losses in transmission occur in transmission lines, transformers and substations. In the distribution, of the total estimated losses, 40% are technical losses and 60% are non-technical losses. In Brazil, due to its dimensions and the fact that the generation is predominantly hydroelectric, losses cannot be as low as in smaller countries, but even so they can be considerably reduced.  Therefore, a redução in 10% of current values  would be a good policy to the T&amp;D losses</v>
      </c>
    </row>
    <row r="343" spans="1:21" x14ac:dyDescent="0.3">
      <c r="A343" s="224" t="s">
        <v>1568</v>
      </c>
      <c r="B343" s="215" t="str">
        <f t="shared" si="42"/>
        <v>Electricity SupplySubsidy for Capacity ConstructionPerc Subsidy for Elec Capacity Construction</v>
      </c>
      <c r="C343" s="224" t="s">
        <v>223</v>
      </c>
      <c r="D343" s="224" t="s">
        <v>341</v>
      </c>
      <c r="E343" s="224" t="str">
        <f>E344</f>
        <v>Perc Subsidy for Elec Capacity Construction</v>
      </c>
      <c r="F343" s="224"/>
      <c r="G343" s="224"/>
      <c r="H343" s="224"/>
      <c r="I343" s="224"/>
      <c r="J343" s="224"/>
      <c r="K343" s="224"/>
      <c r="L343" s="224"/>
      <c r="M343" s="208"/>
      <c r="N343" s="227" t="s">
        <v>1569</v>
      </c>
      <c r="O343" s="227"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24" t="s">
        <v>1570</v>
      </c>
      <c r="Q343" s="224" t="s">
        <v>63</v>
      </c>
      <c r="R343" s="224"/>
      <c r="S343" s="224"/>
      <c r="T343" s="224" t="str">
        <f t="shared" si="39"/>
        <v/>
      </c>
      <c r="U343" s="214"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**//**Onshore Wind : ** Brazil does not have a capacity construction subsidy for wind.  However, The Development National Bank has an indirect financing program to wind turbine acquisitions (BNDES Finem - Geração de energia).//**Solar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through.//**Solar Thermal : ** Brazil does not have a capacity construction subsidy for photovoltaic system. //**Biomass : ** Brazil does not have a capacity construction subsidy for biomass generation plants. However, The Development National Bank has an financing program for this sector  (Fundo Clima - Subprograma Energias Renováveis). //**Offshore Wind : ** Brazil does not have a capacity construction subsidy for wind.  However, The Development National Bank has an indirect financing program to wind turbine acquisitions (BNDES Finem - Geração de energia).</v>
      </c>
    </row>
    <row r="344" spans="1:21" x14ac:dyDescent="0.3">
      <c r="A344" s="206" t="s">
        <v>1571</v>
      </c>
      <c r="C344" s="206" t="s">
        <v>223</v>
      </c>
      <c r="D344" s="206" t="s">
        <v>341</v>
      </c>
      <c r="E344" s="206" t="s">
        <v>342</v>
      </c>
      <c r="F344" s="206" t="s">
        <v>226</v>
      </c>
      <c r="H344" s="206" t="s">
        <v>227</v>
      </c>
      <c r="K344" s="206" t="s">
        <v>76</v>
      </c>
      <c r="N344" s="219" t="s">
        <v>1569</v>
      </c>
      <c r="O344" s="219"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21" t="s">
        <v>1570</v>
      </c>
      <c r="Q344" s="221" t="s">
        <v>63</v>
      </c>
      <c r="R344" s="221" t="str">
        <f t="shared" ref="R344:R356" si="43">H344&amp;" "&amp;I344</f>
        <v xml:space="preserve">Hard Coal </v>
      </c>
      <c r="S344" s="221" t="str">
        <f t="shared" si="40"/>
        <v>//**Hard Coal : **</v>
      </c>
      <c r="T344" s="206" t="str">
        <f t="shared" si="39"/>
        <v/>
      </c>
    </row>
    <row r="345" spans="1:21" x14ac:dyDescent="0.3">
      <c r="A345" s="206" t="s">
        <v>1571</v>
      </c>
      <c r="C345" s="206" t="s">
        <v>223</v>
      </c>
      <c r="D345" s="206" t="s">
        <v>341</v>
      </c>
      <c r="E345" s="206" t="s">
        <v>342</v>
      </c>
      <c r="F345" s="206" t="s">
        <v>346</v>
      </c>
      <c r="H345" s="206" t="s">
        <v>347</v>
      </c>
      <c r="K345" s="206" t="s">
        <v>76</v>
      </c>
      <c r="N345" s="219" t="s">
        <v>1569</v>
      </c>
      <c r="O345" s="219"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21" t="s">
        <v>1570</v>
      </c>
      <c r="Q345" s="221" t="s">
        <v>63</v>
      </c>
      <c r="R345" s="221" t="str">
        <f t="shared" si="43"/>
        <v xml:space="preserve">Natural Gas </v>
      </c>
      <c r="S345" s="221" t="str">
        <f t="shared" si="40"/>
        <v>//**Natural Gas : **</v>
      </c>
      <c r="T345" s="206" t="str">
        <f t="shared" si="39"/>
        <v/>
      </c>
    </row>
    <row r="346" spans="1:21" x14ac:dyDescent="0.3">
      <c r="A346" s="206" t="s">
        <v>1571</v>
      </c>
      <c r="C346" s="206" t="s">
        <v>223</v>
      </c>
      <c r="D346" s="206" t="s">
        <v>341</v>
      </c>
      <c r="E346" s="206" t="s">
        <v>342</v>
      </c>
      <c r="F346" s="206" t="s">
        <v>233</v>
      </c>
      <c r="H346" s="206" t="s">
        <v>234</v>
      </c>
      <c r="J346" s="206">
        <v>517</v>
      </c>
      <c r="K346" s="206" t="s">
        <v>76</v>
      </c>
      <c r="L346" s="318" t="s">
        <v>1877</v>
      </c>
      <c r="N346" s="219" t="s">
        <v>1569</v>
      </c>
      <c r="O346" s="219"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21" t="s">
        <v>1570</v>
      </c>
      <c r="Q346" s="221" t="s">
        <v>63</v>
      </c>
      <c r="R346" s="221" t="str">
        <f t="shared" si="43"/>
        <v xml:space="preserve">Nuclear </v>
      </c>
      <c r="S346" s="221" t="str">
        <f t="shared" si="40"/>
        <v>//**Nuclear : **</v>
      </c>
      <c r="T346" s="206" t="str">
        <f t="shared" si="39"/>
        <v/>
      </c>
    </row>
    <row r="347" spans="1:21" x14ac:dyDescent="0.3">
      <c r="A347" s="206" t="s">
        <v>1571</v>
      </c>
      <c r="C347" s="206" t="s">
        <v>223</v>
      </c>
      <c r="D347" s="206" t="s">
        <v>341</v>
      </c>
      <c r="E347" s="206" t="s">
        <v>342</v>
      </c>
      <c r="F347" s="206" t="s">
        <v>235</v>
      </c>
      <c r="H347" s="206" t="s">
        <v>236</v>
      </c>
      <c r="K347" s="206" t="s">
        <v>76</v>
      </c>
      <c r="N347" s="219" t="s">
        <v>1569</v>
      </c>
      <c r="O347" s="219"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21" t="s">
        <v>1570</v>
      </c>
      <c r="Q347" s="221" t="s">
        <v>63</v>
      </c>
      <c r="R347" s="221" t="str">
        <f t="shared" si="43"/>
        <v xml:space="preserve">Hydro </v>
      </c>
      <c r="S347" s="221" t="str">
        <f t="shared" si="40"/>
        <v>//**Hydro : **</v>
      </c>
      <c r="T347" s="206" t="str">
        <f t="shared" si="39"/>
        <v/>
      </c>
    </row>
    <row r="348" spans="1:21" x14ac:dyDescent="0.3">
      <c r="A348" s="206" t="s">
        <v>1571</v>
      </c>
      <c r="C348" s="206" t="s">
        <v>223</v>
      </c>
      <c r="D348" s="206" t="s">
        <v>341</v>
      </c>
      <c r="E348" s="206" t="s">
        <v>342</v>
      </c>
      <c r="F348" s="206" t="s">
        <v>237</v>
      </c>
      <c r="H348" s="206" t="s">
        <v>238</v>
      </c>
      <c r="J348" s="206">
        <v>518</v>
      </c>
      <c r="K348" s="206" t="s">
        <v>63</v>
      </c>
      <c r="L348" s="206" t="s">
        <v>1737</v>
      </c>
      <c r="N348" s="219" t="s">
        <v>1569</v>
      </c>
      <c r="O348" s="219"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21" t="s">
        <v>1570</v>
      </c>
      <c r="Q348" s="221" t="s">
        <v>63</v>
      </c>
      <c r="R348" s="221" t="str">
        <f t="shared" si="43"/>
        <v xml:space="preserve">Onshore Wind </v>
      </c>
      <c r="S348" s="221" t="str">
        <f t="shared" si="40"/>
        <v>//**Onshore Wind : **</v>
      </c>
      <c r="T348" s="206" t="str">
        <f t="shared" si="39"/>
        <v>//**Onshore Wind : ** Brazil does not have a capacity construction subsidy for wind.  However, The Development National Bank has an indirect financing program to wind turbine acquisitions (BNDES Finem - Geração de energia).</v>
      </c>
    </row>
    <row r="349" spans="1:21" x14ac:dyDescent="0.3">
      <c r="A349" s="206" t="s">
        <v>1571</v>
      </c>
      <c r="C349" s="206" t="s">
        <v>223</v>
      </c>
      <c r="D349" s="206" t="s">
        <v>341</v>
      </c>
      <c r="E349" s="206" t="s">
        <v>342</v>
      </c>
      <c r="F349" s="206" t="s">
        <v>239</v>
      </c>
      <c r="H349" s="206" t="s">
        <v>240</v>
      </c>
      <c r="J349" s="206">
        <v>519</v>
      </c>
      <c r="K349" s="206" t="s">
        <v>63</v>
      </c>
      <c r="L349" s="206" t="s">
        <v>1738</v>
      </c>
      <c r="N349" s="219" t="s">
        <v>1569</v>
      </c>
      <c r="O349" s="219"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21" t="s">
        <v>1570</v>
      </c>
      <c r="Q349" s="221" t="s">
        <v>63</v>
      </c>
      <c r="R349" s="221" t="str">
        <f t="shared" si="43"/>
        <v xml:space="preserve">Solar PV </v>
      </c>
      <c r="S349" s="221" t="str">
        <f t="shared" si="40"/>
        <v>//**Solar PV : **</v>
      </c>
      <c r="T349" s="206" t="str">
        <f t="shared" si="39"/>
        <v>//**Solar PV : ** Brazil does not have a capacity construction subsidy for photovoltaic system. However, The Development National Bank has an indirect financing program to photovoltaic generator up to 375kw (BNDES Finem - Geração de energia). The program for solar power can cover up 100% of system costs through.</v>
      </c>
    </row>
    <row r="350" spans="1:21" x14ac:dyDescent="0.3">
      <c r="A350" s="206" t="s">
        <v>1571</v>
      </c>
      <c r="C350" s="206" t="s">
        <v>223</v>
      </c>
      <c r="D350" s="206" t="s">
        <v>341</v>
      </c>
      <c r="E350" s="206" t="s">
        <v>342</v>
      </c>
      <c r="F350" s="206" t="s">
        <v>241</v>
      </c>
      <c r="H350" s="206" t="s">
        <v>242</v>
      </c>
      <c r="J350" s="206">
        <v>520</v>
      </c>
      <c r="K350" s="206" t="s">
        <v>63</v>
      </c>
      <c r="L350" s="206" t="s">
        <v>1739</v>
      </c>
      <c r="N350" s="219" t="s">
        <v>1569</v>
      </c>
      <c r="O350" s="219"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21" t="s">
        <v>1570</v>
      </c>
      <c r="Q350" s="221" t="s">
        <v>63</v>
      </c>
      <c r="R350" s="221" t="str">
        <f t="shared" si="43"/>
        <v xml:space="preserve">Solar Thermal </v>
      </c>
      <c r="S350" s="221" t="str">
        <f t="shared" si="40"/>
        <v>//**Solar Thermal : **</v>
      </c>
      <c r="T350" s="206" t="str">
        <f t="shared" si="39"/>
        <v xml:space="preserve">//**Solar Thermal : ** Brazil does not have a capacity construction subsidy for photovoltaic system. </v>
      </c>
    </row>
    <row r="351" spans="1:21" x14ac:dyDescent="0.3">
      <c r="A351" s="206" t="s">
        <v>1571</v>
      </c>
      <c r="C351" s="206" t="s">
        <v>223</v>
      </c>
      <c r="D351" s="206" t="s">
        <v>341</v>
      </c>
      <c r="E351" s="206" t="s">
        <v>342</v>
      </c>
      <c r="F351" s="206" t="s">
        <v>243</v>
      </c>
      <c r="H351" s="206" t="s">
        <v>244</v>
      </c>
      <c r="J351" s="206">
        <v>521</v>
      </c>
      <c r="K351" s="206" t="s">
        <v>63</v>
      </c>
      <c r="L351" s="206" t="s">
        <v>1740</v>
      </c>
      <c r="N351" s="219" t="s">
        <v>1569</v>
      </c>
      <c r="O351" s="219"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21" t="s">
        <v>1570</v>
      </c>
      <c r="Q351" s="221" t="s">
        <v>63</v>
      </c>
      <c r="R351" s="221" t="str">
        <f t="shared" si="43"/>
        <v xml:space="preserve">Biomass </v>
      </c>
      <c r="S351" s="221" t="str">
        <f t="shared" si="40"/>
        <v>//**Biomass : **</v>
      </c>
      <c r="T351" s="206" t="str">
        <f t="shared" si="39"/>
        <v xml:space="preserve">//**Biomass : ** Brazil does not have a capacity construction subsidy for biomass generation plants. However, The Development National Bank has an financing program for this sector  (Fundo Clima - Subprograma Energias Renováveis). </v>
      </c>
    </row>
    <row r="352" spans="1:21" x14ac:dyDescent="0.3">
      <c r="A352" s="206" t="s">
        <v>1571</v>
      </c>
      <c r="C352" s="206" t="s">
        <v>223</v>
      </c>
      <c r="D352" s="206" t="s">
        <v>341</v>
      </c>
      <c r="E352" s="206" t="s">
        <v>342</v>
      </c>
      <c r="F352" s="206" t="s">
        <v>251</v>
      </c>
      <c r="H352" s="206" t="s">
        <v>252</v>
      </c>
      <c r="K352" s="206" t="s">
        <v>76</v>
      </c>
      <c r="N352" s="219" t="s">
        <v>1569</v>
      </c>
      <c r="O352" s="219"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21" t="s">
        <v>1570</v>
      </c>
      <c r="Q352" s="221" t="s">
        <v>63</v>
      </c>
      <c r="R352" s="221" t="str">
        <f t="shared" si="43"/>
        <v xml:space="preserve">Lignite </v>
      </c>
      <c r="S352" s="221" t="str">
        <f t="shared" si="40"/>
        <v>//**Lignite : **</v>
      </c>
      <c r="T352" s="206" t="str">
        <f t="shared" si="39"/>
        <v/>
      </c>
    </row>
    <row r="353" spans="1:21" x14ac:dyDescent="0.3">
      <c r="A353" s="206" t="s">
        <v>1571</v>
      </c>
      <c r="C353" s="206" t="s">
        <v>223</v>
      </c>
      <c r="D353" s="206" t="s">
        <v>341</v>
      </c>
      <c r="E353" s="206" t="s">
        <v>342</v>
      </c>
      <c r="F353" s="206" t="s">
        <v>253</v>
      </c>
      <c r="H353" s="206" t="s">
        <v>254</v>
      </c>
      <c r="J353" s="206">
        <v>522</v>
      </c>
      <c r="K353" s="206" t="s">
        <v>63</v>
      </c>
      <c r="L353" s="206" t="s">
        <v>1737</v>
      </c>
      <c r="N353" s="219" t="s">
        <v>1569</v>
      </c>
      <c r="O353" s="219"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21" t="s">
        <v>1570</v>
      </c>
      <c r="Q353" s="221" t="s">
        <v>63</v>
      </c>
      <c r="R353" s="221" t="str">
        <f t="shared" si="43"/>
        <v xml:space="preserve">Offshore Wind </v>
      </c>
      <c r="S353" s="221" t="str">
        <f t="shared" si="40"/>
        <v>//**Offshore Wind : **</v>
      </c>
      <c r="T353" s="206" t="str">
        <f t="shared" si="39"/>
        <v>//**Offshore Wind : ** Brazil does not have a capacity construction subsidy for wind.  However, The Development National Bank has an indirect financing program to wind turbine acquisitions (BNDES Finem - Geração de energia).</v>
      </c>
    </row>
    <row r="354" spans="1:21" x14ac:dyDescent="0.3">
      <c r="A354" s="206" t="s">
        <v>1571</v>
      </c>
      <c r="C354" s="206" t="s">
        <v>223</v>
      </c>
      <c r="D354" s="206" t="s">
        <v>341</v>
      </c>
      <c r="E354" s="206" t="s">
        <v>342</v>
      </c>
      <c r="F354" s="206" t="s">
        <v>255</v>
      </c>
      <c r="H354" s="206" t="s">
        <v>256</v>
      </c>
      <c r="K354" s="206" t="s">
        <v>76</v>
      </c>
      <c r="N354" s="219" t="s">
        <v>1569</v>
      </c>
      <c r="O354" s="219"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21" t="s">
        <v>1570</v>
      </c>
      <c r="Q354" s="221" t="s">
        <v>63</v>
      </c>
      <c r="R354" s="221" t="str">
        <f t="shared" si="43"/>
        <v xml:space="preserve">Crude Oil </v>
      </c>
      <c r="S354" s="221" t="str">
        <f t="shared" si="40"/>
        <v>//**Crude Oil : **</v>
      </c>
      <c r="T354" s="206" t="str">
        <f t="shared" si="39"/>
        <v/>
      </c>
    </row>
    <row r="355" spans="1:21" x14ac:dyDescent="0.3">
      <c r="A355" s="206" t="s">
        <v>1571</v>
      </c>
      <c r="C355" s="206" t="s">
        <v>223</v>
      </c>
      <c r="D355" s="206" t="s">
        <v>341</v>
      </c>
      <c r="E355" s="206" t="s">
        <v>342</v>
      </c>
      <c r="F355" s="206" t="s">
        <v>257</v>
      </c>
      <c r="H355" s="206" t="s">
        <v>258</v>
      </c>
      <c r="K355" s="206" t="s">
        <v>76</v>
      </c>
      <c r="N355" s="219" t="s">
        <v>1569</v>
      </c>
      <c r="O355" s="219"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21" t="s">
        <v>1570</v>
      </c>
      <c r="Q355" s="221" t="s">
        <v>63</v>
      </c>
      <c r="R355" s="221" t="str">
        <f t="shared" si="43"/>
        <v xml:space="preserve">Heavy or Residual Fuel Oil </v>
      </c>
      <c r="S355" s="221" t="str">
        <f t="shared" si="40"/>
        <v>//**Heavy or Residual Fuel Oil : **</v>
      </c>
      <c r="T355" s="206" t="str">
        <f t="shared" si="39"/>
        <v/>
      </c>
    </row>
    <row r="356" spans="1:21" x14ac:dyDescent="0.3">
      <c r="A356" s="206" t="s">
        <v>1571</v>
      </c>
      <c r="C356" s="206" t="s">
        <v>223</v>
      </c>
      <c r="D356" s="206" t="s">
        <v>341</v>
      </c>
      <c r="E356" s="206" t="s">
        <v>342</v>
      </c>
      <c r="F356" s="206" t="s">
        <v>259</v>
      </c>
      <c r="H356" s="206" t="s">
        <v>260</v>
      </c>
      <c r="K356" s="206" t="s">
        <v>76</v>
      </c>
      <c r="N356" s="219" t="s">
        <v>1569</v>
      </c>
      <c r="O356" s="219"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21" t="s">
        <v>1570</v>
      </c>
      <c r="Q356" s="221" t="s">
        <v>63</v>
      </c>
      <c r="R356" s="221" t="str">
        <f t="shared" si="43"/>
        <v xml:space="preserve">Municipal Solid Waste </v>
      </c>
      <c r="S356" s="221" t="str">
        <f t="shared" si="40"/>
        <v>//**Municipal Solid Waste : **</v>
      </c>
      <c r="T356" s="206" t="str">
        <f t="shared" si="39"/>
        <v/>
      </c>
    </row>
    <row r="357" spans="1:21" s="223" customFormat="1" x14ac:dyDescent="0.3">
      <c r="A357" s="223" t="s">
        <v>1568</v>
      </c>
      <c r="B357" s="215" t="str">
        <f t="shared" ref="B357" si="44">C357&amp;D357&amp;E357</f>
        <v>Electricity SupplySubsidy for Electricity ProductionSubsidy for Elec Production by Fuel</v>
      </c>
      <c r="C357" s="223" t="s">
        <v>223</v>
      </c>
      <c r="D357" s="223" t="s">
        <v>348</v>
      </c>
      <c r="E357" s="223" t="str">
        <f>E358</f>
        <v>Subsidy for Elec Production by Fuel</v>
      </c>
      <c r="M357" s="207"/>
      <c r="N357" s="225" t="s">
        <v>1569</v>
      </c>
      <c r="O357" s="225" t="str">
        <f>INDEX('Standard Descriptions'!$E:$E,MATCH(Guidance!E357,'Standard Descriptions'!$C:$C,0))</f>
        <v xml:space="preserve"> This policy is a subsidy paid by the government to suppliers of electricity per unit of electricity generated from the selected plant type(s). // </v>
      </c>
      <c r="P357" s="223" t="s">
        <v>1570</v>
      </c>
      <c r="Q357" s="223" t="s">
        <v>63</v>
      </c>
      <c r="S357" s="223" t="str">
        <f t="shared" si="40"/>
        <v/>
      </c>
      <c r="T357" s="223" t="str">
        <f t="shared" si="39"/>
        <v/>
      </c>
      <c r="U357" s="214"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58" spans="1:21" x14ac:dyDescent="0.3">
      <c r="A358" s="206" t="s">
        <v>1571</v>
      </c>
      <c r="C358" s="206" t="s">
        <v>223</v>
      </c>
      <c r="D358" s="206" t="s">
        <v>348</v>
      </c>
      <c r="E358" s="206" t="s">
        <v>349</v>
      </c>
      <c r="F358" s="206" t="s">
        <v>226</v>
      </c>
      <c r="H358" s="206" t="s">
        <v>227</v>
      </c>
      <c r="J358" s="206" t="s">
        <v>222</v>
      </c>
      <c r="K358" s="206" t="s">
        <v>76</v>
      </c>
      <c r="N358" s="219" t="s">
        <v>1569</v>
      </c>
      <c r="O358" s="219" t="str">
        <f>INDEX('Standard Descriptions'!$E:$E,MATCH(Guidance!E358,'Standard Descriptions'!$C:$C,0))</f>
        <v xml:space="preserve"> This policy is a subsidy paid by the government to suppliers of electricity per unit of electricity generated from the selected plant type(s). // </v>
      </c>
      <c r="P358" s="221" t="s">
        <v>1570</v>
      </c>
      <c r="Q358" s="221" t="s">
        <v>63</v>
      </c>
      <c r="R358" s="221" t="str">
        <f t="shared" ref="R358:R370" si="45">H358&amp;" "&amp;I358</f>
        <v xml:space="preserve">Hard Coal </v>
      </c>
      <c r="S358" s="221" t="str">
        <f t="shared" si="40"/>
        <v>//**Hard Coal : **</v>
      </c>
      <c r="T358" s="206" t="str">
        <f t="shared" si="39"/>
        <v/>
      </c>
    </row>
    <row r="359" spans="1:21" x14ac:dyDescent="0.3">
      <c r="A359" s="206" t="s">
        <v>1571</v>
      </c>
      <c r="C359" s="206" t="s">
        <v>223</v>
      </c>
      <c r="D359" s="206" t="s">
        <v>348</v>
      </c>
      <c r="E359" s="206" t="s">
        <v>349</v>
      </c>
      <c r="F359" s="206" t="s">
        <v>346</v>
      </c>
      <c r="H359" s="206" t="s">
        <v>347</v>
      </c>
      <c r="J359" s="206" t="s">
        <v>222</v>
      </c>
      <c r="K359" s="206" t="s">
        <v>76</v>
      </c>
      <c r="N359" s="219" t="s">
        <v>1569</v>
      </c>
      <c r="O359" s="219" t="str">
        <f>INDEX('Standard Descriptions'!$E:$E,MATCH(Guidance!E359,'Standard Descriptions'!$C:$C,0))</f>
        <v xml:space="preserve"> This policy is a subsidy paid by the government to suppliers of electricity per unit of electricity generated from the selected plant type(s). // </v>
      </c>
      <c r="P359" s="221" t="s">
        <v>1570</v>
      </c>
      <c r="Q359" s="221" t="s">
        <v>63</v>
      </c>
      <c r="R359" s="221" t="str">
        <f t="shared" si="45"/>
        <v xml:space="preserve">Natural Gas </v>
      </c>
      <c r="S359" s="221" t="str">
        <f t="shared" si="40"/>
        <v>//**Natural Gas : **</v>
      </c>
      <c r="T359" s="206" t="str">
        <f t="shared" si="39"/>
        <v/>
      </c>
    </row>
    <row r="360" spans="1:21" x14ac:dyDescent="0.3">
      <c r="A360" s="206" t="s">
        <v>1571</v>
      </c>
      <c r="C360" s="206" t="s">
        <v>223</v>
      </c>
      <c r="D360" s="206" t="s">
        <v>348</v>
      </c>
      <c r="E360" s="206" t="s">
        <v>349</v>
      </c>
      <c r="F360" s="206" t="s">
        <v>233</v>
      </c>
      <c r="H360" s="206" t="s">
        <v>234</v>
      </c>
      <c r="J360" s="206">
        <v>37</v>
      </c>
      <c r="K360" s="206" t="s">
        <v>351</v>
      </c>
      <c r="L360" s="206" t="s">
        <v>1741</v>
      </c>
      <c r="N360" s="219" t="s">
        <v>1569</v>
      </c>
      <c r="O360" s="219" t="str">
        <f>INDEX('Standard Descriptions'!$E:$E,MATCH(Guidance!E360,'Standard Descriptions'!$C:$C,0))</f>
        <v xml:space="preserve"> This policy is a subsidy paid by the government to suppliers of electricity per unit of electricity generated from the selected plant type(s). // </v>
      </c>
      <c r="P360" s="221" t="s">
        <v>1570</v>
      </c>
      <c r="Q360" s="221" t="s">
        <v>63</v>
      </c>
      <c r="R360" s="221" t="str">
        <f t="shared" si="45"/>
        <v xml:space="preserve">Nuclear </v>
      </c>
      <c r="S360" s="221" t="str">
        <f t="shared" si="40"/>
        <v>//**Nuclear : **</v>
      </c>
      <c r="T360" s="206" t="str">
        <f t="shared" si="39"/>
        <v/>
      </c>
    </row>
    <row r="361" spans="1:21" x14ac:dyDescent="0.3">
      <c r="A361" s="206" t="s">
        <v>1571</v>
      </c>
      <c r="C361" s="206" t="s">
        <v>223</v>
      </c>
      <c r="D361" s="206" t="s">
        <v>348</v>
      </c>
      <c r="E361" s="206" t="s">
        <v>349</v>
      </c>
      <c r="F361" s="206" t="s">
        <v>235</v>
      </c>
      <c r="H361" s="206" t="s">
        <v>236</v>
      </c>
      <c r="K361" s="206" t="s">
        <v>76</v>
      </c>
      <c r="N361" s="219" t="s">
        <v>1569</v>
      </c>
      <c r="O361" s="219" t="str">
        <f>INDEX('Standard Descriptions'!$E:$E,MATCH(Guidance!E361,'Standard Descriptions'!$C:$C,0))</f>
        <v xml:space="preserve"> This policy is a subsidy paid by the government to suppliers of electricity per unit of electricity generated from the selected plant type(s). // </v>
      </c>
      <c r="P361" s="221" t="s">
        <v>1570</v>
      </c>
      <c r="Q361" s="221" t="s">
        <v>63</v>
      </c>
      <c r="R361" s="221" t="str">
        <f t="shared" si="45"/>
        <v xml:space="preserve">Hydro </v>
      </c>
      <c r="S361" s="221" t="str">
        <f t="shared" si="40"/>
        <v>//**Hydro : **</v>
      </c>
      <c r="T361" s="206" t="str">
        <f t="shared" si="39"/>
        <v/>
      </c>
    </row>
    <row r="362" spans="1:21" x14ac:dyDescent="0.3">
      <c r="A362" s="206" t="s">
        <v>1571</v>
      </c>
      <c r="C362" s="206" t="s">
        <v>223</v>
      </c>
      <c r="D362" s="206" t="s">
        <v>348</v>
      </c>
      <c r="E362" s="206" t="s">
        <v>349</v>
      </c>
      <c r="F362" s="206" t="s">
        <v>237</v>
      </c>
      <c r="H362" s="206" t="s">
        <v>238</v>
      </c>
      <c r="J362" s="206">
        <v>39</v>
      </c>
      <c r="K362" s="206" t="s">
        <v>63</v>
      </c>
      <c r="L362" s="206" t="s">
        <v>1742</v>
      </c>
      <c r="N362" s="219" t="s">
        <v>1569</v>
      </c>
      <c r="O362" s="219" t="str">
        <f>INDEX('Standard Descriptions'!$E:$E,MATCH(Guidance!E362,'Standard Descriptions'!$C:$C,0))</f>
        <v xml:space="preserve"> This policy is a subsidy paid by the government to suppliers of electricity per unit of electricity generated from the selected plant type(s). // </v>
      </c>
      <c r="P362" s="221" t="s">
        <v>1570</v>
      </c>
      <c r="Q362" s="221" t="s">
        <v>63</v>
      </c>
      <c r="R362" s="221" t="str">
        <f t="shared" si="45"/>
        <v xml:space="preserve">Onshore Wind </v>
      </c>
      <c r="S362" s="221" t="str">
        <f t="shared" si="40"/>
        <v>//**Onshore Wind : **</v>
      </c>
      <c r="T362" s="206" t="str">
        <f t="shared" si="39"/>
        <v>//**Onshore Wind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3" spans="1:21" x14ac:dyDescent="0.3">
      <c r="A363" s="206" t="s">
        <v>1571</v>
      </c>
      <c r="C363" s="206" t="s">
        <v>223</v>
      </c>
      <c r="D363" s="206" t="s">
        <v>348</v>
      </c>
      <c r="E363" s="206" t="s">
        <v>349</v>
      </c>
      <c r="F363" s="206" t="s">
        <v>239</v>
      </c>
      <c r="H363" s="206" t="s">
        <v>240</v>
      </c>
      <c r="J363" s="206">
        <v>40</v>
      </c>
      <c r="K363" s="206" t="s">
        <v>63</v>
      </c>
      <c r="L363" s="206" t="s">
        <v>1742</v>
      </c>
      <c r="N363" s="219" t="s">
        <v>1569</v>
      </c>
      <c r="O363" s="219" t="str">
        <f>INDEX('Standard Descriptions'!$E:$E,MATCH(Guidance!E363,'Standard Descriptions'!$C:$C,0))</f>
        <v xml:space="preserve"> This policy is a subsidy paid by the government to suppliers of electricity per unit of electricity generated from the selected plant type(s). // </v>
      </c>
      <c r="P363" s="221" t="s">
        <v>1570</v>
      </c>
      <c r="Q363" s="221" t="s">
        <v>63</v>
      </c>
      <c r="R363" s="221" t="str">
        <f t="shared" si="45"/>
        <v xml:space="preserve">Solar PV </v>
      </c>
      <c r="S363" s="221" t="str">
        <f t="shared" si="40"/>
        <v>//**Solar PV : **</v>
      </c>
      <c r="T363" s="206" t="str">
        <f t="shared" si="39"/>
        <v>//**Solar PV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4" spans="1:21" x14ac:dyDescent="0.3">
      <c r="A364" s="206" t="s">
        <v>1571</v>
      </c>
      <c r="C364" s="206" t="s">
        <v>223</v>
      </c>
      <c r="D364" s="206" t="s">
        <v>348</v>
      </c>
      <c r="E364" s="206" t="s">
        <v>349</v>
      </c>
      <c r="F364" s="206" t="s">
        <v>241</v>
      </c>
      <c r="H364" s="206" t="s">
        <v>242</v>
      </c>
      <c r="J364" s="206">
        <v>41</v>
      </c>
      <c r="K364" s="206" t="s">
        <v>63</v>
      </c>
      <c r="L364" s="206" t="s">
        <v>1743</v>
      </c>
      <c r="N364" s="219" t="s">
        <v>1569</v>
      </c>
      <c r="O364" s="219" t="str">
        <f>INDEX('Standard Descriptions'!$E:$E,MATCH(Guidance!E364,'Standard Descriptions'!$C:$C,0))</f>
        <v xml:space="preserve"> This policy is a subsidy paid by the government to suppliers of electricity per unit of electricity generated from the selected plant type(s). // </v>
      </c>
      <c r="P364" s="221" t="s">
        <v>1570</v>
      </c>
      <c r="Q364" s="221" t="s">
        <v>63</v>
      </c>
      <c r="R364" s="221" t="str">
        <f t="shared" si="45"/>
        <v xml:space="preserve">Solar Thermal </v>
      </c>
      <c r="S364" s="221" t="str">
        <f t="shared" si="40"/>
        <v>//**Solar Thermal : **</v>
      </c>
      <c r="T364" s="206" t="str">
        <f t="shared" si="39"/>
        <v>//**Solar Thermal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5" spans="1:21" x14ac:dyDescent="0.3">
      <c r="A365" s="206" t="s">
        <v>1571</v>
      </c>
      <c r="C365" s="206" t="s">
        <v>223</v>
      </c>
      <c r="D365" s="206" t="s">
        <v>348</v>
      </c>
      <c r="E365" s="206" t="s">
        <v>349</v>
      </c>
      <c r="F365" s="206" t="s">
        <v>243</v>
      </c>
      <c r="H365" s="206" t="s">
        <v>244</v>
      </c>
      <c r="J365" s="206">
        <v>42</v>
      </c>
      <c r="K365" s="206" t="s">
        <v>63</v>
      </c>
      <c r="L365" s="206" t="s">
        <v>1742</v>
      </c>
      <c r="N365" s="219" t="s">
        <v>1569</v>
      </c>
      <c r="O365" s="219" t="str">
        <f>INDEX('Standard Descriptions'!$E:$E,MATCH(Guidance!E365,'Standard Descriptions'!$C:$C,0))</f>
        <v xml:space="preserve"> This policy is a subsidy paid by the government to suppliers of electricity per unit of electricity generated from the selected plant type(s). // </v>
      </c>
      <c r="P365" s="221" t="s">
        <v>1570</v>
      </c>
      <c r="Q365" s="221" t="s">
        <v>63</v>
      </c>
      <c r="R365" s="221" t="str">
        <f t="shared" si="45"/>
        <v xml:space="preserve">Biomass </v>
      </c>
      <c r="S365" s="221" t="str">
        <f t="shared" si="40"/>
        <v>//**Biomass : **</v>
      </c>
      <c r="T365" s="206" t="str">
        <f t="shared" si="39"/>
        <v>//**Biomass : ** Feed-in-Tariff: it allows a user to generate power electricity and inject the excess electricity into the distribution grid system. As a compensation, the user gets a credit that will be deducted from the electricity bill at the end of the month. This policy applies to microgeneration system (&lt; 75kW of co-generation or renewable energy sources of installed capacity) and mini-generation system (75 kW to 3MW of hydroelectric power capacity or 75 kW to 5MW of co-generation or renewable energy sources of installed capacity).</v>
      </c>
    </row>
    <row r="366" spans="1:21" x14ac:dyDescent="0.3">
      <c r="A366" s="206" t="s">
        <v>1571</v>
      </c>
      <c r="C366" s="206" t="s">
        <v>223</v>
      </c>
      <c r="D366" s="206" t="s">
        <v>348</v>
      </c>
      <c r="E366" s="206" t="s">
        <v>349</v>
      </c>
      <c r="F366" s="206" t="s">
        <v>251</v>
      </c>
      <c r="H366" s="206" t="s">
        <v>252</v>
      </c>
      <c r="K366" s="206" t="s">
        <v>76</v>
      </c>
      <c r="N366" s="219" t="s">
        <v>1569</v>
      </c>
      <c r="O366" s="219" t="str">
        <f>INDEX('Standard Descriptions'!$E:$E,MATCH(Guidance!E366,'Standard Descriptions'!$C:$C,0))</f>
        <v xml:space="preserve"> This policy is a subsidy paid by the government to suppliers of electricity per unit of electricity generated from the selected plant type(s). // </v>
      </c>
      <c r="P366" s="221" t="s">
        <v>1570</v>
      </c>
      <c r="Q366" s="221" t="s">
        <v>63</v>
      </c>
      <c r="R366" s="221" t="str">
        <f t="shared" si="45"/>
        <v xml:space="preserve">Lignite </v>
      </c>
      <c r="S366" s="221" t="str">
        <f t="shared" si="40"/>
        <v>//**Lignite : **</v>
      </c>
      <c r="T366" s="206" t="str">
        <f t="shared" si="39"/>
        <v/>
      </c>
    </row>
    <row r="367" spans="1:21" x14ac:dyDescent="0.3">
      <c r="A367" s="206" t="s">
        <v>1571</v>
      </c>
      <c r="C367" s="206" t="s">
        <v>223</v>
      </c>
      <c r="D367" s="206" t="s">
        <v>348</v>
      </c>
      <c r="E367" s="206" t="s">
        <v>349</v>
      </c>
      <c r="F367" s="206" t="s">
        <v>253</v>
      </c>
      <c r="H367" s="206" t="s">
        <v>254</v>
      </c>
      <c r="J367" s="206">
        <v>184</v>
      </c>
      <c r="K367" s="206" t="s">
        <v>76</v>
      </c>
      <c r="N367" s="219" t="s">
        <v>1569</v>
      </c>
      <c r="O367" s="219" t="str">
        <f>INDEX('Standard Descriptions'!$E:$E,MATCH(Guidance!E367,'Standard Descriptions'!$C:$C,0))</f>
        <v xml:space="preserve"> This policy is a subsidy paid by the government to suppliers of electricity per unit of electricity generated from the selected plant type(s). // </v>
      </c>
      <c r="P367" s="221" t="s">
        <v>1570</v>
      </c>
      <c r="Q367" s="221" t="s">
        <v>63</v>
      </c>
      <c r="R367" s="221" t="str">
        <f t="shared" si="45"/>
        <v xml:space="preserve">Offshore Wind </v>
      </c>
      <c r="S367" s="221" t="str">
        <f t="shared" si="40"/>
        <v>//**Offshore Wind : **</v>
      </c>
      <c r="T367" s="206" t="str">
        <f t="shared" si="39"/>
        <v/>
      </c>
    </row>
    <row r="368" spans="1:21" x14ac:dyDescent="0.3">
      <c r="A368" s="206" t="s">
        <v>1571</v>
      </c>
      <c r="C368" s="206" t="s">
        <v>223</v>
      </c>
      <c r="D368" s="206" t="s">
        <v>348</v>
      </c>
      <c r="E368" s="206" t="s">
        <v>349</v>
      </c>
      <c r="F368" s="206" t="s">
        <v>255</v>
      </c>
      <c r="H368" s="206" t="s">
        <v>256</v>
      </c>
      <c r="K368" s="206" t="s">
        <v>76</v>
      </c>
      <c r="N368" s="219" t="s">
        <v>1569</v>
      </c>
      <c r="O368" s="219" t="str">
        <f>INDEX('Standard Descriptions'!$E:$E,MATCH(Guidance!E368,'Standard Descriptions'!$C:$C,0))</f>
        <v xml:space="preserve"> This policy is a subsidy paid by the government to suppliers of electricity per unit of electricity generated from the selected plant type(s). // </v>
      </c>
      <c r="P368" s="221" t="s">
        <v>1570</v>
      </c>
      <c r="Q368" s="221" t="s">
        <v>63</v>
      </c>
      <c r="R368" s="221" t="str">
        <f t="shared" si="45"/>
        <v xml:space="preserve">Crude Oil </v>
      </c>
      <c r="S368" s="221" t="str">
        <f t="shared" si="40"/>
        <v>//**Crude Oil : **</v>
      </c>
      <c r="T368" s="206" t="str">
        <f t="shared" si="39"/>
        <v/>
      </c>
    </row>
    <row r="369" spans="1:21" x14ac:dyDescent="0.3">
      <c r="A369" s="206" t="s">
        <v>1571</v>
      </c>
      <c r="C369" s="206" t="s">
        <v>223</v>
      </c>
      <c r="D369" s="206" t="s">
        <v>348</v>
      </c>
      <c r="E369" s="206" t="s">
        <v>349</v>
      </c>
      <c r="F369" s="206" t="s">
        <v>257</v>
      </c>
      <c r="H369" s="206" t="s">
        <v>258</v>
      </c>
      <c r="K369" s="206" t="s">
        <v>76</v>
      </c>
      <c r="N369" s="219" t="s">
        <v>1569</v>
      </c>
      <c r="O369" s="219" t="str">
        <f>INDEX('Standard Descriptions'!$E:$E,MATCH(Guidance!E369,'Standard Descriptions'!$C:$C,0))</f>
        <v xml:space="preserve"> This policy is a subsidy paid by the government to suppliers of electricity per unit of electricity generated from the selected plant type(s). // </v>
      </c>
      <c r="P369" s="221" t="s">
        <v>1570</v>
      </c>
      <c r="Q369" s="221" t="s">
        <v>63</v>
      </c>
      <c r="R369" s="221" t="str">
        <f t="shared" si="45"/>
        <v xml:space="preserve">Heavy or Residual Fuel Oil </v>
      </c>
      <c r="S369" s="221" t="str">
        <f t="shared" si="40"/>
        <v>//**Heavy or Residual Fuel Oil : **</v>
      </c>
      <c r="T369" s="206" t="str">
        <f t="shared" si="39"/>
        <v/>
      </c>
    </row>
    <row r="370" spans="1:21" x14ac:dyDescent="0.3">
      <c r="A370" s="206" t="s">
        <v>1571</v>
      </c>
      <c r="C370" s="206" t="s">
        <v>223</v>
      </c>
      <c r="D370" s="206" t="s">
        <v>348</v>
      </c>
      <c r="E370" s="206" t="s">
        <v>349</v>
      </c>
      <c r="F370" s="206" t="s">
        <v>259</v>
      </c>
      <c r="H370" s="206" t="s">
        <v>260</v>
      </c>
      <c r="K370" s="206" t="s">
        <v>76</v>
      </c>
      <c r="N370" s="219" t="s">
        <v>1569</v>
      </c>
      <c r="O370" s="219" t="str">
        <f>INDEX('Standard Descriptions'!$E:$E,MATCH(Guidance!E370,'Standard Descriptions'!$C:$C,0))</f>
        <v xml:space="preserve"> This policy is a subsidy paid by the government to suppliers of electricity per unit of electricity generated from the selected plant type(s). // </v>
      </c>
      <c r="P370" s="221" t="s">
        <v>1570</v>
      </c>
      <c r="Q370" s="221" t="s">
        <v>63</v>
      </c>
      <c r="R370" s="221" t="str">
        <f t="shared" si="45"/>
        <v xml:space="preserve">Municipal Solid Waste </v>
      </c>
      <c r="S370" s="221" t="str">
        <f t="shared" si="40"/>
        <v>//**Municipal Solid Waste : **</v>
      </c>
      <c r="T370" s="206" t="str">
        <f t="shared" si="39"/>
        <v/>
      </c>
    </row>
    <row r="371" spans="1:21" s="214" customFormat="1" x14ac:dyDescent="0.3">
      <c r="A371" s="214" t="s">
        <v>1568</v>
      </c>
      <c r="B371" s="215" t="str">
        <f t="shared" ref="B371" si="46">C371&amp;D371&amp;E371</f>
        <v>IndustryCarbon Capture and Sequestration0</v>
      </c>
      <c r="C371" s="214" t="s">
        <v>352</v>
      </c>
      <c r="D371" s="214" t="s">
        <v>539</v>
      </c>
      <c r="E371" s="214">
        <f>E372</f>
        <v>0</v>
      </c>
      <c r="M371" s="215"/>
      <c r="N371" s="214" t="s">
        <v>1569</v>
      </c>
      <c r="O371" s="230" t="e">
        <f>INDEX('Standard Descriptions'!$E:$E,MATCH(Guidance!E371,'Standard Descriptions'!$C:$C,0))</f>
        <v>#N/A</v>
      </c>
      <c r="P371" s="214" t="s">
        <v>1570</v>
      </c>
      <c r="Q371" s="214" t="s">
        <v>63</v>
      </c>
      <c r="S371" s="214" t="str">
        <f t="shared" si="40"/>
        <v/>
      </c>
      <c r="T371" s="214" t="str">
        <f t="shared" si="39"/>
        <v/>
      </c>
      <c r="U371" s="214" t="e">
        <f>N371&amp;O371&amp;P371&amp;T372&amp;T373&amp;T374&amp;T375&amp;T376&amp;T377&amp;T378&amp;T379&amp;T380&amp;T381&amp;T382&amp;T383&amp;T384&amp;T385&amp;T386&amp;T387</f>
        <v>#N/A</v>
      </c>
    </row>
    <row r="372" spans="1:21" x14ac:dyDescent="0.3">
      <c r="A372" s="206" t="s">
        <v>1571</v>
      </c>
      <c r="N372" s="219" t="s">
        <v>1569</v>
      </c>
      <c r="O372" s="219" t="e">
        <f>INDEX('Standard Descriptions'!$E:$E,MATCH(Guidance!E372,'Standard Descriptions'!$C:$C,0))</f>
        <v>#N/A</v>
      </c>
      <c r="P372" s="221" t="s">
        <v>1570</v>
      </c>
      <c r="Q372" s="221" t="s">
        <v>63</v>
      </c>
      <c r="R372" s="221" t="str">
        <f t="shared" ref="R372:R390" si="47">H372&amp;" "&amp;I372</f>
        <v xml:space="preserve"> </v>
      </c>
      <c r="S372" s="221" t="str">
        <f t="shared" si="40"/>
        <v>//** : **</v>
      </c>
      <c r="T372" s="206" t="str">
        <f t="shared" si="39"/>
        <v/>
      </c>
    </row>
    <row r="373" spans="1:21" x14ac:dyDescent="0.3">
      <c r="A373" s="206" t="s">
        <v>1571</v>
      </c>
      <c r="N373" s="219" t="s">
        <v>1569</v>
      </c>
      <c r="O373" s="219" t="e">
        <f>INDEX('Standard Descriptions'!$E:$E,MATCH(Guidance!E373,'Standard Descriptions'!$C:$C,0))</f>
        <v>#N/A</v>
      </c>
      <c r="P373" s="221" t="s">
        <v>1570</v>
      </c>
      <c r="Q373" s="221" t="s">
        <v>63</v>
      </c>
      <c r="R373" s="221" t="str">
        <f t="shared" si="47"/>
        <v xml:space="preserve"> </v>
      </c>
      <c r="S373" s="221" t="str">
        <f t="shared" si="40"/>
        <v>//** : **</v>
      </c>
      <c r="T373" s="206" t="str">
        <f t="shared" si="39"/>
        <v/>
      </c>
    </row>
    <row r="374" spans="1:21" x14ac:dyDescent="0.3">
      <c r="A374" s="206" t="s">
        <v>1571</v>
      </c>
      <c r="N374" s="219" t="s">
        <v>1569</v>
      </c>
      <c r="O374" s="219" t="e">
        <f>INDEX('Standard Descriptions'!$E:$E,MATCH(Guidance!E374,'Standard Descriptions'!$C:$C,0))</f>
        <v>#N/A</v>
      </c>
      <c r="P374" s="221" t="s">
        <v>1570</v>
      </c>
      <c r="Q374" s="221" t="s">
        <v>63</v>
      </c>
      <c r="R374" s="221" t="str">
        <f t="shared" si="47"/>
        <v xml:space="preserve"> </v>
      </c>
      <c r="S374" s="221" t="str">
        <f t="shared" si="40"/>
        <v>//** : **</v>
      </c>
      <c r="T374" s="206" t="str">
        <f t="shared" si="39"/>
        <v/>
      </c>
    </row>
    <row r="375" spans="1:21" x14ac:dyDescent="0.3">
      <c r="A375" s="206" t="s">
        <v>1571</v>
      </c>
      <c r="N375" s="219" t="s">
        <v>1569</v>
      </c>
      <c r="O375" s="219" t="e">
        <f>INDEX('Standard Descriptions'!$E:$E,MATCH(Guidance!E375,'Standard Descriptions'!$C:$C,0))</f>
        <v>#N/A</v>
      </c>
      <c r="P375" s="221" t="s">
        <v>1570</v>
      </c>
      <c r="Q375" s="221" t="s">
        <v>63</v>
      </c>
      <c r="R375" s="221" t="str">
        <f t="shared" si="47"/>
        <v xml:space="preserve"> </v>
      </c>
      <c r="S375" s="221" t="str">
        <f t="shared" si="40"/>
        <v>//** : **</v>
      </c>
      <c r="T375" s="206" t="str">
        <f t="shared" si="39"/>
        <v/>
      </c>
    </row>
    <row r="376" spans="1:21" x14ac:dyDescent="0.3">
      <c r="A376" s="206" t="s">
        <v>1571</v>
      </c>
      <c r="N376" s="219" t="s">
        <v>1569</v>
      </c>
      <c r="O376" s="219" t="e">
        <f>INDEX('Standard Descriptions'!$E:$E,MATCH(Guidance!E376,'Standard Descriptions'!$C:$C,0))</f>
        <v>#N/A</v>
      </c>
      <c r="P376" s="221" t="s">
        <v>1570</v>
      </c>
      <c r="Q376" s="221" t="s">
        <v>63</v>
      </c>
      <c r="R376" s="221" t="str">
        <f t="shared" si="47"/>
        <v xml:space="preserve"> </v>
      </c>
      <c r="S376" s="221" t="str">
        <f t="shared" si="40"/>
        <v>//** : **</v>
      </c>
      <c r="T376" s="206" t="str">
        <f t="shared" si="39"/>
        <v/>
      </c>
    </row>
    <row r="377" spans="1:21" x14ac:dyDescent="0.3">
      <c r="A377" s="206" t="s">
        <v>1571</v>
      </c>
      <c r="N377" s="219" t="s">
        <v>1569</v>
      </c>
      <c r="O377" s="219" t="e">
        <f>INDEX('Standard Descriptions'!$E:$E,MATCH(Guidance!E377,'Standard Descriptions'!$C:$C,0))</f>
        <v>#N/A</v>
      </c>
      <c r="P377" s="221" t="s">
        <v>1570</v>
      </c>
      <c r="Q377" s="221" t="s">
        <v>63</v>
      </c>
      <c r="R377" s="221" t="str">
        <f t="shared" si="47"/>
        <v xml:space="preserve"> </v>
      </c>
      <c r="S377" s="221" t="str">
        <f t="shared" si="40"/>
        <v>//** : **</v>
      </c>
      <c r="T377" s="206" t="str">
        <f t="shared" si="39"/>
        <v/>
      </c>
    </row>
    <row r="378" spans="1:21" x14ac:dyDescent="0.3">
      <c r="A378" s="206" t="s">
        <v>1571</v>
      </c>
      <c r="N378" s="219" t="s">
        <v>1569</v>
      </c>
      <c r="O378" s="219" t="e">
        <f>INDEX('Standard Descriptions'!$E:$E,MATCH(Guidance!E378,'Standard Descriptions'!$C:$C,0))</f>
        <v>#N/A</v>
      </c>
      <c r="P378" s="221" t="s">
        <v>1570</v>
      </c>
      <c r="Q378" s="221" t="s">
        <v>63</v>
      </c>
      <c r="R378" s="221" t="str">
        <f t="shared" si="47"/>
        <v xml:space="preserve"> </v>
      </c>
      <c r="S378" s="221" t="str">
        <f t="shared" si="40"/>
        <v>//** : **</v>
      </c>
      <c r="T378" s="206" t="str">
        <f t="shared" si="39"/>
        <v/>
      </c>
    </row>
    <row r="379" spans="1:21" x14ac:dyDescent="0.3">
      <c r="A379" s="206" t="s">
        <v>1571</v>
      </c>
      <c r="N379" s="219" t="s">
        <v>1569</v>
      </c>
      <c r="O379" s="219" t="e">
        <f>INDEX('Standard Descriptions'!$E:$E,MATCH(Guidance!E379,'Standard Descriptions'!$C:$C,0))</f>
        <v>#N/A</v>
      </c>
      <c r="P379" s="221" t="s">
        <v>1570</v>
      </c>
      <c r="Q379" s="221" t="s">
        <v>63</v>
      </c>
      <c r="R379" s="221" t="str">
        <f t="shared" si="47"/>
        <v xml:space="preserve"> </v>
      </c>
      <c r="S379" s="221" t="str">
        <f t="shared" si="40"/>
        <v>//** : **</v>
      </c>
      <c r="T379" s="206" t="str">
        <f t="shared" si="39"/>
        <v/>
      </c>
    </row>
    <row r="380" spans="1:21" x14ac:dyDescent="0.3">
      <c r="A380" s="206" t="s">
        <v>1571</v>
      </c>
      <c r="N380" s="219" t="s">
        <v>1569</v>
      </c>
      <c r="O380" s="219" t="e">
        <f>INDEX('Standard Descriptions'!$E:$E,MATCH(Guidance!E380,'Standard Descriptions'!$C:$C,0))</f>
        <v>#N/A</v>
      </c>
      <c r="P380" s="221" t="s">
        <v>1570</v>
      </c>
      <c r="Q380" s="221" t="s">
        <v>63</v>
      </c>
      <c r="R380" s="221" t="str">
        <f t="shared" si="47"/>
        <v xml:space="preserve"> </v>
      </c>
      <c r="S380" s="221" t="str">
        <f t="shared" si="40"/>
        <v>//** : **</v>
      </c>
      <c r="T380" s="206" t="str">
        <f t="shared" si="39"/>
        <v/>
      </c>
    </row>
    <row r="381" spans="1:21" x14ac:dyDescent="0.3">
      <c r="A381" s="206" t="s">
        <v>1571</v>
      </c>
      <c r="N381" s="219" t="s">
        <v>1569</v>
      </c>
      <c r="O381" s="219" t="e">
        <f>INDEX('Standard Descriptions'!$E:$E,MATCH(Guidance!E381,'Standard Descriptions'!$C:$C,0))</f>
        <v>#N/A</v>
      </c>
      <c r="P381" s="221" t="s">
        <v>1570</v>
      </c>
      <c r="Q381" s="221" t="s">
        <v>63</v>
      </c>
      <c r="R381" s="221" t="str">
        <f t="shared" si="47"/>
        <v xml:space="preserve"> </v>
      </c>
      <c r="S381" s="221" t="str">
        <f t="shared" si="40"/>
        <v>//** : **</v>
      </c>
      <c r="T381" s="206" t="str">
        <f t="shared" si="39"/>
        <v/>
      </c>
    </row>
    <row r="382" spans="1:21" x14ac:dyDescent="0.3">
      <c r="A382" s="206" t="s">
        <v>1571</v>
      </c>
      <c r="N382" s="219" t="s">
        <v>1569</v>
      </c>
      <c r="O382" s="219" t="e">
        <f>INDEX('Standard Descriptions'!$E:$E,MATCH(Guidance!E382,'Standard Descriptions'!$C:$C,0))</f>
        <v>#N/A</v>
      </c>
      <c r="P382" s="221" t="s">
        <v>1570</v>
      </c>
      <c r="Q382" s="221" t="s">
        <v>63</v>
      </c>
      <c r="R382" s="221" t="str">
        <f t="shared" si="47"/>
        <v xml:space="preserve"> </v>
      </c>
      <c r="S382" s="221" t="str">
        <f t="shared" si="40"/>
        <v>//** : **</v>
      </c>
      <c r="T382" s="206" t="str">
        <f t="shared" si="39"/>
        <v/>
      </c>
    </row>
    <row r="383" spans="1:21" x14ac:dyDescent="0.3">
      <c r="A383" s="206" t="s">
        <v>1571</v>
      </c>
      <c r="N383" s="219" t="s">
        <v>1569</v>
      </c>
      <c r="O383" s="219" t="e">
        <f>INDEX('Standard Descriptions'!$E:$E,MATCH(Guidance!E383,'Standard Descriptions'!$C:$C,0))</f>
        <v>#N/A</v>
      </c>
      <c r="P383" s="221" t="s">
        <v>1570</v>
      </c>
      <c r="Q383" s="221" t="s">
        <v>63</v>
      </c>
      <c r="R383" s="221" t="str">
        <f t="shared" si="47"/>
        <v xml:space="preserve"> </v>
      </c>
      <c r="S383" s="221" t="str">
        <f t="shared" si="40"/>
        <v>//** : **</v>
      </c>
      <c r="T383" s="206" t="str">
        <f t="shared" si="39"/>
        <v/>
      </c>
    </row>
    <row r="384" spans="1:21" x14ac:dyDescent="0.3">
      <c r="A384" s="206" t="s">
        <v>1571</v>
      </c>
      <c r="N384" s="219" t="s">
        <v>1569</v>
      </c>
      <c r="O384" s="219" t="e">
        <f>INDEX('Standard Descriptions'!$E:$E,MATCH(Guidance!E384,'Standard Descriptions'!$C:$C,0))</f>
        <v>#N/A</v>
      </c>
      <c r="P384" s="221" t="s">
        <v>1570</v>
      </c>
      <c r="Q384" s="221" t="s">
        <v>63</v>
      </c>
      <c r="R384" s="221" t="str">
        <f t="shared" si="47"/>
        <v xml:space="preserve"> </v>
      </c>
      <c r="S384" s="221" t="str">
        <f t="shared" si="40"/>
        <v>//** : **</v>
      </c>
      <c r="T384" s="206" t="str">
        <f t="shared" si="39"/>
        <v/>
      </c>
    </row>
    <row r="385" spans="1:21" x14ac:dyDescent="0.3">
      <c r="A385" s="206" t="s">
        <v>1571</v>
      </c>
      <c r="N385" s="219" t="s">
        <v>1569</v>
      </c>
      <c r="O385" s="219" t="e">
        <f>INDEX('Standard Descriptions'!$E:$E,MATCH(Guidance!E385,'Standard Descriptions'!$C:$C,0))</f>
        <v>#N/A</v>
      </c>
      <c r="P385" s="221" t="s">
        <v>1570</v>
      </c>
      <c r="Q385" s="221" t="s">
        <v>63</v>
      </c>
      <c r="R385" s="221" t="str">
        <f t="shared" si="47"/>
        <v xml:space="preserve"> </v>
      </c>
      <c r="S385" s="221" t="str">
        <f t="shared" si="40"/>
        <v>//** : **</v>
      </c>
      <c r="T385" s="206" t="str">
        <f t="shared" si="39"/>
        <v/>
      </c>
    </row>
    <row r="386" spans="1:21" x14ac:dyDescent="0.3">
      <c r="A386" s="206" t="s">
        <v>1571</v>
      </c>
      <c r="N386" s="219" t="s">
        <v>1569</v>
      </c>
      <c r="O386" s="219" t="e">
        <f>INDEX('Standard Descriptions'!$E:$E,MATCH(Guidance!E386,'Standard Descriptions'!$C:$C,0))</f>
        <v>#N/A</v>
      </c>
      <c r="P386" s="221" t="s">
        <v>1570</v>
      </c>
      <c r="Q386" s="221" t="s">
        <v>63</v>
      </c>
      <c r="R386" s="221" t="str">
        <f t="shared" si="47"/>
        <v xml:space="preserve"> </v>
      </c>
      <c r="S386" s="221" t="str">
        <f t="shared" si="40"/>
        <v>//** : **</v>
      </c>
      <c r="T386" s="206" t="str">
        <f t="shared" si="39"/>
        <v/>
      </c>
    </row>
    <row r="387" spans="1:21" x14ac:dyDescent="0.3">
      <c r="A387" s="206" t="s">
        <v>1571</v>
      </c>
      <c r="N387" s="219" t="s">
        <v>1569</v>
      </c>
      <c r="O387" s="219" t="e">
        <f>INDEX('Standard Descriptions'!$E:$E,MATCH(Guidance!E387,'Standard Descriptions'!$C:$C,0))</f>
        <v>#N/A</v>
      </c>
      <c r="P387" s="221" t="s">
        <v>1570</v>
      </c>
      <c r="Q387" s="221" t="s">
        <v>63</v>
      </c>
      <c r="R387" s="221" t="str">
        <f t="shared" si="47"/>
        <v xml:space="preserve"> </v>
      </c>
      <c r="S387" s="221" t="str">
        <f t="shared" si="40"/>
        <v>//** : **</v>
      </c>
      <c r="T387" s="206" t="str">
        <f t="shared" si="39"/>
        <v/>
      </c>
    </row>
    <row r="388" spans="1:21" s="224" customFormat="1" x14ac:dyDescent="0.3">
      <c r="A388" s="224" t="s">
        <v>1568</v>
      </c>
      <c r="B388" s="215" t="str">
        <f t="shared" ref="B388:B391" si="48">C388&amp;D388&amp;E388</f>
        <v>IndustryCement Clinker SubstitutionFraction of Cement Measures Achieved</v>
      </c>
      <c r="C388" s="224" t="s">
        <v>352</v>
      </c>
      <c r="D388" s="224" t="s">
        <v>353</v>
      </c>
      <c r="E388" s="224" t="s">
        <v>354</v>
      </c>
      <c r="J388" s="224">
        <v>43</v>
      </c>
      <c r="K388" s="224" t="s">
        <v>63</v>
      </c>
      <c r="L388" s="224" t="s">
        <v>1744</v>
      </c>
      <c r="M388" s="208"/>
      <c r="N388" s="227" t="s">
        <v>1569</v>
      </c>
      <c r="O388" s="227" t="str">
        <f>INDEX('Standard Descriptions'!$E:$E,MATCH(Guidance!E388,'Standard Descriptions'!$C:$C,0))</f>
        <v xml:space="preserve"> This policy reduces CO2 emissions from the cement industry by substituting other inputs, such as fly ash, for a portion of the clinker in cement. // </v>
      </c>
      <c r="P388" s="224" t="s">
        <v>1570</v>
      </c>
      <c r="Q388" s="224" t="s">
        <v>76</v>
      </c>
      <c r="R388" s="224" t="str">
        <f t="shared" si="47"/>
        <v xml:space="preserve"> </v>
      </c>
      <c r="T388" s="224" t="str">
        <f t="shared" ref="T388:T451" si="49">IF(K388="Yes",S388&amp;L388,"")</f>
        <v xml:space="preserve">  If this policy is fully implemented, the share of clinker in cement is reduced to 45%.</v>
      </c>
      <c r="U388" s="214" t="str">
        <f>N388&amp;O388&amp;P388&amp;T388</f>
        <v>**Description:** This policy reduces CO2 emissions from the cement industry by substituting other inputs, such as fly ash, for a portion of the clinker in cement. // **Guidance for setting values: **  If this policy is fully implemented, the share of clinker in cement is reduced to 45%.</v>
      </c>
    </row>
    <row r="389" spans="1:21" s="224" customFormat="1" x14ac:dyDescent="0.3">
      <c r="A389" s="224" t="s">
        <v>1568</v>
      </c>
      <c r="B389" s="215" t="str">
        <f t="shared" si="48"/>
        <v>IndustryCogeneration and Waste Heat RecoveryFraction of Potential Cogeneration and Waste Heat Recovery Adopted</v>
      </c>
      <c r="C389" s="224" t="s">
        <v>352</v>
      </c>
      <c r="D389" s="224" t="s">
        <v>358</v>
      </c>
      <c r="E389" s="224" t="s">
        <v>359</v>
      </c>
      <c r="J389" s="224">
        <v>44</v>
      </c>
      <c r="K389" s="224" t="s">
        <v>63</v>
      </c>
      <c r="L389" s="224" t="s">
        <v>1745</v>
      </c>
      <c r="M389" s="208"/>
      <c r="N389" s="227" t="s">
        <v>1569</v>
      </c>
      <c r="O389" s="227" t="str">
        <f>INDEX('Standard Descriptions'!$E:$E,MATCH(Guidance!E389,'Standard Descriptions'!$C:$C,0))</f>
        <v xml:space="preserve"> This policy reduces fuel consumption in the industry sector by increasing the use of cogeneration (also known as combined heat and power) and recovery of waste heat (to perform useful work). // </v>
      </c>
      <c r="P389" s="224" t="s">
        <v>1570</v>
      </c>
      <c r="Q389" s="224" t="s">
        <v>76</v>
      </c>
      <c r="R389" s="224" t="str">
        <f t="shared" si="47"/>
        <v xml:space="preserve"> </v>
      </c>
      <c r="T389" s="224" t="str">
        <f t="shared" si="49"/>
        <v xml:space="preserve"> If this policy is fully implemented, fuel use is reduced by 8.1% for all industries in 2050.</v>
      </c>
      <c r="U389" s="214" t="str">
        <f>N389&amp;O389&amp;P389&amp;T389</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8.1% for all industries in 2050.</v>
      </c>
    </row>
    <row r="390" spans="1:21" s="224" customFormat="1" x14ac:dyDescent="0.3">
      <c r="A390" s="224" t="s">
        <v>1568</v>
      </c>
      <c r="B390" s="215" t="str">
        <f t="shared" si="48"/>
        <v>IndustryEarly Retirement of Industrial FacilitiesFraction of Energy Savings from Early Facility Retirement Achieved</v>
      </c>
      <c r="C390" s="224" t="s">
        <v>352</v>
      </c>
      <c r="D390" s="224" t="s">
        <v>363</v>
      </c>
      <c r="E390" s="224" t="s">
        <v>364</v>
      </c>
      <c r="J390" s="224">
        <v>45</v>
      </c>
      <c r="K390" s="224" t="s">
        <v>76</v>
      </c>
      <c r="L390" s="224" t="s">
        <v>1593</v>
      </c>
      <c r="M390" s="208"/>
      <c r="N390" s="227" t="s">
        <v>1569</v>
      </c>
      <c r="O390" s="227" t="str">
        <f>INDEX('Standard Descriptions'!$E:$E,MATCH(Guidance!E390,'Standard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390" s="224" t="s">
        <v>1570</v>
      </c>
      <c r="Q390" s="224" t="s">
        <v>76</v>
      </c>
      <c r="R390" s="224" t="str">
        <f t="shared" si="47"/>
        <v xml:space="preserve"> </v>
      </c>
      <c r="T390" s="224" t="str">
        <f t="shared" si="49"/>
        <v/>
      </c>
      <c r="U390" s="214" t="str">
        <f>N390&amp;O390&amp;P390&amp;T390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v>
      </c>
    </row>
    <row r="391" spans="1:21" s="224" customFormat="1" x14ac:dyDescent="0.3">
      <c r="A391" s="224" t="s">
        <v>1568</v>
      </c>
      <c r="B391" s="215" t="str">
        <f t="shared" si="48"/>
        <v>IndustryIndustry Energy Efficiency StandardsPercentage Improvement in Eqpt Efficiency Standards above BAU</v>
      </c>
      <c r="C391" s="224" t="s">
        <v>352</v>
      </c>
      <c r="D391" s="224" t="s">
        <v>368</v>
      </c>
      <c r="E391" s="224" t="str">
        <f>E392</f>
        <v>Percentage Improvement in Eqpt Efficiency Standards above BAU</v>
      </c>
      <c r="M391" s="208"/>
      <c r="N391" s="227" t="s">
        <v>1569</v>
      </c>
      <c r="O391" s="227" t="str">
        <f>INDEX('Standard Descriptions'!$E:$E,MATCH(Guidance!E391,'Standard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1" s="224" t="s">
        <v>1570</v>
      </c>
      <c r="Q391" s="224" t="s">
        <v>63</v>
      </c>
      <c r="T391" s="224" t="str">
        <f t="shared" si="49"/>
        <v/>
      </c>
      <c r="U391" s="214" t="str">
        <f>N391&amp;O391&amp;P391&amp;T392&amp;T393&amp;T394&amp;T395&amp;T396&amp;T397&amp;T398&amp;T399&amp;T400&amp;T401&amp;T402&amp;T403&amp;T404&amp;T405&amp;T406&amp;T407&amp;T408&amp;T409&amp;T410&amp;T411&amp;T412&amp;T413&amp;T414&amp;T415&amp;T416&amp;T417&amp;T418&amp;T419&amp;T420&amp;T421&amp;T422&amp;T423&amp;T424&amp;T425&amp;T426&amp;T427&amp;T428&amp;T429&amp;T430&amp;T431&amp;T432&amp;T433&amp;T434&amp;T435&amp;T436&amp;T437&amp;T438&amp;T439&amp;T440&amp;T441&amp;T442&amp;T443&amp;T444&amp;T445&amp;T446&amp;T447&amp;T448&amp;T449&amp;T450&amp;T451&amp;T452&amp;T453&amp;T454&amp;T455&amp;T456&amp;T457&amp;T458&amp;T459&amp;T460&amp;T461&amp;T462&amp;T463&amp;T464&amp;T465&amp;T466&amp;T467&amp;T468&amp;T469&amp;T470&amp;T471</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**//**Cement Industry : ** In 2020, the Brazilian Mines and Energy Ministry announced a ten-year energy efficiency plan aiming at saving 10% of energy use in 2030. MOP project pointed out 20% until 2050.//**Natural Gas and Petroleum Industry : ** In 2020, the Brazilian Mines and Energy Ministry announced a ten-year energy efficiency plan aiming at saving 10% of energy use in 2030. MOP project pointed out 20% until 2050.//**Iron and Steel Industry : ** In 2020, the Brazilian Mines and Energy Ministry announced a ten-year energy efficiency plan aiming at saving 10% of energy use in 2030. MOP project pointed out 20% until 2050.//**Chemicals Industry : ** In 2020, the Brazilian Mines and Energy Ministry announced a ten-year energy efficiency plan aiming at saving 10% of energy use in 2030. MOP project pointed out 20% until 2050.//**Coal Mining Industry : ** In 2020, the Brazilian Mines and Energy Ministry announced a ten-year energy efficiency plan aiming at saving 10% of energy use in 2030. MOP project pointed out 20% until 2050.//**Water &amp; Waste : ** In 2020, the Brazilian Mines and Energy Ministry announced a ten-year energy efficiency plan aiming at saving 10% of energy use in 2030. MOP project pointed out 20% until 2050.//**Agriculture : ** In 2020, the Brazilian Mines and Energy Ministry announced a ten-year energy efficiency plan aiming at saving 10% of energy use in 2030. MOP project pointed out 20% until 2050.//**Other Industries : ** In 2020, the Brazilian Mines and Energy Ministry announced a ten-year energy efficiency plan aiming at saving 10% of energy use in 2030. MOP project pointed out 20% until 2050.</v>
      </c>
    </row>
    <row r="392" spans="1:21" x14ac:dyDescent="0.3">
      <c r="A392" s="206" t="s">
        <v>1571</v>
      </c>
      <c r="C392" s="206" t="s">
        <v>352</v>
      </c>
      <c r="D392" s="206" t="s">
        <v>368</v>
      </c>
      <c r="E392" s="206" t="s">
        <v>369</v>
      </c>
      <c r="F392" s="206" t="s">
        <v>370</v>
      </c>
      <c r="H392" s="206" t="s">
        <v>371</v>
      </c>
      <c r="J392" s="206">
        <v>46</v>
      </c>
      <c r="K392" s="206" t="s">
        <v>63</v>
      </c>
      <c r="L392" s="206" t="s">
        <v>1746</v>
      </c>
      <c r="N392" s="219" t="s">
        <v>1569</v>
      </c>
      <c r="O392" s="219" t="str">
        <f>INDEX('Standard Descriptions'!$E:$E,MATCH(Guidance!E392,'Standard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2" s="221" t="s">
        <v>1570</v>
      </c>
      <c r="Q392" s="221" t="s">
        <v>63</v>
      </c>
      <c r="R392" s="221" t="str">
        <f t="shared" ref="R392:R455" si="50">H392&amp;" "&amp;I392</f>
        <v xml:space="preserve">Cement Industry </v>
      </c>
      <c r="S392" s="221" t="str">
        <f t="shared" ref="S392:S455" si="51">IF(R392="","","//**"&amp;R392&amp;": **")</f>
        <v>//**Cement Industry : **</v>
      </c>
      <c r="T392" s="206" t="str">
        <f t="shared" si="49"/>
        <v>//**Cement Industry : ** In 2020, the Brazilian Mines and Energy Ministry announced a ten-year energy efficiency plan aiming at saving 10% of energy use in 2030. MOP project pointed out 20% until 2050.</v>
      </c>
    </row>
    <row r="393" spans="1:21" x14ac:dyDescent="0.3">
      <c r="A393" s="206" t="s">
        <v>1571</v>
      </c>
      <c r="C393" s="206" t="s">
        <v>352</v>
      </c>
      <c r="D393" s="206" t="s">
        <v>368</v>
      </c>
      <c r="E393" s="206" t="s">
        <v>369</v>
      </c>
      <c r="F393" s="206" t="s">
        <v>375</v>
      </c>
      <c r="H393" s="206" t="s">
        <v>376</v>
      </c>
      <c r="J393" s="206">
        <v>47</v>
      </c>
      <c r="K393" s="206" t="s">
        <v>63</v>
      </c>
      <c r="L393" s="206" t="s">
        <v>1746</v>
      </c>
      <c r="N393" s="219" t="s">
        <v>1569</v>
      </c>
      <c r="O393" s="219" t="str">
        <f>INDEX('Standard Descriptions'!$E:$E,MATCH(Guidance!E393,'Standard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3" s="221" t="s">
        <v>1570</v>
      </c>
      <c r="Q393" s="221" t="s">
        <v>63</v>
      </c>
      <c r="R393" s="221" t="str">
        <f t="shared" si="50"/>
        <v xml:space="preserve">Natural Gas and Petroleum Industry </v>
      </c>
      <c r="S393" s="221" t="str">
        <f t="shared" si="51"/>
        <v>//**Natural Gas and Petroleum Industry : **</v>
      </c>
      <c r="T393" s="206" t="str">
        <f t="shared" si="49"/>
        <v>//**Natural Gas and Petroleum Industry : ** In 2020, the Brazilian Mines and Energy Ministry announced a ten-year energy efficiency plan aiming at saving 10% of energy use in 2030. MOP project pointed out 20% until 2050.</v>
      </c>
    </row>
    <row r="394" spans="1:21" x14ac:dyDescent="0.3">
      <c r="A394" s="206" t="s">
        <v>1571</v>
      </c>
      <c r="C394" s="206" t="s">
        <v>352</v>
      </c>
      <c r="D394" s="206" t="s">
        <v>368</v>
      </c>
      <c r="E394" s="206" t="s">
        <v>369</v>
      </c>
      <c r="F394" s="206" t="s">
        <v>377</v>
      </c>
      <c r="H394" s="206" t="s">
        <v>378</v>
      </c>
      <c r="J394" s="206">
        <v>48</v>
      </c>
      <c r="K394" s="206" t="s">
        <v>63</v>
      </c>
      <c r="L394" s="206" t="s">
        <v>1746</v>
      </c>
      <c r="N394" s="219" t="s">
        <v>1569</v>
      </c>
      <c r="O394" s="219" t="str">
        <f>INDEX('Standard Descriptions'!$E:$E,MATCH(Guidance!E394,'Standard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4" s="221" t="s">
        <v>1570</v>
      </c>
      <c r="Q394" s="221" t="s">
        <v>63</v>
      </c>
      <c r="R394" s="221" t="str">
        <f t="shared" si="50"/>
        <v xml:space="preserve">Iron and Steel Industry </v>
      </c>
      <c r="S394" s="221" t="str">
        <f t="shared" si="51"/>
        <v>//**Iron and Steel Industry : **</v>
      </c>
      <c r="T394" s="206" t="str">
        <f t="shared" si="49"/>
        <v>//**Iron and Steel Industry : ** In 2020, the Brazilian Mines and Energy Ministry announced a ten-year energy efficiency plan aiming at saving 10% of energy use in 2030. MOP project pointed out 20% until 2050.</v>
      </c>
    </row>
    <row r="395" spans="1:21" x14ac:dyDescent="0.3">
      <c r="A395" s="206" t="s">
        <v>1571</v>
      </c>
      <c r="C395" s="206" t="s">
        <v>352</v>
      </c>
      <c r="D395" s="206" t="s">
        <v>368</v>
      </c>
      <c r="E395" s="206" t="s">
        <v>369</v>
      </c>
      <c r="F395" s="206" t="s">
        <v>379</v>
      </c>
      <c r="H395" s="206" t="s">
        <v>380</v>
      </c>
      <c r="J395" s="206">
        <v>49</v>
      </c>
      <c r="K395" s="206" t="s">
        <v>63</v>
      </c>
      <c r="L395" s="206" t="s">
        <v>1746</v>
      </c>
      <c r="N395" s="219" t="s">
        <v>1569</v>
      </c>
      <c r="O395" s="219" t="str">
        <f>INDEX('Standard Descriptions'!$E:$E,MATCH(Guidance!E395,'Standard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5" s="221" t="s">
        <v>1570</v>
      </c>
      <c r="Q395" s="221" t="s">
        <v>63</v>
      </c>
      <c r="R395" s="221" t="str">
        <f t="shared" si="50"/>
        <v xml:space="preserve">Chemicals Industry </v>
      </c>
      <c r="S395" s="221" t="str">
        <f t="shared" si="51"/>
        <v>//**Chemicals Industry : **</v>
      </c>
      <c r="T395" s="206" t="str">
        <f t="shared" si="49"/>
        <v>//**Chemicals Industry : ** In 2020, the Brazilian Mines and Energy Ministry announced a ten-year energy efficiency plan aiming at saving 10% of energy use in 2030. MOP project pointed out 20% until 2050.</v>
      </c>
    </row>
    <row r="396" spans="1:21" x14ac:dyDescent="0.3">
      <c r="A396" s="206" t="s">
        <v>1571</v>
      </c>
      <c r="C396" s="206" t="s">
        <v>352</v>
      </c>
      <c r="D396" s="206" t="s">
        <v>368</v>
      </c>
      <c r="E396" s="206" t="s">
        <v>369</v>
      </c>
      <c r="F396" s="206" t="s">
        <v>381</v>
      </c>
      <c r="H396" s="206" t="s">
        <v>382</v>
      </c>
      <c r="J396" s="206">
        <v>50</v>
      </c>
      <c r="K396" s="206" t="s">
        <v>63</v>
      </c>
      <c r="L396" s="206" t="s">
        <v>1746</v>
      </c>
      <c r="N396" s="219" t="s">
        <v>1569</v>
      </c>
      <c r="O396" s="219" t="str">
        <f>INDEX('Standard Descriptions'!$E:$E,MATCH(Guidance!E396,'Standard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6" s="221" t="s">
        <v>1570</v>
      </c>
      <c r="Q396" s="221" t="s">
        <v>63</v>
      </c>
      <c r="R396" s="221" t="str">
        <f t="shared" si="50"/>
        <v xml:space="preserve">Coal Mining Industry </v>
      </c>
      <c r="S396" s="221" t="str">
        <f t="shared" si="51"/>
        <v>//**Coal Mining Industry : **</v>
      </c>
      <c r="T396" s="206" t="str">
        <f t="shared" si="49"/>
        <v>//**Coal Mining Industry : ** In 2020, the Brazilian Mines and Energy Ministry announced a ten-year energy efficiency plan aiming at saving 10% of energy use in 2030. MOP project pointed out 20% until 2050.</v>
      </c>
    </row>
    <row r="397" spans="1:21" x14ac:dyDescent="0.3">
      <c r="A397" s="206" t="s">
        <v>1571</v>
      </c>
      <c r="C397" s="206" t="s">
        <v>352</v>
      </c>
      <c r="D397" s="206" t="s">
        <v>368</v>
      </c>
      <c r="E397" s="206" t="s">
        <v>369</v>
      </c>
      <c r="F397" s="206" t="s">
        <v>383</v>
      </c>
      <c r="H397" s="206" t="s">
        <v>384</v>
      </c>
      <c r="J397" s="206">
        <v>51</v>
      </c>
      <c r="K397" s="206" t="s">
        <v>63</v>
      </c>
      <c r="L397" s="206" t="s">
        <v>1746</v>
      </c>
      <c r="N397" s="219" t="s">
        <v>1569</v>
      </c>
      <c r="O397" s="219" t="str">
        <f>INDEX('Standard Descriptions'!$E:$E,MATCH(Guidance!E397,'Standard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7" s="221" t="s">
        <v>1570</v>
      </c>
      <c r="Q397" s="221" t="s">
        <v>63</v>
      </c>
      <c r="R397" s="221" t="str">
        <f t="shared" si="50"/>
        <v xml:space="preserve">Water &amp; Waste </v>
      </c>
      <c r="S397" s="221" t="str">
        <f t="shared" si="51"/>
        <v>//**Water &amp; Waste : **</v>
      </c>
      <c r="T397" s="206" t="str">
        <f t="shared" si="49"/>
        <v>//**Water &amp; Waste : ** In 2020, the Brazilian Mines and Energy Ministry announced a ten-year energy efficiency plan aiming at saving 10% of energy use in 2030. MOP project pointed out 20% until 2050.</v>
      </c>
    </row>
    <row r="398" spans="1:21" x14ac:dyDescent="0.3">
      <c r="A398" s="206" t="s">
        <v>1571</v>
      </c>
      <c r="C398" s="206" t="s">
        <v>352</v>
      </c>
      <c r="D398" s="206" t="s">
        <v>368</v>
      </c>
      <c r="E398" s="206" t="s">
        <v>369</v>
      </c>
      <c r="F398" s="206" t="s">
        <v>385</v>
      </c>
      <c r="H398" s="206" t="s">
        <v>386</v>
      </c>
      <c r="J398" s="206">
        <v>52</v>
      </c>
      <c r="K398" s="206" t="s">
        <v>63</v>
      </c>
      <c r="L398" s="206" t="s">
        <v>1746</v>
      </c>
      <c r="N398" s="219" t="s">
        <v>1569</v>
      </c>
      <c r="O398" s="219" t="str">
        <f>INDEX('Standard Descriptions'!$E:$E,MATCH(Guidance!E398,'Standard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8" s="221" t="s">
        <v>1570</v>
      </c>
      <c r="Q398" s="221" t="s">
        <v>63</v>
      </c>
      <c r="R398" s="221" t="str">
        <f t="shared" si="50"/>
        <v xml:space="preserve">Agriculture </v>
      </c>
      <c r="S398" s="221" t="str">
        <f t="shared" si="51"/>
        <v>//**Agriculture : **</v>
      </c>
      <c r="T398" s="206" t="str">
        <f t="shared" si="49"/>
        <v>//**Agriculture : ** In 2020, the Brazilian Mines and Energy Ministry announced a ten-year energy efficiency plan aiming at saving 10% of energy use in 2030. MOP project pointed out 20% until 2050.</v>
      </c>
    </row>
    <row r="399" spans="1:21" x14ac:dyDescent="0.3">
      <c r="A399" s="206" t="s">
        <v>1571</v>
      </c>
      <c r="C399" s="206" t="s">
        <v>352</v>
      </c>
      <c r="D399" s="206" t="s">
        <v>368</v>
      </c>
      <c r="E399" s="206" t="s">
        <v>369</v>
      </c>
      <c r="F399" s="206" t="s">
        <v>387</v>
      </c>
      <c r="H399" s="206" t="s">
        <v>388</v>
      </c>
      <c r="J399" s="206">
        <v>53</v>
      </c>
      <c r="K399" s="206" t="s">
        <v>63</v>
      </c>
      <c r="L399" s="206" t="s">
        <v>1746</v>
      </c>
      <c r="N399" s="219" t="s">
        <v>1569</v>
      </c>
      <c r="O399" s="219" t="str">
        <f>INDEX('Standard Descriptions'!$E:$E,MATCH(Guidance!E399,'Standard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 </v>
      </c>
      <c r="P399" s="221" t="s">
        <v>1570</v>
      </c>
      <c r="Q399" s="221" t="s">
        <v>63</v>
      </c>
      <c r="R399" s="221" t="str">
        <f t="shared" si="50"/>
        <v xml:space="preserve">Other Industries </v>
      </c>
      <c r="S399" s="221" t="str">
        <f t="shared" si="51"/>
        <v>//**Other Industries : **</v>
      </c>
      <c r="T399" s="206" t="str">
        <f t="shared" si="49"/>
        <v>//**Other Industries : ** In 2020, the Brazilian Mines and Energy Ministry announced a ten-year energy efficiency plan aiming at saving 10% of energy use in 2030. MOP project pointed out 20% until 2050.</v>
      </c>
    </row>
    <row r="400" spans="1:21" x14ac:dyDescent="0.3">
      <c r="A400" s="206" t="s">
        <v>1571</v>
      </c>
      <c r="N400" s="219" t="s">
        <v>1569</v>
      </c>
      <c r="O400" s="219" t="e">
        <f>INDEX('Standard Descriptions'!$E:$E,MATCH(Guidance!E400,'Standard Descriptions'!$C:$C,0))</f>
        <v>#N/A</v>
      </c>
      <c r="P400" s="221" t="s">
        <v>1570</v>
      </c>
      <c r="Q400" s="221" t="s">
        <v>63</v>
      </c>
      <c r="R400" s="221" t="str">
        <f t="shared" si="50"/>
        <v xml:space="preserve"> </v>
      </c>
      <c r="S400" s="221" t="str">
        <f t="shared" si="51"/>
        <v>//** : **</v>
      </c>
      <c r="T400" s="206" t="str">
        <f t="shared" si="49"/>
        <v/>
      </c>
    </row>
    <row r="401" spans="1:20" x14ac:dyDescent="0.3">
      <c r="A401" s="206" t="s">
        <v>1571</v>
      </c>
      <c r="N401" s="219" t="s">
        <v>1569</v>
      </c>
      <c r="O401" s="219" t="e">
        <f>INDEX('Standard Descriptions'!$E:$E,MATCH(Guidance!E401,'Standard Descriptions'!$C:$C,0))</f>
        <v>#N/A</v>
      </c>
      <c r="P401" s="221" t="s">
        <v>1570</v>
      </c>
      <c r="Q401" s="221" t="s">
        <v>63</v>
      </c>
      <c r="R401" s="221" t="str">
        <f t="shared" si="50"/>
        <v xml:space="preserve"> </v>
      </c>
      <c r="S401" s="221" t="str">
        <f t="shared" si="51"/>
        <v>//** : **</v>
      </c>
      <c r="T401" s="206" t="str">
        <f t="shared" si="49"/>
        <v/>
      </c>
    </row>
    <row r="402" spans="1:20" x14ac:dyDescent="0.3">
      <c r="A402" s="206" t="s">
        <v>1571</v>
      </c>
      <c r="N402" s="219" t="s">
        <v>1569</v>
      </c>
      <c r="O402" s="219" t="e">
        <f>INDEX('Standard Descriptions'!$E:$E,MATCH(Guidance!E402,'Standard Descriptions'!$C:$C,0))</f>
        <v>#N/A</v>
      </c>
      <c r="P402" s="221" t="s">
        <v>1570</v>
      </c>
      <c r="Q402" s="221" t="s">
        <v>63</v>
      </c>
      <c r="R402" s="221" t="str">
        <f t="shared" si="50"/>
        <v xml:space="preserve"> </v>
      </c>
      <c r="S402" s="221" t="str">
        <f t="shared" si="51"/>
        <v>//** : **</v>
      </c>
      <c r="T402" s="206" t="str">
        <f t="shared" si="49"/>
        <v/>
      </c>
    </row>
    <row r="403" spans="1:20" x14ac:dyDescent="0.3">
      <c r="A403" s="206" t="s">
        <v>1571</v>
      </c>
      <c r="N403" s="219" t="s">
        <v>1569</v>
      </c>
      <c r="O403" s="219" t="e">
        <f>INDEX('Standard Descriptions'!$E:$E,MATCH(Guidance!E403,'Standard Descriptions'!$C:$C,0))</f>
        <v>#N/A</v>
      </c>
      <c r="P403" s="221" t="s">
        <v>1570</v>
      </c>
      <c r="Q403" s="221" t="s">
        <v>63</v>
      </c>
      <c r="R403" s="221" t="str">
        <f t="shared" si="50"/>
        <v xml:space="preserve"> </v>
      </c>
      <c r="S403" s="221" t="str">
        <f t="shared" si="51"/>
        <v>//** : **</v>
      </c>
      <c r="T403" s="206" t="str">
        <f t="shared" si="49"/>
        <v/>
      </c>
    </row>
    <row r="404" spans="1:20" x14ac:dyDescent="0.3">
      <c r="A404" s="206" t="s">
        <v>1571</v>
      </c>
      <c r="N404" s="219" t="s">
        <v>1569</v>
      </c>
      <c r="O404" s="219" t="e">
        <f>INDEX('Standard Descriptions'!$E:$E,MATCH(Guidance!E404,'Standard Descriptions'!$C:$C,0))</f>
        <v>#N/A</v>
      </c>
      <c r="P404" s="221" t="s">
        <v>1570</v>
      </c>
      <c r="Q404" s="221" t="s">
        <v>63</v>
      </c>
      <c r="R404" s="221" t="str">
        <f t="shared" si="50"/>
        <v xml:space="preserve"> </v>
      </c>
      <c r="S404" s="221" t="str">
        <f t="shared" si="51"/>
        <v>//** : **</v>
      </c>
      <c r="T404" s="206" t="str">
        <f t="shared" si="49"/>
        <v/>
      </c>
    </row>
    <row r="405" spans="1:20" x14ac:dyDescent="0.3">
      <c r="A405" s="206" t="s">
        <v>1571</v>
      </c>
      <c r="N405" s="219" t="s">
        <v>1569</v>
      </c>
      <c r="O405" s="219" t="e">
        <f>INDEX('Standard Descriptions'!$E:$E,MATCH(Guidance!E405,'Standard Descriptions'!$C:$C,0))</f>
        <v>#N/A</v>
      </c>
      <c r="P405" s="221" t="s">
        <v>1570</v>
      </c>
      <c r="Q405" s="221" t="s">
        <v>63</v>
      </c>
      <c r="R405" s="221" t="str">
        <f t="shared" si="50"/>
        <v xml:space="preserve"> </v>
      </c>
      <c r="S405" s="221" t="str">
        <f t="shared" si="51"/>
        <v>//** : **</v>
      </c>
      <c r="T405" s="206" t="str">
        <f t="shared" si="49"/>
        <v/>
      </c>
    </row>
    <row r="406" spans="1:20" x14ac:dyDescent="0.3">
      <c r="A406" s="206" t="s">
        <v>1571</v>
      </c>
      <c r="N406" s="219" t="s">
        <v>1569</v>
      </c>
      <c r="O406" s="219" t="e">
        <f>INDEX('Standard Descriptions'!$E:$E,MATCH(Guidance!E406,'Standard Descriptions'!$C:$C,0))</f>
        <v>#N/A</v>
      </c>
      <c r="P406" s="221" t="s">
        <v>1570</v>
      </c>
      <c r="Q406" s="221" t="s">
        <v>63</v>
      </c>
      <c r="R406" s="221" t="str">
        <f t="shared" si="50"/>
        <v xml:space="preserve"> </v>
      </c>
      <c r="S406" s="221" t="str">
        <f t="shared" si="51"/>
        <v>//** : **</v>
      </c>
      <c r="T406" s="206" t="str">
        <f t="shared" si="49"/>
        <v/>
      </c>
    </row>
    <row r="407" spans="1:20" x14ac:dyDescent="0.3">
      <c r="A407" s="206" t="s">
        <v>1571</v>
      </c>
      <c r="N407" s="219" t="s">
        <v>1569</v>
      </c>
      <c r="O407" s="219" t="e">
        <f>INDEX('Standard Descriptions'!$E:$E,MATCH(Guidance!E407,'Standard Descriptions'!$C:$C,0))</f>
        <v>#N/A</v>
      </c>
      <c r="P407" s="221" t="s">
        <v>1570</v>
      </c>
      <c r="Q407" s="221" t="s">
        <v>63</v>
      </c>
      <c r="R407" s="221" t="str">
        <f t="shared" si="50"/>
        <v xml:space="preserve"> </v>
      </c>
      <c r="S407" s="221" t="str">
        <f t="shared" si="51"/>
        <v>//** : **</v>
      </c>
      <c r="T407" s="206" t="str">
        <f t="shared" si="49"/>
        <v/>
      </c>
    </row>
    <row r="408" spans="1:20" x14ac:dyDescent="0.3">
      <c r="A408" s="206" t="s">
        <v>1571</v>
      </c>
      <c r="N408" s="219" t="s">
        <v>1569</v>
      </c>
      <c r="O408" s="219" t="e">
        <f>INDEX('Standard Descriptions'!$E:$E,MATCH(Guidance!E408,'Standard Descriptions'!$C:$C,0))</f>
        <v>#N/A</v>
      </c>
      <c r="P408" s="221" t="s">
        <v>1570</v>
      </c>
      <c r="Q408" s="221" t="s">
        <v>63</v>
      </c>
      <c r="R408" s="221" t="str">
        <f t="shared" si="50"/>
        <v xml:space="preserve"> </v>
      </c>
      <c r="S408" s="221" t="str">
        <f t="shared" si="51"/>
        <v>//** : **</v>
      </c>
      <c r="T408" s="206" t="str">
        <f t="shared" si="49"/>
        <v/>
      </c>
    </row>
    <row r="409" spans="1:20" x14ac:dyDescent="0.3">
      <c r="A409" s="206" t="s">
        <v>1571</v>
      </c>
      <c r="N409" s="219" t="s">
        <v>1569</v>
      </c>
      <c r="O409" s="219" t="e">
        <f>INDEX('Standard Descriptions'!$E:$E,MATCH(Guidance!E409,'Standard Descriptions'!$C:$C,0))</f>
        <v>#N/A</v>
      </c>
      <c r="P409" s="221" t="s">
        <v>1570</v>
      </c>
      <c r="Q409" s="221" t="s">
        <v>63</v>
      </c>
      <c r="R409" s="221" t="str">
        <f t="shared" si="50"/>
        <v xml:space="preserve"> </v>
      </c>
      <c r="S409" s="221" t="str">
        <f t="shared" si="51"/>
        <v>//** : **</v>
      </c>
      <c r="T409" s="206" t="str">
        <f t="shared" si="49"/>
        <v/>
      </c>
    </row>
    <row r="410" spans="1:20" x14ac:dyDescent="0.3">
      <c r="A410" s="206" t="s">
        <v>1571</v>
      </c>
      <c r="N410" s="219" t="s">
        <v>1569</v>
      </c>
      <c r="O410" s="219" t="e">
        <f>INDEX('Standard Descriptions'!$E:$E,MATCH(Guidance!E410,'Standard Descriptions'!$C:$C,0))</f>
        <v>#N/A</v>
      </c>
      <c r="P410" s="221" t="s">
        <v>1570</v>
      </c>
      <c r="Q410" s="221" t="s">
        <v>63</v>
      </c>
      <c r="R410" s="221" t="str">
        <f t="shared" si="50"/>
        <v xml:space="preserve"> </v>
      </c>
      <c r="S410" s="221" t="str">
        <f t="shared" si="51"/>
        <v>//** : **</v>
      </c>
      <c r="T410" s="206" t="str">
        <f t="shared" si="49"/>
        <v/>
      </c>
    </row>
    <row r="411" spans="1:20" x14ac:dyDescent="0.3">
      <c r="A411" s="206" t="s">
        <v>1571</v>
      </c>
      <c r="N411" s="219" t="s">
        <v>1569</v>
      </c>
      <c r="O411" s="219" t="e">
        <f>INDEX('Standard Descriptions'!$E:$E,MATCH(Guidance!E411,'Standard Descriptions'!$C:$C,0))</f>
        <v>#N/A</v>
      </c>
      <c r="P411" s="221" t="s">
        <v>1570</v>
      </c>
      <c r="Q411" s="221" t="s">
        <v>63</v>
      </c>
      <c r="R411" s="221" t="str">
        <f t="shared" si="50"/>
        <v xml:space="preserve"> </v>
      </c>
      <c r="S411" s="221" t="str">
        <f t="shared" si="51"/>
        <v>//** : **</v>
      </c>
      <c r="T411" s="206" t="str">
        <f t="shared" si="49"/>
        <v/>
      </c>
    </row>
    <row r="412" spans="1:20" x14ac:dyDescent="0.3">
      <c r="A412" s="206" t="s">
        <v>1571</v>
      </c>
      <c r="N412" s="219" t="s">
        <v>1569</v>
      </c>
      <c r="O412" s="219" t="e">
        <f>INDEX('Standard Descriptions'!$E:$E,MATCH(Guidance!E412,'Standard Descriptions'!$C:$C,0))</f>
        <v>#N/A</v>
      </c>
      <c r="P412" s="221" t="s">
        <v>1570</v>
      </c>
      <c r="Q412" s="221" t="s">
        <v>63</v>
      </c>
      <c r="R412" s="221" t="str">
        <f t="shared" si="50"/>
        <v xml:space="preserve"> </v>
      </c>
      <c r="S412" s="221" t="str">
        <f t="shared" si="51"/>
        <v>//** : **</v>
      </c>
      <c r="T412" s="206" t="str">
        <f t="shared" si="49"/>
        <v/>
      </c>
    </row>
    <row r="413" spans="1:20" x14ac:dyDescent="0.3">
      <c r="A413" s="206" t="s">
        <v>1571</v>
      </c>
      <c r="N413" s="219" t="s">
        <v>1569</v>
      </c>
      <c r="O413" s="219" t="e">
        <f>INDEX('Standard Descriptions'!$E:$E,MATCH(Guidance!E413,'Standard Descriptions'!$C:$C,0))</f>
        <v>#N/A</v>
      </c>
      <c r="P413" s="221" t="s">
        <v>1570</v>
      </c>
      <c r="Q413" s="221" t="s">
        <v>63</v>
      </c>
      <c r="R413" s="221" t="str">
        <f t="shared" si="50"/>
        <v xml:space="preserve"> </v>
      </c>
      <c r="S413" s="221" t="str">
        <f t="shared" si="51"/>
        <v>//** : **</v>
      </c>
      <c r="T413" s="206" t="str">
        <f t="shared" si="49"/>
        <v/>
      </c>
    </row>
    <row r="414" spans="1:20" x14ac:dyDescent="0.3">
      <c r="A414" s="206" t="s">
        <v>1571</v>
      </c>
      <c r="N414" s="219" t="s">
        <v>1569</v>
      </c>
      <c r="O414" s="219" t="e">
        <f>INDEX('Standard Descriptions'!$E:$E,MATCH(Guidance!E414,'Standard Descriptions'!$C:$C,0))</f>
        <v>#N/A</v>
      </c>
      <c r="P414" s="221" t="s">
        <v>1570</v>
      </c>
      <c r="Q414" s="221" t="s">
        <v>63</v>
      </c>
      <c r="R414" s="221" t="str">
        <f t="shared" si="50"/>
        <v xml:space="preserve"> </v>
      </c>
      <c r="S414" s="221" t="str">
        <f t="shared" si="51"/>
        <v>//** : **</v>
      </c>
      <c r="T414" s="206" t="str">
        <f t="shared" si="49"/>
        <v/>
      </c>
    </row>
    <row r="415" spans="1:20" x14ac:dyDescent="0.3">
      <c r="A415" s="206" t="s">
        <v>1571</v>
      </c>
      <c r="N415" s="219" t="s">
        <v>1569</v>
      </c>
      <c r="O415" s="219" t="e">
        <f>INDEX('Standard Descriptions'!$E:$E,MATCH(Guidance!E415,'Standard Descriptions'!$C:$C,0))</f>
        <v>#N/A</v>
      </c>
      <c r="P415" s="221" t="s">
        <v>1570</v>
      </c>
      <c r="Q415" s="221" t="s">
        <v>63</v>
      </c>
      <c r="R415" s="221" t="str">
        <f t="shared" si="50"/>
        <v xml:space="preserve"> </v>
      </c>
      <c r="S415" s="221" t="str">
        <f t="shared" si="51"/>
        <v>//** : **</v>
      </c>
      <c r="T415" s="206" t="str">
        <f t="shared" si="49"/>
        <v/>
      </c>
    </row>
    <row r="416" spans="1:20" x14ac:dyDescent="0.3">
      <c r="A416" s="206" t="s">
        <v>1571</v>
      </c>
      <c r="N416" s="219" t="s">
        <v>1569</v>
      </c>
      <c r="O416" s="219" t="e">
        <f>INDEX('Standard Descriptions'!$E:$E,MATCH(Guidance!E416,'Standard Descriptions'!$C:$C,0))</f>
        <v>#N/A</v>
      </c>
      <c r="P416" s="221" t="s">
        <v>1570</v>
      </c>
      <c r="Q416" s="221" t="s">
        <v>63</v>
      </c>
      <c r="R416" s="221" t="str">
        <f t="shared" si="50"/>
        <v xml:space="preserve"> </v>
      </c>
      <c r="S416" s="221" t="str">
        <f t="shared" si="51"/>
        <v>//** : **</v>
      </c>
      <c r="T416" s="206" t="str">
        <f t="shared" si="49"/>
        <v/>
      </c>
    </row>
    <row r="417" spans="1:20" x14ac:dyDescent="0.3">
      <c r="A417" s="206" t="s">
        <v>1571</v>
      </c>
      <c r="N417" s="219" t="s">
        <v>1569</v>
      </c>
      <c r="O417" s="219" t="e">
        <f>INDEX('Standard Descriptions'!$E:$E,MATCH(Guidance!E417,'Standard Descriptions'!$C:$C,0))</f>
        <v>#N/A</v>
      </c>
      <c r="P417" s="221" t="s">
        <v>1570</v>
      </c>
      <c r="Q417" s="221" t="s">
        <v>63</v>
      </c>
      <c r="R417" s="221" t="str">
        <f t="shared" si="50"/>
        <v xml:space="preserve"> </v>
      </c>
      <c r="S417" s="221" t="str">
        <f t="shared" si="51"/>
        <v>//** : **</v>
      </c>
      <c r="T417" s="206" t="str">
        <f t="shared" si="49"/>
        <v/>
      </c>
    </row>
    <row r="418" spans="1:20" x14ac:dyDescent="0.3">
      <c r="A418" s="206" t="s">
        <v>1571</v>
      </c>
      <c r="N418" s="219" t="s">
        <v>1569</v>
      </c>
      <c r="O418" s="219" t="e">
        <f>INDEX('Standard Descriptions'!$E:$E,MATCH(Guidance!E418,'Standard Descriptions'!$C:$C,0))</f>
        <v>#N/A</v>
      </c>
      <c r="P418" s="221" t="s">
        <v>1570</v>
      </c>
      <c r="Q418" s="221" t="s">
        <v>63</v>
      </c>
      <c r="R418" s="221" t="str">
        <f t="shared" si="50"/>
        <v xml:space="preserve"> </v>
      </c>
      <c r="S418" s="221" t="str">
        <f t="shared" si="51"/>
        <v>//** : **</v>
      </c>
      <c r="T418" s="206" t="str">
        <f t="shared" si="49"/>
        <v/>
      </c>
    </row>
    <row r="419" spans="1:20" x14ac:dyDescent="0.3">
      <c r="A419" s="206" t="s">
        <v>1571</v>
      </c>
      <c r="N419" s="219" t="s">
        <v>1569</v>
      </c>
      <c r="O419" s="219" t="e">
        <f>INDEX('Standard Descriptions'!$E:$E,MATCH(Guidance!E419,'Standard Descriptions'!$C:$C,0))</f>
        <v>#N/A</v>
      </c>
      <c r="P419" s="221" t="s">
        <v>1570</v>
      </c>
      <c r="Q419" s="221" t="s">
        <v>63</v>
      </c>
      <c r="R419" s="221" t="str">
        <f t="shared" si="50"/>
        <v xml:space="preserve"> </v>
      </c>
      <c r="S419" s="221" t="str">
        <f t="shared" si="51"/>
        <v>//** : **</v>
      </c>
      <c r="T419" s="206" t="str">
        <f t="shared" si="49"/>
        <v/>
      </c>
    </row>
    <row r="420" spans="1:20" x14ac:dyDescent="0.3">
      <c r="A420" s="206" t="s">
        <v>1571</v>
      </c>
      <c r="N420" s="219" t="s">
        <v>1569</v>
      </c>
      <c r="O420" s="219" t="e">
        <f>INDEX('Standard Descriptions'!$E:$E,MATCH(Guidance!E420,'Standard Descriptions'!$C:$C,0))</f>
        <v>#N/A</v>
      </c>
      <c r="P420" s="221" t="s">
        <v>1570</v>
      </c>
      <c r="Q420" s="221" t="s">
        <v>63</v>
      </c>
      <c r="R420" s="221" t="str">
        <f t="shared" si="50"/>
        <v xml:space="preserve"> </v>
      </c>
      <c r="S420" s="221" t="str">
        <f t="shared" si="51"/>
        <v>//** : **</v>
      </c>
      <c r="T420" s="206" t="str">
        <f t="shared" si="49"/>
        <v/>
      </c>
    </row>
    <row r="421" spans="1:20" x14ac:dyDescent="0.3">
      <c r="A421" s="206" t="s">
        <v>1571</v>
      </c>
      <c r="N421" s="219" t="s">
        <v>1569</v>
      </c>
      <c r="O421" s="219" t="e">
        <f>INDEX('Standard Descriptions'!$E:$E,MATCH(Guidance!E421,'Standard Descriptions'!$C:$C,0))</f>
        <v>#N/A</v>
      </c>
      <c r="P421" s="221" t="s">
        <v>1570</v>
      </c>
      <c r="Q421" s="221" t="s">
        <v>63</v>
      </c>
      <c r="R421" s="221" t="str">
        <f t="shared" si="50"/>
        <v xml:space="preserve"> </v>
      </c>
      <c r="S421" s="221" t="str">
        <f t="shared" si="51"/>
        <v>//** : **</v>
      </c>
      <c r="T421" s="206" t="str">
        <f t="shared" si="49"/>
        <v/>
      </c>
    </row>
    <row r="422" spans="1:20" x14ac:dyDescent="0.3">
      <c r="A422" s="206" t="s">
        <v>1571</v>
      </c>
      <c r="N422" s="219" t="s">
        <v>1569</v>
      </c>
      <c r="O422" s="219" t="e">
        <f>INDEX('Standard Descriptions'!$E:$E,MATCH(Guidance!E422,'Standard Descriptions'!$C:$C,0))</f>
        <v>#N/A</v>
      </c>
      <c r="P422" s="221" t="s">
        <v>1570</v>
      </c>
      <c r="Q422" s="221" t="s">
        <v>63</v>
      </c>
      <c r="R422" s="221" t="str">
        <f t="shared" si="50"/>
        <v xml:space="preserve"> </v>
      </c>
      <c r="S422" s="221" t="str">
        <f t="shared" si="51"/>
        <v>//** : **</v>
      </c>
      <c r="T422" s="206" t="str">
        <f t="shared" si="49"/>
        <v/>
      </c>
    </row>
    <row r="423" spans="1:20" x14ac:dyDescent="0.3">
      <c r="A423" s="206" t="s">
        <v>1571</v>
      </c>
      <c r="N423" s="219" t="s">
        <v>1569</v>
      </c>
      <c r="O423" s="219" t="e">
        <f>INDEX('Standard Descriptions'!$E:$E,MATCH(Guidance!E423,'Standard Descriptions'!$C:$C,0))</f>
        <v>#N/A</v>
      </c>
      <c r="P423" s="221" t="s">
        <v>1570</v>
      </c>
      <c r="Q423" s="221" t="s">
        <v>63</v>
      </c>
      <c r="R423" s="221" t="str">
        <f t="shared" si="50"/>
        <v xml:space="preserve"> </v>
      </c>
      <c r="S423" s="221" t="str">
        <f t="shared" si="51"/>
        <v>//** : **</v>
      </c>
      <c r="T423" s="206" t="str">
        <f t="shared" si="49"/>
        <v/>
      </c>
    </row>
    <row r="424" spans="1:20" x14ac:dyDescent="0.3">
      <c r="A424" s="206" t="s">
        <v>1571</v>
      </c>
      <c r="N424" s="219" t="s">
        <v>1569</v>
      </c>
      <c r="O424" s="219" t="e">
        <f>INDEX('Standard Descriptions'!$E:$E,MATCH(Guidance!E424,'Standard Descriptions'!$C:$C,0))</f>
        <v>#N/A</v>
      </c>
      <c r="P424" s="221" t="s">
        <v>1570</v>
      </c>
      <c r="Q424" s="221" t="s">
        <v>63</v>
      </c>
      <c r="R424" s="221" t="str">
        <f t="shared" si="50"/>
        <v xml:space="preserve"> </v>
      </c>
      <c r="S424" s="221" t="str">
        <f t="shared" si="51"/>
        <v>//** : **</v>
      </c>
      <c r="T424" s="206" t="str">
        <f t="shared" si="49"/>
        <v/>
      </c>
    </row>
    <row r="425" spans="1:20" x14ac:dyDescent="0.3">
      <c r="A425" s="206" t="s">
        <v>1571</v>
      </c>
      <c r="N425" s="219" t="s">
        <v>1569</v>
      </c>
      <c r="O425" s="219" t="e">
        <f>INDEX('Standard Descriptions'!$E:$E,MATCH(Guidance!E425,'Standard Descriptions'!$C:$C,0))</f>
        <v>#N/A</v>
      </c>
      <c r="P425" s="221" t="s">
        <v>1570</v>
      </c>
      <c r="Q425" s="221" t="s">
        <v>63</v>
      </c>
      <c r="R425" s="221" t="str">
        <f t="shared" si="50"/>
        <v xml:space="preserve"> </v>
      </c>
      <c r="S425" s="221" t="str">
        <f t="shared" si="51"/>
        <v>//** : **</v>
      </c>
      <c r="T425" s="206" t="str">
        <f t="shared" si="49"/>
        <v/>
      </c>
    </row>
    <row r="426" spans="1:20" x14ac:dyDescent="0.3">
      <c r="A426" s="206" t="s">
        <v>1571</v>
      </c>
      <c r="N426" s="219" t="s">
        <v>1569</v>
      </c>
      <c r="O426" s="219" t="e">
        <f>INDEX('Standard Descriptions'!$E:$E,MATCH(Guidance!E426,'Standard Descriptions'!$C:$C,0))</f>
        <v>#N/A</v>
      </c>
      <c r="P426" s="221" t="s">
        <v>1570</v>
      </c>
      <c r="Q426" s="221" t="s">
        <v>63</v>
      </c>
      <c r="R426" s="221" t="str">
        <f t="shared" si="50"/>
        <v xml:space="preserve"> </v>
      </c>
      <c r="S426" s="221" t="str">
        <f t="shared" si="51"/>
        <v>//** : **</v>
      </c>
      <c r="T426" s="206" t="str">
        <f t="shared" si="49"/>
        <v/>
      </c>
    </row>
    <row r="427" spans="1:20" x14ac:dyDescent="0.3">
      <c r="A427" s="206" t="s">
        <v>1571</v>
      </c>
      <c r="N427" s="219" t="s">
        <v>1569</v>
      </c>
      <c r="O427" s="219" t="e">
        <f>INDEX('Standard Descriptions'!$E:$E,MATCH(Guidance!E427,'Standard Descriptions'!$C:$C,0))</f>
        <v>#N/A</v>
      </c>
      <c r="P427" s="221" t="s">
        <v>1570</v>
      </c>
      <c r="Q427" s="221" t="s">
        <v>63</v>
      </c>
      <c r="R427" s="221" t="str">
        <f t="shared" si="50"/>
        <v xml:space="preserve"> </v>
      </c>
      <c r="S427" s="221" t="str">
        <f t="shared" si="51"/>
        <v>//** : **</v>
      </c>
      <c r="T427" s="206" t="str">
        <f t="shared" si="49"/>
        <v/>
      </c>
    </row>
    <row r="428" spans="1:20" x14ac:dyDescent="0.3">
      <c r="A428" s="206" t="s">
        <v>1571</v>
      </c>
      <c r="N428" s="219" t="s">
        <v>1569</v>
      </c>
      <c r="O428" s="219" t="e">
        <f>INDEX('Standard Descriptions'!$E:$E,MATCH(Guidance!E428,'Standard Descriptions'!$C:$C,0))</f>
        <v>#N/A</v>
      </c>
      <c r="P428" s="221" t="s">
        <v>1570</v>
      </c>
      <c r="Q428" s="221" t="s">
        <v>63</v>
      </c>
      <c r="R428" s="221" t="str">
        <f t="shared" si="50"/>
        <v xml:space="preserve"> </v>
      </c>
      <c r="S428" s="221" t="str">
        <f t="shared" si="51"/>
        <v>//** : **</v>
      </c>
      <c r="T428" s="206" t="str">
        <f t="shared" si="49"/>
        <v/>
      </c>
    </row>
    <row r="429" spans="1:20" x14ac:dyDescent="0.3">
      <c r="A429" s="206" t="s">
        <v>1571</v>
      </c>
      <c r="N429" s="219" t="s">
        <v>1569</v>
      </c>
      <c r="O429" s="219" t="e">
        <f>INDEX('Standard Descriptions'!$E:$E,MATCH(Guidance!E429,'Standard Descriptions'!$C:$C,0))</f>
        <v>#N/A</v>
      </c>
      <c r="P429" s="221" t="s">
        <v>1570</v>
      </c>
      <c r="Q429" s="221" t="s">
        <v>63</v>
      </c>
      <c r="R429" s="221" t="str">
        <f t="shared" si="50"/>
        <v xml:space="preserve"> </v>
      </c>
      <c r="S429" s="221" t="str">
        <f t="shared" si="51"/>
        <v>//** : **</v>
      </c>
      <c r="T429" s="206" t="str">
        <f t="shared" si="49"/>
        <v/>
      </c>
    </row>
    <row r="430" spans="1:20" x14ac:dyDescent="0.3">
      <c r="A430" s="206" t="s">
        <v>1571</v>
      </c>
      <c r="N430" s="219" t="s">
        <v>1569</v>
      </c>
      <c r="O430" s="219" t="e">
        <f>INDEX('Standard Descriptions'!$E:$E,MATCH(Guidance!E430,'Standard Descriptions'!$C:$C,0))</f>
        <v>#N/A</v>
      </c>
      <c r="P430" s="221" t="s">
        <v>1570</v>
      </c>
      <c r="Q430" s="221" t="s">
        <v>63</v>
      </c>
      <c r="R430" s="221" t="str">
        <f t="shared" si="50"/>
        <v xml:space="preserve"> </v>
      </c>
      <c r="S430" s="221" t="str">
        <f t="shared" si="51"/>
        <v>//** : **</v>
      </c>
      <c r="T430" s="206" t="str">
        <f t="shared" si="49"/>
        <v/>
      </c>
    </row>
    <row r="431" spans="1:20" x14ac:dyDescent="0.3">
      <c r="A431" s="206" t="s">
        <v>1571</v>
      </c>
      <c r="N431" s="219" t="s">
        <v>1569</v>
      </c>
      <c r="O431" s="219" t="e">
        <f>INDEX('Standard Descriptions'!$E:$E,MATCH(Guidance!E431,'Standard Descriptions'!$C:$C,0))</f>
        <v>#N/A</v>
      </c>
      <c r="P431" s="221" t="s">
        <v>1570</v>
      </c>
      <c r="Q431" s="221" t="s">
        <v>63</v>
      </c>
      <c r="R431" s="221" t="str">
        <f t="shared" si="50"/>
        <v xml:space="preserve"> </v>
      </c>
      <c r="S431" s="221" t="str">
        <f t="shared" si="51"/>
        <v>//** : **</v>
      </c>
      <c r="T431" s="206" t="str">
        <f t="shared" si="49"/>
        <v/>
      </c>
    </row>
    <row r="432" spans="1:20" x14ac:dyDescent="0.3">
      <c r="A432" s="206" t="s">
        <v>1571</v>
      </c>
      <c r="N432" s="219" t="s">
        <v>1569</v>
      </c>
      <c r="O432" s="219" t="e">
        <f>INDEX('Standard Descriptions'!$E:$E,MATCH(Guidance!E432,'Standard Descriptions'!$C:$C,0))</f>
        <v>#N/A</v>
      </c>
      <c r="P432" s="221" t="s">
        <v>1570</v>
      </c>
      <c r="Q432" s="221" t="s">
        <v>63</v>
      </c>
      <c r="R432" s="221" t="str">
        <f t="shared" si="50"/>
        <v xml:space="preserve"> </v>
      </c>
      <c r="S432" s="221" t="str">
        <f t="shared" si="51"/>
        <v>//** : **</v>
      </c>
      <c r="T432" s="206" t="str">
        <f t="shared" si="49"/>
        <v/>
      </c>
    </row>
    <row r="433" spans="1:20" x14ac:dyDescent="0.3">
      <c r="A433" s="206" t="s">
        <v>1571</v>
      </c>
      <c r="N433" s="219" t="s">
        <v>1569</v>
      </c>
      <c r="O433" s="219" t="e">
        <f>INDEX('Standard Descriptions'!$E:$E,MATCH(Guidance!E433,'Standard Descriptions'!$C:$C,0))</f>
        <v>#N/A</v>
      </c>
      <c r="P433" s="221" t="s">
        <v>1570</v>
      </c>
      <c r="Q433" s="221" t="s">
        <v>63</v>
      </c>
      <c r="R433" s="221" t="str">
        <f t="shared" si="50"/>
        <v xml:space="preserve"> </v>
      </c>
      <c r="S433" s="221" t="str">
        <f t="shared" si="51"/>
        <v>//** : **</v>
      </c>
      <c r="T433" s="206" t="str">
        <f t="shared" si="49"/>
        <v/>
      </c>
    </row>
    <row r="434" spans="1:20" x14ac:dyDescent="0.3">
      <c r="A434" s="206" t="s">
        <v>1571</v>
      </c>
      <c r="N434" s="219" t="s">
        <v>1569</v>
      </c>
      <c r="O434" s="219" t="e">
        <f>INDEX('Standard Descriptions'!$E:$E,MATCH(Guidance!E434,'Standard Descriptions'!$C:$C,0))</f>
        <v>#N/A</v>
      </c>
      <c r="P434" s="221" t="s">
        <v>1570</v>
      </c>
      <c r="Q434" s="221" t="s">
        <v>63</v>
      </c>
      <c r="R434" s="221" t="str">
        <f t="shared" si="50"/>
        <v xml:space="preserve"> </v>
      </c>
      <c r="S434" s="221" t="str">
        <f t="shared" si="51"/>
        <v>//** : **</v>
      </c>
      <c r="T434" s="206" t="str">
        <f t="shared" si="49"/>
        <v/>
      </c>
    </row>
    <row r="435" spans="1:20" x14ac:dyDescent="0.3">
      <c r="A435" s="206" t="s">
        <v>1571</v>
      </c>
      <c r="N435" s="219" t="s">
        <v>1569</v>
      </c>
      <c r="O435" s="219" t="e">
        <f>INDEX('Standard Descriptions'!$E:$E,MATCH(Guidance!E435,'Standard Descriptions'!$C:$C,0))</f>
        <v>#N/A</v>
      </c>
      <c r="P435" s="221" t="s">
        <v>1570</v>
      </c>
      <c r="Q435" s="221" t="s">
        <v>63</v>
      </c>
      <c r="R435" s="221" t="str">
        <f t="shared" si="50"/>
        <v xml:space="preserve"> </v>
      </c>
      <c r="S435" s="221" t="str">
        <f t="shared" si="51"/>
        <v>//** : **</v>
      </c>
      <c r="T435" s="206" t="str">
        <f t="shared" si="49"/>
        <v/>
      </c>
    </row>
    <row r="436" spans="1:20" x14ac:dyDescent="0.3">
      <c r="A436" s="206" t="s">
        <v>1571</v>
      </c>
      <c r="N436" s="219" t="s">
        <v>1569</v>
      </c>
      <c r="O436" s="219" t="e">
        <f>INDEX('Standard Descriptions'!$E:$E,MATCH(Guidance!E436,'Standard Descriptions'!$C:$C,0))</f>
        <v>#N/A</v>
      </c>
      <c r="P436" s="221" t="s">
        <v>1570</v>
      </c>
      <c r="Q436" s="221" t="s">
        <v>63</v>
      </c>
      <c r="R436" s="221" t="str">
        <f t="shared" si="50"/>
        <v xml:space="preserve"> </v>
      </c>
      <c r="S436" s="221" t="str">
        <f t="shared" si="51"/>
        <v>//** : **</v>
      </c>
      <c r="T436" s="206" t="str">
        <f t="shared" si="49"/>
        <v/>
      </c>
    </row>
    <row r="437" spans="1:20" x14ac:dyDescent="0.3">
      <c r="A437" s="206" t="s">
        <v>1571</v>
      </c>
      <c r="N437" s="219" t="s">
        <v>1569</v>
      </c>
      <c r="O437" s="219" t="e">
        <f>INDEX('Standard Descriptions'!$E:$E,MATCH(Guidance!E437,'Standard Descriptions'!$C:$C,0))</f>
        <v>#N/A</v>
      </c>
      <c r="P437" s="221" t="s">
        <v>1570</v>
      </c>
      <c r="Q437" s="221" t="s">
        <v>63</v>
      </c>
      <c r="R437" s="221" t="str">
        <f t="shared" si="50"/>
        <v xml:space="preserve"> </v>
      </c>
      <c r="S437" s="221" t="str">
        <f t="shared" si="51"/>
        <v>//** : **</v>
      </c>
      <c r="T437" s="206" t="str">
        <f t="shared" si="49"/>
        <v/>
      </c>
    </row>
    <row r="438" spans="1:20" x14ac:dyDescent="0.3">
      <c r="A438" s="206" t="s">
        <v>1571</v>
      </c>
      <c r="N438" s="219" t="s">
        <v>1569</v>
      </c>
      <c r="O438" s="219" t="e">
        <f>INDEX('Standard Descriptions'!$E:$E,MATCH(Guidance!E438,'Standard Descriptions'!$C:$C,0))</f>
        <v>#N/A</v>
      </c>
      <c r="P438" s="221" t="s">
        <v>1570</v>
      </c>
      <c r="Q438" s="221" t="s">
        <v>63</v>
      </c>
      <c r="R438" s="221" t="str">
        <f t="shared" si="50"/>
        <v xml:space="preserve"> </v>
      </c>
      <c r="S438" s="221" t="str">
        <f t="shared" si="51"/>
        <v>//** : **</v>
      </c>
      <c r="T438" s="206" t="str">
        <f t="shared" si="49"/>
        <v/>
      </c>
    </row>
    <row r="439" spans="1:20" x14ac:dyDescent="0.3">
      <c r="A439" s="206" t="s">
        <v>1571</v>
      </c>
      <c r="N439" s="219" t="s">
        <v>1569</v>
      </c>
      <c r="O439" s="219" t="e">
        <f>INDEX('Standard Descriptions'!$E:$E,MATCH(Guidance!E439,'Standard Descriptions'!$C:$C,0))</f>
        <v>#N/A</v>
      </c>
      <c r="P439" s="221" t="s">
        <v>1570</v>
      </c>
      <c r="Q439" s="221" t="s">
        <v>63</v>
      </c>
      <c r="R439" s="221" t="str">
        <f t="shared" si="50"/>
        <v xml:space="preserve"> </v>
      </c>
      <c r="S439" s="221" t="str">
        <f t="shared" si="51"/>
        <v>//** : **</v>
      </c>
      <c r="T439" s="206" t="str">
        <f t="shared" si="49"/>
        <v/>
      </c>
    </row>
    <row r="440" spans="1:20" x14ac:dyDescent="0.3">
      <c r="A440" s="206" t="s">
        <v>1571</v>
      </c>
      <c r="N440" s="219" t="s">
        <v>1569</v>
      </c>
      <c r="O440" s="219" t="e">
        <f>INDEX('Standard Descriptions'!$E:$E,MATCH(Guidance!E440,'Standard Descriptions'!$C:$C,0))</f>
        <v>#N/A</v>
      </c>
      <c r="P440" s="221" t="s">
        <v>1570</v>
      </c>
      <c r="Q440" s="221" t="s">
        <v>63</v>
      </c>
      <c r="R440" s="221" t="str">
        <f t="shared" si="50"/>
        <v xml:space="preserve"> </v>
      </c>
      <c r="S440" s="221" t="str">
        <f t="shared" si="51"/>
        <v>//** : **</v>
      </c>
      <c r="T440" s="206" t="str">
        <f t="shared" si="49"/>
        <v/>
      </c>
    </row>
    <row r="441" spans="1:20" x14ac:dyDescent="0.3">
      <c r="A441" s="206" t="s">
        <v>1571</v>
      </c>
      <c r="N441" s="219" t="s">
        <v>1569</v>
      </c>
      <c r="O441" s="219" t="e">
        <f>INDEX('Standard Descriptions'!$E:$E,MATCH(Guidance!E441,'Standard Descriptions'!$C:$C,0))</f>
        <v>#N/A</v>
      </c>
      <c r="P441" s="221" t="s">
        <v>1570</v>
      </c>
      <c r="Q441" s="221" t="s">
        <v>63</v>
      </c>
      <c r="R441" s="221" t="str">
        <f t="shared" si="50"/>
        <v xml:space="preserve"> </v>
      </c>
      <c r="S441" s="221" t="str">
        <f t="shared" si="51"/>
        <v>//** : **</v>
      </c>
      <c r="T441" s="206" t="str">
        <f t="shared" si="49"/>
        <v/>
      </c>
    </row>
    <row r="442" spans="1:20" x14ac:dyDescent="0.3">
      <c r="A442" s="206" t="s">
        <v>1571</v>
      </c>
      <c r="N442" s="219" t="s">
        <v>1569</v>
      </c>
      <c r="O442" s="219" t="e">
        <f>INDEX('Standard Descriptions'!$E:$E,MATCH(Guidance!E442,'Standard Descriptions'!$C:$C,0))</f>
        <v>#N/A</v>
      </c>
      <c r="P442" s="221" t="s">
        <v>1570</v>
      </c>
      <c r="Q442" s="221" t="s">
        <v>63</v>
      </c>
      <c r="R442" s="221" t="str">
        <f t="shared" si="50"/>
        <v xml:space="preserve"> </v>
      </c>
      <c r="S442" s="221" t="str">
        <f t="shared" si="51"/>
        <v>//** : **</v>
      </c>
      <c r="T442" s="206" t="str">
        <f t="shared" si="49"/>
        <v/>
      </c>
    </row>
    <row r="443" spans="1:20" x14ac:dyDescent="0.3">
      <c r="A443" s="206" t="s">
        <v>1571</v>
      </c>
      <c r="N443" s="219" t="s">
        <v>1569</v>
      </c>
      <c r="O443" s="219" t="e">
        <f>INDEX('Standard Descriptions'!$E:$E,MATCH(Guidance!E443,'Standard Descriptions'!$C:$C,0))</f>
        <v>#N/A</v>
      </c>
      <c r="P443" s="221" t="s">
        <v>1570</v>
      </c>
      <c r="Q443" s="221" t="s">
        <v>63</v>
      </c>
      <c r="R443" s="221" t="str">
        <f t="shared" si="50"/>
        <v xml:space="preserve"> </v>
      </c>
      <c r="S443" s="221" t="str">
        <f t="shared" si="51"/>
        <v>//** : **</v>
      </c>
      <c r="T443" s="206" t="str">
        <f t="shared" si="49"/>
        <v/>
      </c>
    </row>
    <row r="444" spans="1:20" x14ac:dyDescent="0.3">
      <c r="A444" s="206" t="s">
        <v>1571</v>
      </c>
      <c r="N444" s="219" t="s">
        <v>1569</v>
      </c>
      <c r="O444" s="219" t="e">
        <f>INDEX('Standard Descriptions'!$E:$E,MATCH(Guidance!E444,'Standard Descriptions'!$C:$C,0))</f>
        <v>#N/A</v>
      </c>
      <c r="P444" s="221" t="s">
        <v>1570</v>
      </c>
      <c r="Q444" s="221" t="s">
        <v>63</v>
      </c>
      <c r="R444" s="221" t="str">
        <f t="shared" si="50"/>
        <v xml:space="preserve"> </v>
      </c>
      <c r="S444" s="221" t="str">
        <f t="shared" si="51"/>
        <v>//** : **</v>
      </c>
      <c r="T444" s="206" t="str">
        <f t="shared" si="49"/>
        <v/>
      </c>
    </row>
    <row r="445" spans="1:20" x14ac:dyDescent="0.3">
      <c r="A445" s="206" t="s">
        <v>1571</v>
      </c>
      <c r="N445" s="219" t="s">
        <v>1569</v>
      </c>
      <c r="O445" s="219" t="e">
        <f>INDEX('Standard Descriptions'!$E:$E,MATCH(Guidance!E445,'Standard Descriptions'!$C:$C,0))</f>
        <v>#N/A</v>
      </c>
      <c r="P445" s="221" t="s">
        <v>1570</v>
      </c>
      <c r="Q445" s="221" t="s">
        <v>63</v>
      </c>
      <c r="R445" s="221" t="str">
        <f t="shared" si="50"/>
        <v xml:space="preserve"> </v>
      </c>
      <c r="S445" s="221" t="str">
        <f t="shared" si="51"/>
        <v>//** : **</v>
      </c>
      <c r="T445" s="206" t="str">
        <f t="shared" si="49"/>
        <v/>
      </c>
    </row>
    <row r="446" spans="1:20" x14ac:dyDescent="0.3">
      <c r="A446" s="206" t="s">
        <v>1571</v>
      </c>
      <c r="N446" s="219" t="s">
        <v>1569</v>
      </c>
      <c r="O446" s="219" t="e">
        <f>INDEX('Standard Descriptions'!$E:$E,MATCH(Guidance!E446,'Standard Descriptions'!$C:$C,0))</f>
        <v>#N/A</v>
      </c>
      <c r="P446" s="221" t="s">
        <v>1570</v>
      </c>
      <c r="Q446" s="221" t="s">
        <v>63</v>
      </c>
      <c r="R446" s="221" t="str">
        <f t="shared" si="50"/>
        <v xml:space="preserve"> </v>
      </c>
      <c r="S446" s="221" t="str">
        <f t="shared" si="51"/>
        <v>//** : **</v>
      </c>
      <c r="T446" s="206" t="str">
        <f t="shared" si="49"/>
        <v/>
      </c>
    </row>
    <row r="447" spans="1:20" x14ac:dyDescent="0.3">
      <c r="A447" s="206" t="s">
        <v>1571</v>
      </c>
      <c r="N447" s="219" t="s">
        <v>1569</v>
      </c>
      <c r="O447" s="219" t="e">
        <f>INDEX('Standard Descriptions'!$E:$E,MATCH(Guidance!E447,'Standard Descriptions'!$C:$C,0))</f>
        <v>#N/A</v>
      </c>
      <c r="P447" s="221" t="s">
        <v>1570</v>
      </c>
      <c r="Q447" s="221" t="s">
        <v>63</v>
      </c>
      <c r="R447" s="221" t="str">
        <f t="shared" si="50"/>
        <v xml:space="preserve"> </v>
      </c>
      <c r="S447" s="221" t="str">
        <f t="shared" si="51"/>
        <v>//** : **</v>
      </c>
      <c r="T447" s="206" t="str">
        <f t="shared" si="49"/>
        <v/>
      </c>
    </row>
    <row r="448" spans="1:20" x14ac:dyDescent="0.3">
      <c r="A448" s="206" t="s">
        <v>1571</v>
      </c>
      <c r="N448" s="219" t="s">
        <v>1569</v>
      </c>
      <c r="O448" s="219" t="e">
        <f>INDEX('Standard Descriptions'!$E:$E,MATCH(Guidance!E448,'Standard Descriptions'!$C:$C,0))</f>
        <v>#N/A</v>
      </c>
      <c r="P448" s="221" t="s">
        <v>1570</v>
      </c>
      <c r="Q448" s="221" t="s">
        <v>63</v>
      </c>
      <c r="R448" s="221" t="str">
        <f t="shared" si="50"/>
        <v xml:space="preserve"> </v>
      </c>
      <c r="S448" s="221" t="str">
        <f t="shared" si="51"/>
        <v>//** : **</v>
      </c>
      <c r="T448" s="206" t="str">
        <f t="shared" si="49"/>
        <v/>
      </c>
    </row>
    <row r="449" spans="1:20" x14ac:dyDescent="0.3">
      <c r="A449" s="206" t="s">
        <v>1571</v>
      </c>
      <c r="N449" s="219" t="s">
        <v>1569</v>
      </c>
      <c r="O449" s="219" t="e">
        <f>INDEX('Standard Descriptions'!$E:$E,MATCH(Guidance!E449,'Standard Descriptions'!$C:$C,0))</f>
        <v>#N/A</v>
      </c>
      <c r="P449" s="221" t="s">
        <v>1570</v>
      </c>
      <c r="Q449" s="221" t="s">
        <v>63</v>
      </c>
      <c r="R449" s="221" t="str">
        <f t="shared" si="50"/>
        <v xml:space="preserve"> </v>
      </c>
      <c r="S449" s="221" t="str">
        <f t="shared" si="51"/>
        <v>//** : **</v>
      </c>
      <c r="T449" s="206" t="str">
        <f t="shared" si="49"/>
        <v/>
      </c>
    </row>
    <row r="450" spans="1:20" x14ac:dyDescent="0.3">
      <c r="A450" s="206" t="s">
        <v>1571</v>
      </c>
      <c r="N450" s="219" t="s">
        <v>1569</v>
      </c>
      <c r="O450" s="219" t="e">
        <f>INDEX('Standard Descriptions'!$E:$E,MATCH(Guidance!E450,'Standard Descriptions'!$C:$C,0))</f>
        <v>#N/A</v>
      </c>
      <c r="P450" s="221" t="s">
        <v>1570</v>
      </c>
      <c r="Q450" s="221" t="s">
        <v>63</v>
      </c>
      <c r="R450" s="221" t="str">
        <f t="shared" si="50"/>
        <v xml:space="preserve"> </v>
      </c>
      <c r="S450" s="221" t="str">
        <f t="shared" si="51"/>
        <v>//** : **</v>
      </c>
      <c r="T450" s="206" t="str">
        <f t="shared" si="49"/>
        <v/>
      </c>
    </row>
    <row r="451" spans="1:20" x14ac:dyDescent="0.3">
      <c r="A451" s="206" t="s">
        <v>1571</v>
      </c>
      <c r="N451" s="219" t="s">
        <v>1569</v>
      </c>
      <c r="O451" s="219" t="e">
        <f>INDEX('Standard Descriptions'!$E:$E,MATCH(Guidance!E451,'Standard Descriptions'!$C:$C,0))</f>
        <v>#N/A</v>
      </c>
      <c r="P451" s="221" t="s">
        <v>1570</v>
      </c>
      <c r="Q451" s="221" t="s">
        <v>63</v>
      </c>
      <c r="R451" s="221" t="str">
        <f t="shared" si="50"/>
        <v xml:space="preserve"> </v>
      </c>
      <c r="S451" s="221" t="str">
        <f t="shared" si="51"/>
        <v>//** : **</v>
      </c>
      <c r="T451" s="206" t="str">
        <f t="shared" si="49"/>
        <v/>
      </c>
    </row>
    <row r="452" spans="1:20" x14ac:dyDescent="0.3">
      <c r="A452" s="206" t="s">
        <v>1571</v>
      </c>
      <c r="N452" s="219" t="s">
        <v>1569</v>
      </c>
      <c r="O452" s="219" t="e">
        <f>INDEX('Standard Descriptions'!$E:$E,MATCH(Guidance!E452,'Standard Descriptions'!$C:$C,0))</f>
        <v>#N/A</v>
      </c>
      <c r="P452" s="221" t="s">
        <v>1570</v>
      </c>
      <c r="Q452" s="221" t="s">
        <v>63</v>
      </c>
      <c r="R452" s="221" t="str">
        <f t="shared" si="50"/>
        <v xml:space="preserve"> </v>
      </c>
      <c r="S452" s="221" t="str">
        <f t="shared" si="51"/>
        <v>//** : **</v>
      </c>
      <c r="T452" s="206" t="str">
        <f t="shared" ref="T452:T515" si="52">IF(K452="Yes",S452&amp;L452,"")</f>
        <v/>
      </c>
    </row>
    <row r="453" spans="1:20" x14ac:dyDescent="0.3">
      <c r="A453" s="206" t="s">
        <v>1571</v>
      </c>
      <c r="N453" s="219" t="s">
        <v>1569</v>
      </c>
      <c r="O453" s="219" t="e">
        <f>INDEX('Standard Descriptions'!$E:$E,MATCH(Guidance!E453,'Standard Descriptions'!$C:$C,0))</f>
        <v>#N/A</v>
      </c>
      <c r="P453" s="221" t="s">
        <v>1570</v>
      </c>
      <c r="Q453" s="221" t="s">
        <v>63</v>
      </c>
      <c r="R453" s="221" t="str">
        <f t="shared" si="50"/>
        <v xml:space="preserve"> </v>
      </c>
      <c r="S453" s="221" t="str">
        <f t="shared" si="51"/>
        <v>//** : **</v>
      </c>
      <c r="T453" s="206" t="str">
        <f t="shared" si="52"/>
        <v/>
      </c>
    </row>
    <row r="454" spans="1:20" x14ac:dyDescent="0.3">
      <c r="A454" s="206" t="s">
        <v>1571</v>
      </c>
      <c r="N454" s="219" t="s">
        <v>1569</v>
      </c>
      <c r="O454" s="219" t="e">
        <f>INDEX('Standard Descriptions'!$E:$E,MATCH(Guidance!E454,'Standard Descriptions'!$C:$C,0))</f>
        <v>#N/A</v>
      </c>
      <c r="P454" s="221" t="s">
        <v>1570</v>
      </c>
      <c r="Q454" s="221" t="s">
        <v>63</v>
      </c>
      <c r="R454" s="221" t="str">
        <f t="shared" si="50"/>
        <v xml:space="preserve"> </v>
      </c>
      <c r="S454" s="221" t="str">
        <f t="shared" si="51"/>
        <v>//** : **</v>
      </c>
      <c r="T454" s="206" t="str">
        <f t="shared" si="52"/>
        <v/>
      </c>
    </row>
    <row r="455" spans="1:20" x14ac:dyDescent="0.3">
      <c r="A455" s="206" t="s">
        <v>1571</v>
      </c>
      <c r="N455" s="219" t="s">
        <v>1569</v>
      </c>
      <c r="O455" s="219" t="e">
        <f>INDEX('Standard Descriptions'!$E:$E,MATCH(Guidance!E455,'Standard Descriptions'!$C:$C,0))</f>
        <v>#N/A</v>
      </c>
      <c r="P455" s="221" t="s">
        <v>1570</v>
      </c>
      <c r="Q455" s="221" t="s">
        <v>63</v>
      </c>
      <c r="R455" s="221" t="str">
        <f t="shared" si="50"/>
        <v xml:space="preserve"> </v>
      </c>
      <c r="S455" s="221" t="str">
        <f t="shared" si="51"/>
        <v>//** : **</v>
      </c>
      <c r="T455" s="206" t="str">
        <f t="shared" si="52"/>
        <v/>
      </c>
    </row>
    <row r="456" spans="1:20" x14ac:dyDescent="0.3">
      <c r="A456" s="206" t="s">
        <v>1571</v>
      </c>
      <c r="N456" s="219" t="s">
        <v>1569</v>
      </c>
      <c r="O456" s="219" t="e">
        <f>INDEX('Standard Descriptions'!$E:$E,MATCH(Guidance!E456,'Standard Descriptions'!$C:$C,0))</f>
        <v>#N/A</v>
      </c>
      <c r="P456" s="221" t="s">
        <v>1570</v>
      </c>
      <c r="Q456" s="221" t="s">
        <v>63</v>
      </c>
      <c r="R456" s="221" t="str">
        <f t="shared" ref="R456:R472" si="53">H456&amp;" "&amp;I456</f>
        <v xml:space="preserve"> </v>
      </c>
      <c r="S456" s="221" t="str">
        <f t="shared" ref="S456:S519" si="54">IF(R456="","","//**"&amp;R456&amp;": **")</f>
        <v>//** : **</v>
      </c>
      <c r="T456" s="206" t="str">
        <f t="shared" si="52"/>
        <v/>
      </c>
    </row>
    <row r="457" spans="1:20" x14ac:dyDescent="0.3">
      <c r="A457" s="206" t="s">
        <v>1571</v>
      </c>
      <c r="N457" s="219" t="s">
        <v>1569</v>
      </c>
      <c r="O457" s="219" t="e">
        <f>INDEX('Standard Descriptions'!$E:$E,MATCH(Guidance!E457,'Standard Descriptions'!$C:$C,0))</f>
        <v>#N/A</v>
      </c>
      <c r="P457" s="221" t="s">
        <v>1570</v>
      </c>
      <c r="Q457" s="221" t="s">
        <v>63</v>
      </c>
      <c r="R457" s="221" t="str">
        <f t="shared" si="53"/>
        <v xml:space="preserve"> </v>
      </c>
      <c r="S457" s="221" t="str">
        <f t="shared" si="54"/>
        <v>//** : **</v>
      </c>
      <c r="T457" s="206" t="str">
        <f t="shared" si="52"/>
        <v/>
      </c>
    </row>
    <row r="458" spans="1:20" x14ac:dyDescent="0.3">
      <c r="A458" s="206" t="s">
        <v>1571</v>
      </c>
      <c r="N458" s="219" t="s">
        <v>1569</v>
      </c>
      <c r="O458" s="219" t="e">
        <f>INDEX('Standard Descriptions'!$E:$E,MATCH(Guidance!E458,'Standard Descriptions'!$C:$C,0))</f>
        <v>#N/A</v>
      </c>
      <c r="P458" s="221" t="s">
        <v>1570</v>
      </c>
      <c r="Q458" s="221" t="s">
        <v>63</v>
      </c>
      <c r="R458" s="221" t="str">
        <f t="shared" si="53"/>
        <v xml:space="preserve"> </v>
      </c>
      <c r="S458" s="221" t="str">
        <f t="shared" si="54"/>
        <v>//** : **</v>
      </c>
      <c r="T458" s="206" t="str">
        <f t="shared" si="52"/>
        <v/>
      </c>
    </row>
    <row r="459" spans="1:20" x14ac:dyDescent="0.3">
      <c r="A459" s="206" t="s">
        <v>1571</v>
      </c>
      <c r="N459" s="219" t="s">
        <v>1569</v>
      </c>
      <c r="O459" s="219" t="e">
        <f>INDEX('Standard Descriptions'!$E:$E,MATCH(Guidance!E459,'Standard Descriptions'!$C:$C,0))</f>
        <v>#N/A</v>
      </c>
      <c r="P459" s="221" t="s">
        <v>1570</v>
      </c>
      <c r="Q459" s="221" t="s">
        <v>63</v>
      </c>
      <c r="R459" s="221" t="str">
        <f t="shared" si="53"/>
        <v xml:space="preserve"> </v>
      </c>
      <c r="S459" s="221" t="str">
        <f t="shared" si="54"/>
        <v>//** : **</v>
      </c>
      <c r="T459" s="206" t="str">
        <f t="shared" si="52"/>
        <v/>
      </c>
    </row>
    <row r="460" spans="1:20" x14ac:dyDescent="0.3">
      <c r="A460" s="206" t="s">
        <v>1571</v>
      </c>
      <c r="N460" s="219" t="s">
        <v>1569</v>
      </c>
      <c r="O460" s="219" t="e">
        <f>INDEX('Standard Descriptions'!$E:$E,MATCH(Guidance!E460,'Standard Descriptions'!$C:$C,0))</f>
        <v>#N/A</v>
      </c>
      <c r="P460" s="221" t="s">
        <v>1570</v>
      </c>
      <c r="Q460" s="221" t="s">
        <v>63</v>
      </c>
      <c r="R460" s="221" t="str">
        <f t="shared" si="53"/>
        <v xml:space="preserve"> </v>
      </c>
      <c r="S460" s="221" t="str">
        <f t="shared" si="54"/>
        <v>//** : **</v>
      </c>
      <c r="T460" s="206" t="str">
        <f t="shared" si="52"/>
        <v/>
      </c>
    </row>
    <row r="461" spans="1:20" x14ac:dyDescent="0.3">
      <c r="A461" s="206" t="s">
        <v>1571</v>
      </c>
      <c r="N461" s="219" t="s">
        <v>1569</v>
      </c>
      <c r="O461" s="219" t="e">
        <f>INDEX('Standard Descriptions'!$E:$E,MATCH(Guidance!E461,'Standard Descriptions'!$C:$C,0))</f>
        <v>#N/A</v>
      </c>
      <c r="P461" s="221" t="s">
        <v>1570</v>
      </c>
      <c r="Q461" s="221" t="s">
        <v>63</v>
      </c>
      <c r="R461" s="221" t="str">
        <f t="shared" si="53"/>
        <v xml:space="preserve"> </v>
      </c>
      <c r="S461" s="221" t="str">
        <f t="shared" si="54"/>
        <v>//** : **</v>
      </c>
      <c r="T461" s="206" t="str">
        <f t="shared" si="52"/>
        <v/>
      </c>
    </row>
    <row r="462" spans="1:20" x14ac:dyDescent="0.3">
      <c r="A462" s="206" t="s">
        <v>1571</v>
      </c>
      <c r="N462" s="219" t="s">
        <v>1569</v>
      </c>
      <c r="O462" s="219" t="e">
        <f>INDEX('Standard Descriptions'!$E:$E,MATCH(Guidance!E462,'Standard Descriptions'!$C:$C,0))</f>
        <v>#N/A</v>
      </c>
      <c r="P462" s="221" t="s">
        <v>1570</v>
      </c>
      <c r="Q462" s="221" t="s">
        <v>63</v>
      </c>
      <c r="R462" s="221" t="str">
        <f t="shared" si="53"/>
        <v xml:space="preserve"> </v>
      </c>
      <c r="S462" s="221" t="str">
        <f t="shared" si="54"/>
        <v>//** : **</v>
      </c>
      <c r="T462" s="206" t="str">
        <f t="shared" si="52"/>
        <v/>
      </c>
    </row>
    <row r="463" spans="1:20" x14ac:dyDescent="0.3">
      <c r="A463" s="206" t="s">
        <v>1571</v>
      </c>
      <c r="N463" s="219" t="s">
        <v>1569</v>
      </c>
      <c r="O463" s="219" t="e">
        <f>INDEX('Standard Descriptions'!$E:$E,MATCH(Guidance!E463,'Standard Descriptions'!$C:$C,0))</f>
        <v>#N/A</v>
      </c>
      <c r="P463" s="221" t="s">
        <v>1570</v>
      </c>
      <c r="Q463" s="221" t="s">
        <v>63</v>
      </c>
      <c r="R463" s="221" t="str">
        <f t="shared" si="53"/>
        <v xml:space="preserve"> </v>
      </c>
      <c r="S463" s="221" t="str">
        <f t="shared" si="54"/>
        <v>//** : **</v>
      </c>
      <c r="T463" s="206" t="str">
        <f t="shared" si="52"/>
        <v/>
      </c>
    </row>
    <row r="464" spans="1:20" x14ac:dyDescent="0.3">
      <c r="A464" s="206" t="s">
        <v>1571</v>
      </c>
      <c r="N464" s="219" t="s">
        <v>1569</v>
      </c>
      <c r="O464" s="219" t="e">
        <f>INDEX('Standard Descriptions'!$E:$E,MATCH(Guidance!E464,'Standard Descriptions'!$C:$C,0))</f>
        <v>#N/A</v>
      </c>
      <c r="P464" s="221" t="s">
        <v>1570</v>
      </c>
      <c r="Q464" s="221" t="s">
        <v>63</v>
      </c>
      <c r="R464" s="221" t="str">
        <f t="shared" si="53"/>
        <v xml:space="preserve"> </v>
      </c>
      <c r="S464" s="221" t="str">
        <f t="shared" si="54"/>
        <v>//** : **</v>
      </c>
      <c r="T464" s="206" t="str">
        <f t="shared" si="52"/>
        <v/>
      </c>
    </row>
    <row r="465" spans="1:21" x14ac:dyDescent="0.3">
      <c r="A465" s="206" t="s">
        <v>1571</v>
      </c>
      <c r="N465" s="219" t="s">
        <v>1569</v>
      </c>
      <c r="O465" s="219" t="e">
        <f>INDEX('Standard Descriptions'!$E:$E,MATCH(Guidance!E465,'Standard Descriptions'!$C:$C,0))</f>
        <v>#N/A</v>
      </c>
      <c r="P465" s="221" t="s">
        <v>1570</v>
      </c>
      <c r="Q465" s="221" t="s">
        <v>63</v>
      </c>
      <c r="R465" s="221" t="str">
        <f t="shared" si="53"/>
        <v xml:space="preserve"> </v>
      </c>
      <c r="S465" s="221" t="str">
        <f t="shared" si="54"/>
        <v>//** : **</v>
      </c>
      <c r="T465" s="206" t="str">
        <f t="shared" si="52"/>
        <v/>
      </c>
    </row>
    <row r="466" spans="1:21" x14ac:dyDescent="0.3">
      <c r="A466" s="206" t="s">
        <v>1571</v>
      </c>
      <c r="N466" s="219" t="s">
        <v>1569</v>
      </c>
      <c r="O466" s="219" t="e">
        <f>INDEX('Standard Descriptions'!$E:$E,MATCH(Guidance!E466,'Standard Descriptions'!$C:$C,0))</f>
        <v>#N/A</v>
      </c>
      <c r="P466" s="221" t="s">
        <v>1570</v>
      </c>
      <c r="Q466" s="221" t="s">
        <v>63</v>
      </c>
      <c r="R466" s="221" t="str">
        <f t="shared" si="53"/>
        <v xml:space="preserve"> </v>
      </c>
      <c r="S466" s="221" t="str">
        <f t="shared" si="54"/>
        <v>//** : **</v>
      </c>
      <c r="T466" s="206" t="str">
        <f t="shared" si="52"/>
        <v/>
      </c>
    </row>
    <row r="467" spans="1:21" x14ac:dyDescent="0.3">
      <c r="A467" s="206" t="s">
        <v>1571</v>
      </c>
      <c r="N467" s="219" t="s">
        <v>1569</v>
      </c>
      <c r="O467" s="219" t="e">
        <f>INDEX('Standard Descriptions'!$E:$E,MATCH(Guidance!E467,'Standard Descriptions'!$C:$C,0))</f>
        <v>#N/A</v>
      </c>
      <c r="P467" s="221" t="s">
        <v>1570</v>
      </c>
      <c r="Q467" s="221" t="s">
        <v>63</v>
      </c>
      <c r="R467" s="221" t="str">
        <f t="shared" si="53"/>
        <v xml:space="preserve"> </v>
      </c>
      <c r="S467" s="221" t="str">
        <f t="shared" si="54"/>
        <v>//** : **</v>
      </c>
      <c r="T467" s="206" t="str">
        <f t="shared" si="52"/>
        <v/>
      </c>
    </row>
    <row r="468" spans="1:21" x14ac:dyDescent="0.3">
      <c r="A468" s="206" t="s">
        <v>1571</v>
      </c>
      <c r="N468" s="219" t="s">
        <v>1569</v>
      </c>
      <c r="O468" s="219" t="e">
        <f>INDEX('Standard Descriptions'!$E:$E,MATCH(Guidance!E468,'Standard Descriptions'!$C:$C,0))</f>
        <v>#N/A</v>
      </c>
      <c r="P468" s="221" t="s">
        <v>1570</v>
      </c>
      <c r="Q468" s="221" t="s">
        <v>63</v>
      </c>
      <c r="R468" s="221" t="str">
        <f t="shared" si="53"/>
        <v xml:space="preserve"> </v>
      </c>
      <c r="S468" s="221" t="str">
        <f t="shared" si="54"/>
        <v>//** : **</v>
      </c>
      <c r="T468" s="206" t="str">
        <f t="shared" si="52"/>
        <v/>
      </c>
    </row>
    <row r="469" spans="1:21" x14ac:dyDescent="0.3">
      <c r="A469" s="206" t="s">
        <v>1571</v>
      </c>
      <c r="N469" s="219" t="s">
        <v>1569</v>
      </c>
      <c r="O469" s="219" t="e">
        <f>INDEX('Standard Descriptions'!$E:$E,MATCH(Guidance!E469,'Standard Descriptions'!$C:$C,0))</f>
        <v>#N/A</v>
      </c>
      <c r="P469" s="221" t="s">
        <v>1570</v>
      </c>
      <c r="Q469" s="221" t="s">
        <v>63</v>
      </c>
      <c r="R469" s="221" t="str">
        <f t="shared" si="53"/>
        <v xml:space="preserve"> </v>
      </c>
      <c r="S469" s="221" t="str">
        <f t="shared" si="54"/>
        <v>//** : **</v>
      </c>
      <c r="T469" s="206" t="str">
        <f t="shared" si="52"/>
        <v/>
      </c>
    </row>
    <row r="470" spans="1:21" x14ac:dyDescent="0.3">
      <c r="A470" s="206" t="s">
        <v>1571</v>
      </c>
      <c r="N470" s="219" t="s">
        <v>1569</v>
      </c>
      <c r="O470" s="219" t="e">
        <f>INDEX('Standard Descriptions'!$E:$E,MATCH(Guidance!E470,'Standard Descriptions'!$C:$C,0))</f>
        <v>#N/A</v>
      </c>
      <c r="P470" s="221" t="s">
        <v>1570</v>
      </c>
      <c r="Q470" s="221" t="s">
        <v>63</v>
      </c>
      <c r="R470" s="221" t="str">
        <f t="shared" si="53"/>
        <v xml:space="preserve"> </v>
      </c>
      <c r="S470" s="221" t="str">
        <f t="shared" si="54"/>
        <v>//** : **</v>
      </c>
      <c r="T470" s="206" t="str">
        <f t="shared" si="52"/>
        <v/>
      </c>
    </row>
    <row r="471" spans="1:21" x14ac:dyDescent="0.3">
      <c r="A471" s="206" t="s">
        <v>1571</v>
      </c>
      <c r="N471" s="219" t="s">
        <v>1569</v>
      </c>
      <c r="O471" s="219" t="e">
        <f>INDEX('Standard Descriptions'!$E:$E,MATCH(Guidance!E471,'Standard Descriptions'!$C:$C,0))</f>
        <v>#N/A</v>
      </c>
      <c r="P471" s="221" t="s">
        <v>1570</v>
      </c>
      <c r="Q471" s="221" t="s">
        <v>63</v>
      </c>
      <c r="R471" s="221" t="str">
        <f t="shared" si="53"/>
        <v xml:space="preserve"> </v>
      </c>
      <c r="S471" s="221" t="str">
        <f t="shared" si="54"/>
        <v>//** : **</v>
      </c>
      <c r="T471" s="206" t="str">
        <f t="shared" si="52"/>
        <v/>
      </c>
    </row>
    <row r="472" spans="1:21" s="216" customFormat="1" x14ac:dyDescent="0.3">
      <c r="A472" s="216" t="s">
        <v>1568</v>
      </c>
      <c r="B472" s="215" t="str">
        <f t="shared" ref="B472:B473" si="55">C472&amp;D472&amp;E472</f>
        <v>IndustryImproved System DesignFraction of Installation and System Integration Issues Remedied</v>
      </c>
      <c r="C472" s="216" t="s">
        <v>352</v>
      </c>
      <c r="D472" s="216" t="s">
        <v>389</v>
      </c>
      <c r="E472" s="216" t="s">
        <v>390</v>
      </c>
      <c r="J472" s="216">
        <v>54</v>
      </c>
      <c r="K472" s="216" t="s">
        <v>76</v>
      </c>
      <c r="L472" s="216" t="s">
        <v>1594</v>
      </c>
      <c r="M472" s="217"/>
      <c r="N472" s="216" t="s">
        <v>1569</v>
      </c>
      <c r="O472" s="216" t="str">
        <f>INDEX('Standard Descriptions'!$E:$E,MATCH(Guidance!E472,'Standard Descriptions'!$C:$C,0))</f>
        <v xml:space="preserve"> This policy reduces fuel consumption in the industry sector by improving the way components are put together and the way material or energy flows between them. // </v>
      </c>
      <c r="P472" s="216" t="s">
        <v>1570</v>
      </c>
      <c r="Q472" s="216" t="s">
        <v>76</v>
      </c>
      <c r="R472" s="216" t="str">
        <f t="shared" si="53"/>
        <v xml:space="preserve"> </v>
      </c>
      <c r="T472" s="216" t="str">
        <f t="shared" si="52"/>
        <v/>
      </c>
      <c r="U472" s="214" t="str">
        <f>N472&amp;O472&amp;P472&amp;T472</f>
        <v>**Description:** This policy reduces fuel consumption in the industry sector by improving the way components are put together and the way material or energy flows between them. // **Guidance for setting values: **</v>
      </c>
    </row>
    <row r="473" spans="1:21" s="216" customFormat="1" ht="110.5" customHeight="1" x14ac:dyDescent="0.3">
      <c r="A473" s="216" t="s">
        <v>1568</v>
      </c>
      <c r="B473" s="215" t="str">
        <f t="shared" si="55"/>
        <v>IndustryElectrification + HydrogenFraction of Industrial Fuel Use Shifted to Other Fuels</v>
      </c>
      <c r="C473" s="216" t="s">
        <v>352</v>
      </c>
      <c r="D473" s="216" t="s">
        <v>394</v>
      </c>
      <c r="E473" s="216" t="str">
        <f>E474</f>
        <v>Fraction of Industrial Fuel Use Shifted to Other Fuels</v>
      </c>
      <c r="L473" s="322" t="s">
        <v>1880</v>
      </c>
      <c r="M473" s="217"/>
      <c r="N473" s="216" t="s">
        <v>1569</v>
      </c>
      <c r="O473" s="216" t="str">
        <f>INDEX('Standard Descriptions'!$E:$E,MATCH(Guidance!E473,'Standard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3" s="216" t="s">
        <v>1570</v>
      </c>
      <c r="Q473" s="216" t="s">
        <v>63</v>
      </c>
      <c r="S473" s="216" t="str">
        <f t="shared" si="54"/>
        <v/>
      </c>
      <c r="T473" s="216" t="str">
        <f t="shared" si="52"/>
        <v/>
      </c>
      <c r="U473" s="237" t="str">
        <f>app_en!A161</f>
        <v>**Description:** This policy reduces greenhouse gas emissions from the selected industry by switching the fuels used by facilities to electricity and/or hydrogen. Only fuel consumed for energy, not fuel used as a chemical feedstock, is affected by this policy. // **Guidance for setting values: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4" spans="1:21" x14ac:dyDescent="0.3">
      <c r="A474" s="206" t="s">
        <v>1571</v>
      </c>
      <c r="C474" s="206" t="s">
        <v>352</v>
      </c>
      <c r="D474" s="206" t="s">
        <v>394</v>
      </c>
      <c r="E474" s="206" t="s">
        <v>395</v>
      </c>
      <c r="F474" s="206" t="s">
        <v>370</v>
      </c>
      <c r="G474" s="206" t="s">
        <v>396</v>
      </c>
      <c r="H474" s="206" t="s">
        <v>371</v>
      </c>
      <c r="I474" s="206" t="s">
        <v>397</v>
      </c>
      <c r="J474" s="206">
        <v>381</v>
      </c>
      <c r="K474" s="206" t="s">
        <v>76</v>
      </c>
      <c r="L474" s="206" t="s">
        <v>1595</v>
      </c>
      <c r="N474" s="219" t="s">
        <v>1569</v>
      </c>
      <c r="O474" s="219" t="str">
        <f>INDEX('Standard Descriptions'!$E:$E,MATCH(Guidance!E474,'Standard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4" s="221" t="s">
        <v>1570</v>
      </c>
      <c r="Q474" s="221" t="s">
        <v>63</v>
      </c>
      <c r="R474" s="221" t="str">
        <f t="shared" ref="R474:R537" si="56">H474&amp;" "&amp;I474</f>
        <v>Cement Industry Electricity Use</v>
      </c>
      <c r="S474" s="221" t="str">
        <f t="shared" si="54"/>
        <v>//**Cement Industry Electricity Use: **</v>
      </c>
      <c r="T474" s="206" t="str">
        <f t="shared" si="52"/>
        <v/>
      </c>
    </row>
    <row r="475" spans="1:21" x14ac:dyDescent="0.3">
      <c r="A475" s="206" t="s">
        <v>1571</v>
      </c>
      <c r="C475" s="206" t="s">
        <v>352</v>
      </c>
      <c r="D475" s="206" t="s">
        <v>394</v>
      </c>
      <c r="E475" s="206" t="s">
        <v>395</v>
      </c>
      <c r="F475" s="206" t="s">
        <v>370</v>
      </c>
      <c r="G475" s="206" t="s">
        <v>402</v>
      </c>
      <c r="H475" s="206" t="s">
        <v>371</v>
      </c>
      <c r="I475" s="206" t="s">
        <v>403</v>
      </c>
      <c r="J475" s="206">
        <v>382</v>
      </c>
      <c r="K475" s="206" t="s">
        <v>63</v>
      </c>
      <c r="L475" s="206" t="s">
        <v>1595</v>
      </c>
      <c r="N475" s="219" t="s">
        <v>1569</v>
      </c>
      <c r="O475" s="219" t="str">
        <f>INDEX('Standard Descriptions'!$E:$E,MATCH(Guidance!E475,'Standard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5" s="221" t="s">
        <v>1570</v>
      </c>
      <c r="Q475" s="221" t="s">
        <v>63</v>
      </c>
      <c r="R475" s="221" t="str">
        <f t="shared" si="56"/>
        <v>Cement Industry Coal Use</v>
      </c>
      <c r="S475" s="221" t="str">
        <f t="shared" si="54"/>
        <v>//**Cement Industry Coal Use: **</v>
      </c>
      <c r="T475" s="206" t="str">
        <f>IF(K475="Yes",S475&amp;L475,"")</f>
        <v>//**Cement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6" spans="1:21" x14ac:dyDescent="0.3">
      <c r="A476" s="206" t="s">
        <v>1571</v>
      </c>
      <c r="C476" s="206" t="s">
        <v>352</v>
      </c>
      <c r="D476" s="206" t="s">
        <v>394</v>
      </c>
      <c r="E476" s="206" t="s">
        <v>395</v>
      </c>
      <c r="F476" s="206" t="s">
        <v>370</v>
      </c>
      <c r="G476" s="206" t="s">
        <v>404</v>
      </c>
      <c r="H476" s="206" t="s">
        <v>371</v>
      </c>
      <c r="I476" s="206" t="s">
        <v>405</v>
      </c>
      <c r="J476" s="206">
        <v>383</v>
      </c>
      <c r="K476" s="206" t="s">
        <v>63</v>
      </c>
      <c r="L476" s="206" t="s">
        <v>1595</v>
      </c>
      <c r="N476" s="219" t="s">
        <v>1569</v>
      </c>
      <c r="O476" s="219" t="str">
        <f>INDEX('Standard Descriptions'!$E:$E,MATCH(Guidance!E476,'Standard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6" s="221" t="s">
        <v>1570</v>
      </c>
      <c r="Q476" s="221" t="s">
        <v>63</v>
      </c>
      <c r="R476" s="221" t="str">
        <f t="shared" si="56"/>
        <v>Cement Industry Natural Gas Use</v>
      </c>
      <c r="S476" s="221" t="str">
        <f t="shared" si="54"/>
        <v>//**Cement Industry Natural Gas Use: **</v>
      </c>
      <c r="T476" s="206" t="str">
        <f t="shared" si="52"/>
        <v>//**Cement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7" spans="1:21" x14ac:dyDescent="0.3">
      <c r="A477" s="206" t="s">
        <v>1571</v>
      </c>
      <c r="C477" s="206" t="s">
        <v>352</v>
      </c>
      <c r="D477" s="206" t="s">
        <v>394</v>
      </c>
      <c r="E477" s="206" t="s">
        <v>395</v>
      </c>
      <c r="F477" s="206" t="s">
        <v>370</v>
      </c>
      <c r="G477" s="206" t="s">
        <v>406</v>
      </c>
      <c r="H477" s="206" t="s">
        <v>371</v>
      </c>
      <c r="I477" s="206" t="s">
        <v>407</v>
      </c>
      <c r="J477" s="206">
        <v>384</v>
      </c>
      <c r="K477" s="206" t="s">
        <v>76</v>
      </c>
      <c r="L477" s="206" t="s">
        <v>1595</v>
      </c>
      <c r="N477" s="219" t="s">
        <v>1569</v>
      </c>
      <c r="O477" s="219" t="str">
        <f>INDEX('Standard Descriptions'!$E:$E,MATCH(Guidance!E477,'Standard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7" s="221" t="s">
        <v>1570</v>
      </c>
      <c r="Q477" s="221" t="s">
        <v>63</v>
      </c>
      <c r="R477" s="221" t="str">
        <f t="shared" si="56"/>
        <v>Cement Industry Biomass Use</v>
      </c>
      <c r="S477" s="221" t="str">
        <f t="shared" si="54"/>
        <v>//**Cement Industry Biomass Use: **</v>
      </c>
      <c r="T477" s="206" t="str">
        <f t="shared" si="52"/>
        <v/>
      </c>
    </row>
    <row r="478" spans="1:21" x14ac:dyDescent="0.3">
      <c r="A478" s="206" t="s">
        <v>1571</v>
      </c>
      <c r="C478" s="206" t="s">
        <v>352</v>
      </c>
      <c r="D478" s="206" t="s">
        <v>394</v>
      </c>
      <c r="E478" s="206" t="s">
        <v>395</v>
      </c>
      <c r="F478" s="206" t="s">
        <v>370</v>
      </c>
      <c r="G478" s="206" t="s">
        <v>408</v>
      </c>
      <c r="H478" s="206" t="s">
        <v>371</v>
      </c>
      <c r="I478" s="206" t="s">
        <v>409</v>
      </c>
      <c r="J478" s="206">
        <v>385</v>
      </c>
      <c r="K478" s="206" t="s">
        <v>63</v>
      </c>
      <c r="L478" s="206" t="s">
        <v>1595</v>
      </c>
      <c r="N478" s="219" t="s">
        <v>1569</v>
      </c>
      <c r="O478" s="219" t="str">
        <f>INDEX('Standard Descriptions'!$E:$E,MATCH(Guidance!E478,'Standard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8" s="221" t="s">
        <v>1570</v>
      </c>
      <c r="Q478" s="221" t="s">
        <v>63</v>
      </c>
      <c r="R478" s="221" t="str">
        <f t="shared" si="56"/>
        <v>Cement Industry Petroleum Use</v>
      </c>
      <c r="S478" s="221" t="str">
        <f t="shared" si="54"/>
        <v>//**Cement Industry Petroleum Use: **</v>
      </c>
      <c r="T478" s="206" t="str">
        <f t="shared" si="52"/>
        <v>//**Cement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79" spans="1:21" x14ac:dyDescent="0.3">
      <c r="A479" s="206" t="s">
        <v>1571</v>
      </c>
      <c r="C479" s="206" t="s">
        <v>352</v>
      </c>
      <c r="D479" s="206" t="s">
        <v>394</v>
      </c>
      <c r="E479" s="206" t="s">
        <v>395</v>
      </c>
      <c r="F479" s="206" t="s">
        <v>370</v>
      </c>
      <c r="G479" s="206" t="s">
        <v>410</v>
      </c>
      <c r="H479" s="206" t="s">
        <v>371</v>
      </c>
      <c r="I479" s="206" t="s">
        <v>411</v>
      </c>
      <c r="J479" s="206">
        <v>386</v>
      </c>
      <c r="K479" s="206" t="s">
        <v>76</v>
      </c>
      <c r="N479" s="219" t="s">
        <v>1569</v>
      </c>
      <c r="O479" s="219" t="str">
        <f>INDEX('Standard Descriptions'!$E:$E,MATCH(Guidance!E479,'Standard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79" s="221" t="s">
        <v>1570</v>
      </c>
      <c r="Q479" s="221" t="s">
        <v>63</v>
      </c>
      <c r="R479" s="221" t="str">
        <f t="shared" si="56"/>
        <v>Cement Industry Purchased Heat Use</v>
      </c>
      <c r="S479" s="221" t="str">
        <f t="shared" si="54"/>
        <v>//**Cement Industry Purchased Heat Use: **</v>
      </c>
      <c r="T479" s="206" t="str">
        <f t="shared" si="52"/>
        <v/>
      </c>
    </row>
    <row r="480" spans="1:21" x14ac:dyDescent="0.3">
      <c r="A480" s="206" t="s">
        <v>1571</v>
      </c>
      <c r="C480" s="206" t="s">
        <v>352</v>
      </c>
      <c r="D480" s="206" t="s">
        <v>394</v>
      </c>
      <c r="E480" s="206" t="s">
        <v>395</v>
      </c>
      <c r="F480" s="206" t="s">
        <v>370</v>
      </c>
      <c r="G480" s="206" t="s">
        <v>412</v>
      </c>
      <c r="H480" s="206" t="s">
        <v>371</v>
      </c>
      <c r="I480" s="206" t="s">
        <v>413</v>
      </c>
      <c r="J480" s="206">
        <v>387</v>
      </c>
      <c r="K480" s="206" t="s">
        <v>76</v>
      </c>
      <c r="N480" s="219" t="s">
        <v>1569</v>
      </c>
      <c r="O480" s="219" t="str">
        <f>INDEX('Standard Descriptions'!$E:$E,MATCH(Guidance!E480,'Standard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0" s="221" t="s">
        <v>1570</v>
      </c>
      <c r="Q480" s="221" t="s">
        <v>63</v>
      </c>
      <c r="R480" s="221" t="str">
        <f t="shared" si="56"/>
        <v>Cement Industry Crude Oil Use</v>
      </c>
      <c r="S480" s="221" t="str">
        <f t="shared" si="54"/>
        <v>//**Cement Industry Crude Oil Use: **</v>
      </c>
      <c r="T480" s="206" t="str">
        <f t="shared" si="52"/>
        <v/>
      </c>
    </row>
    <row r="481" spans="1:20" x14ac:dyDescent="0.3">
      <c r="A481" s="206" t="s">
        <v>1571</v>
      </c>
      <c r="C481" s="206" t="s">
        <v>352</v>
      </c>
      <c r="D481" s="206" t="s">
        <v>394</v>
      </c>
      <c r="E481" s="206" t="s">
        <v>395</v>
      </c>
      <c r="F481" s="206" t="s">
        <v>370</v>
      </c>
      <c r="G481" s="206" t="s">
        <v>414</v>
      </c>
      <c r="H481" s="206" t="s">
        <v>371</v>
      </c>
      <c r="I481" s="206" t="s">
        <v>415</v>
      </c>
      <c r="J481" s="206">
        <v>388</v>
      </c>
      <c r="K481" s="206" t="s">
        <v>63</v>
      </c>
      <c r="L481" s="206" t="s">
        <v>1595</v>
      </c>
      <c r="N481" s="219" t="s">
        <v>1569</v>
      </c>
      <c r="O481" s="219" t="str">
        <f>INDEX('Standard Descriptions'!$E:$E,MATCH(Guidance!E481,'Standard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1" s="221" t="s">
        <v>1570</v>
      </c>
      <c r="Q481" s="221" t="s">
        <v>63</v>
      </c>
      <c r="R481" s="221" t="str">
        <f t="shared" si="56"/>
        <v>Cement Industry Heavy or Residual Fuel Oil Use</v>
      </c>
      <c r="S481" s="221" t="str">
        <f t="shared" si="54"/>
        <v>//**Cement Industry Heavy or Residual Fuel Oil Use: **</v>
      </c>
      <c r="T481" s="206" t="str">
        <f t="shared" si="52"/>
        <v>//**Cement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82" spans="1:20" x14ac:dyDescent="0.3">
      <c r="A482" s="206" t="s">
        <v>1571</v>
      </c>
      <c r="C482" s="206" t="s">
        <v>352</v>
      </c>
      <c r="D482" s="206" t="s">
        <v>394</v>
      </c>
      <c r="E482" s="206" t="s">
        <v>395</v>
      </c>
      <c r="F482" s="206" t="s">
        <v>370</v>
      </c>
      <c r="G482" s="206" t="s">
        <v>416</v>
      </c>
      <c r="H482" s="206" t="s">
        <v>371</v>
      </c>
      <c r="I482" s="206" t="s">
        <v>417</v>
      </c>
      <c r="J482" s="206">
        <v>389</v>
      </c>
      <c r="K482" s="206" t="s">
        <v>76</v>
      </c>
      <c r="L482" s="206" t="s">
        <v>1595</v>
      </c>
      <c r="N482" s="219" t="s">
        <v>1569</v>
      </c>
      <c r="O482" s="219" t="str">
        <f>INDEX('Standard Descriptions'!$E:$E,MATCH(Guidance!E482,'Standard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2" s="221" t="s">
        <v>1570</v>
      </c>
      <c r="Q482" s="221" t="s">
        <v>63</v>
      </c>
      <c r="R482" s="221" t="str">
        <f t="shared" si="56"/>
        <v>Cement Industry LPG Propane or Butane Use</v>
      </c>
      <c r="S482" s="221" t="str">
        <f t="shared" si="54"/>
        <v>//**Cement Industry LPG Propane or Butane Use: **</v>
      </c>
      <c r="T482" s="206" t="str">
        <f t="shared" si="52"/>
        <v/>
      </c>
    </row>
    <row r="483" spans="1:20" x14ac:dyDescent="0.3">
      <c r="A483" s="206" t="s">
        <v>1571</v>
      </c>
      <c r="C483" s="206" t="s">
        <v>352</v>
      </c>
      <c r="D483" s="206" t="s">
        <v>394</v>
      </c>
      <c r="E483" s="206" t="s">
        <v>395</v>
      </c>
      <c r="F483" s="206" t="s">
        <v>370</v>
      </c>
      <c r="G483" s="206" t="s">
        <v>418</v>
      </c>
      <c r="H483" s="206" t="s">
        <v>371</v>
      </c>
      <c r="I483" s="206" t="s">
        <v>419</v>
      </c>
      <c r="J483" s="206">
        <v>390</v>
      </c>
      <c r="K483" s="206" t="s">
        <v>76</v>
      </c>
      <c r="N483" s="219" t="s">
        <v>1569</v>
      </c>
      <c r="O483" s="219" t="str">
        <f>INDEX('Standard Descriptions'!$E:$E,MATCH(Guidance!E483,'Standard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3" s="221" t="s">
        <v>1570</v>
      </c>
      <c r="Q483" s="221" t="s">
        <v>63</v>
      </c>
      <c r="R483" s="221" t="str">
        <f t="shared" si="56"/>
        <v>Cement Industry Hydrogen Use</v>
      </c>
      <c r="S483" s="221" t="str">
        <f t="shared" si="54"/>
        <v>//**Cement Industry Hydrogen Use: **</v>
      </c>
      <c r="T483" s="206" t="str">
        <f t="shared" si="52"/>
        <v/>
      </c>
    </row>
    <row r="484" spans="1:20" x14ac:dyDescent="0.3">
      <c r="A484" s="206" t="s">
        <v>1571</v>
      </c>
      <c r="C484" s="206" t="s">
        <v>352</v>
      </c>
      <c r="D484" s="206" t="s">
        <v>394</v>
      </c>
      <c r="E484" s="206" t="s">
        <v>395</v>
      </c>
      <c r="F484" s="206" t="s">
        <v>375</v>
      </c>
      <c r="G484" s="206" t="s">
        <v>396</v>
      </c>
      <c r="H484" s="206" t="s">
        <v>376</v>
      </c>
      <c r="I484" s="206" t="s">
        <v>397</v>
      </c>
      <c r="J484" s="206">
        <v>391</v>
      </c>
      <c r="K484" s="206" t="s">
        <v>76</v>
      </c>
      <c r="N484" s="219" t="s">
        <v>1569</v>
      </c>
      <c r="O484" s="219" t="str">
        <f>INDEX('Standard Descriptions'!$E:$E,MATCH(Guidance!E484,'Standard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4" s="221" t="s">
        <v>1570</v>
      </c>
      <c r="Q484" s="221" t="s">
        <v>63</v>
      </c>
      <c r="R484" s="221" t="str">
        <f t="shared" si="56"/>
        <v>Natural Gas and Petroleum Industry Electricity Use</v>
      </c>
      <c r="S484" s="221" t="str">
        <f t="shared" si="54"/>
        <v>//**Natural Gas and Petroleum Industry Electricity Use: **</v>
      </c>
      <c r="T484" s="206" t="str">
        <f t="shared" si="52"/>
        <v/>
      </c>
    </row>
    <row r="485" spans="1:20" x14ac:dyDescent="0.3">
      <c r="A485" s="206" t="s">
        <v>1571</v>
      </c>
      <c r="C485" s="206" t="s">
        <v>352</v>
      </c>
      <c r="D485" s="206" t="s">
        <v>394</v>
      </c>
      <c r="E485" s="206" t="s">
        <v>395</v>
      </c>
      <c r="F485" s="206" t="s">
        <v>375</v>
      </c>
      <c r="G485" s="206" t="s">
        <v>402</v>
      </c>
      <c r="H485" s="206" t="s">
        <v>376</v>
      </c>
      <c r="I485" s="206" t="s">
        <v>403</v>
      </c>
      <c r="J485" s="206">
        <v>392</v>
      </c>
      <c r="K485" s="206" t="s">
        <v>76</v>
      </c>
      <c r="L485" s="206" t="s">
        <v>1596</v>
      </c>
      <c r="N485" s="219" t="s">
        <v>1569</v>
      </c>
      <c r="O485" s="219" t="str">
        <f>INDEX('Standard Descriptions'!$E:$E,MATCH(Guidance!E485,'Standard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5" s="221" t="s">
        <v>1570</v>
      </c>
      <c r="Q485" s="221" t="s">
        <v>63</v>
      </c>
      <c r="R485" s="221" t="str">
        <f t="shared" si="56"/>
        <v>Natural Gas and Petroleum Industry Coal Use</v>
      </c>
      <c r="S485" s="221" t="str">
        <f t="shared" si="54"/>
        <v>//**Natural Gas and Petroleum Industry Coal Use: **</v>
      </c>
      <c r="T485" s="206" t="str">
        <f t="shared" si="52"/>
        <v/>
      </c>
    </row>
    <row r="486" spans="1:20" x14ac:dyDescent="0.3">
      <c r="A486" s="206" t="s">
        <v>1571</v>
      </c>
      <c r="C486" s="206" t="s">
        <v>352</v>
      </c>
      <c r="D486" s="206" t="s">
        <v>394</v>
      </c>
      <c r="E486" s="206" t="s">
        <v>395</v>
      </c>
      <c r="F486" s="206" t="s">
        <v>375</v>
      </c>
      <c r="G486" s="206" t="s">
        <v>404</v>
      </c>
      <c r="H486" s="206" t="s">
        <v>376</v>
      </c>
      <c r="I486" s="206" t="s">
        <v>405</v>
      </c>
      <c r="J486" s="206">
        <v>393</v>
      </c>
      <c r="K486" s="206" t="s">
        <v>63</v>
      </c>
      <c r="L486" s="206" t="s">
        <v>1595</v>
      </c>
      <c r="N486" s="219" t="s">
        <v>1569</v>
      </c>
      <c r="O486" s="219" t="str">
        <f>INDEX('Standard Descriptions'!$E:$E,MATCH(Guidance!E486,'Standard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6" s="221" t="s">
        <v>1570</v>
      </c>
      <c r="Q486" s="221" t="s">
        <v>63</v>
      </c>
      <c r="R486" s="221" t="str">
        <f t="shared" si="56"/>
        <v>Natural Gas and Petroleum Industry Natural Gas Use</v>
      </c>
      <c r="S486" s="221" t="str">
        <f t="shared" si="54"/>
        <v>//**Natural Gas and Petroleum Industry Natural Gas Use: **</v>
      </c>
      <c r="T486" s="206" t="str">
        <f t="shared" si="52"/>
        <v>//**Natural Gas and Petroleum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87" spans="1:20" x14ac:dyDescent="0.3">
      <c r="A487" s="206" t="s">
        <v>1571</v>
      </c>
      <c r="C487" s="206" t="s">
        <v>352</v>
      </c>
      <c r="D487" s="206" t="s">
        <v>394</v>
      </c>
      <c r="E487" s="206" t="s">
        <v>395</v>
      </c>
      <c r="F487" s="206" t="s">
        <v>375</v>
      </c>
      <c r="G487" s="206" t="s">
        <v>406</v>
      </c>
      <c r="H487" s="206" t="s">
        <v>376</v>
      </c>
      <c r="I487" s="206" t="s">
        <v>407</v>
      </c>
      <c r="J487" s="206">
        <v>394</v>
      </c>
      <c r="K487" s="206" t="s">
        <v>76</v>
      </c>
      <c r="L487" s="206" t="s">
        <v>1595</v>
      </c>
      <c r="N487" s="219" t="s">
        <v>1569</v>
      </c>
      <c r="O487" s="219" t="str">
        <f>INDEX('Standard Descriptions'!$E:$E,MATCH(Guidance!E487,'Standard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7" s="221" t="s">
        <v>1570</v>
      </c>
      <c r="Q487" s="221" t="s">
        <v>63</v>
      </c>
      <c r="R487" s="221" t="str">
        <f t="shared" si="56"/>
        <v>Natural Gas and Petroleum Industry Biomass Use</v>
      </c>
      <c r="S487" s="221" t="str">
        <f t="shared" si="54"/>
        <v>//**Natural Gas and Petroleum Industry Biomass Use: **</v>
      </c>
      <c r="T487" s="206" t="str">
        <f t="shared" si="52"/>
        <v/>
      </c>
    </row>
    <row r="488" spans="1:20" x14ac:dyDescent="0.3">
      <c r="A488" s="206" t="s">
        <v>1571</v>
      </c>
      <c r="C488" s="206" t="s">
        <v>352</v>
      </c>
      <c r="D488" s="206" t="s">
        <v>394</v>
      </c>
      <c r="E488" s="206" t="s">
        <v>395</v>
      </c>
      <c r="F488" s="206" t="s">
        <v>375</v>
      </c>
      <c r="G488" s="206" t="s">
        <v>408</v>
      </c>
      <c r="H488" s="206" t="s">
        <v>376</v>
      </c>
      <c r="I488" s="206" t="s">
        <v>409</v>
      </c>
      <c r="J488" s="206">
        <v>395</v>
      </c>
      <c r="K488" s="206" t="s">
        <v>76</v>
      </c>
      <c r="N488" s="219" t="s">
        <v>1569</v>
      </c>
      <c r="O488" s="219" t="str">
        <f>INDEX('Standard Descriptions'!$E:$E,MATCH(Guidance!E488,'Standard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8" s="221" t="s">
        <v>1570</v>
      </c>
      <c r="Q488" s="221" t="s">
        <v>63</v>
      </c>
      <c r="R488" s="221" t="str">
        <f t="shared" si="56"/>
        <v>Natural Gas and Petroleum Industry Petroleum Use</v>
      </c>
      <c r="S488" s="221" t="str">
        <f t="shared" si="54"/>
        <v>//**Natural Gas and Petroleum Industry Petroleum Use: **</v>
      </c>
      <c r="T488" s="206" t="str">
        <f t="shared" si="52"/>
        <v/>
      </c>
    </row>
    <row r="489" spans="1:20" x14ac:dyDescent="0.3">
      <c r="A489" s="206" t="s">
        <v>1571</v>
      </c>
      <c r="C489" s="206" t="s">
        <v>352</v>
      </c>
      <c r="D489" s="206" t="s">
        <v>394</v>
      </c>
      <c r="E489" s="206" t="s">
        <v>395</v>
      </c>
      <c r="F489" s="206" t="s">
        <v>375</v>
      </c>
      <c r="G489" s="206" t="s">
        <v>410</v>
      </c>
      <c r="H489" s="206" t="s">
        <v>376</v>
      </c>
      <c r="I489" s="206" t="s">
        <v>411</v>
      </c>
      <c r="J489" s="206">
        <v>396</v>
      </c>
      <c r="K489" s="206" t="s">
        <v>76</v>
      </c>
      <c r="N489" s="219" t="s">
        <v>1569</v>
      </c>
      <c r="O489" s="219" t="str">
        <f>INDEX('Standard Descriptions'!$E:$E,MATCH(Guidance!E489,'Standard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89" s="221" t="s">
        <v>1570</v>
      </c>
      <c r="Q489" s="221" t="s">
        <v>63</v>
      </c>
      <c r="R489" s="221" t="str">
        <f t="shared" si="56"/>
        <v>Natural Gas and Petroleum Industry Purchased Heat Use</v>
      </c>
      <c r="S489" s="221" t="str">
        <f t="shared" si="54"/>
        <v>//**Natural Gas and Petroleum Industry Purchased Heat Use: **</v>
      </c>
      <c r="T489" s="206" t="str">
        <f t="shared" si="52"/>
        <v/>
      </c>
    </row>
    <row r="490" spans="1:20" x14ac:dyDescent="0.3">
      <c r="A490" s="206" t="s">
        <v>1571</v>
      </c>
      <c r="C490" s="206" t="s">
        <v>352</v>
      </c>
      <c r="D490" s="206" t="s">
        <v>394</v>
      </c>
      <c r="E490" s="206" t="s">
        <v>395</v>
      </c>
      <c r="F490" s="206" t="s">
        <v>375</v>
      </c>
      <c r="G490" s="206" t="s">
        <v>412</v>
      </c>
      <c r="H490" s="206" t="s">
        <v>376</v>
      </c>
      <c r="I490" s="206" t="s">
        <v>413</v>
      </c>
      <c r="J490" s="206">
        <v>397</v>
      </c>
      <c r="K490" s="206" t="s">
        <v>76</v>
      </c>
      <c r="L490" s="206" t="s">
        <v>1595</v>
      </c>
      <c r="N490" s="219" t="s">
        <v>1569</v>
      </c>
      <c r="O490" s="219" t="str">
        <f>INDEX('Standard Descriptions'!$E:$E,MATCH(Guidance!E490,'Standard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0" s="221" t="s">
        <v>1570</v>
      </c>
      <c r="Q490" s="221" t="s">
        <v>63</v>
      </c>
      <c r="R490" s="221" t="str">
        <f t="shared" si="56"/>
        <v>Natural Gas and Petroleum Industry Crude Oil Use</v>
      </c>
      <c r="S490" s="221" t="str">
        <f t="shared" si="54"/>
        <v>//**Natural Gas and Petroleum Industry Crude Oil Use: **</v>
      </c>
      <c r="T490" s="206" t="str">
        <f t="shared" si="52"/>
        <v/>
      </c>
    </row>
    <row r="491" spans="1:20" x14ac:dyDescent="0.3">
      <c r="A491" s="206" t="s">
        <v>1571</v>
      </c>
      <c r="C491" s="206" t="s">
        <v>352</v>
      </c>
      <c r="D491" s="206" t="s">
        <v>394</v>
      </c>
      <c r="E491" s="206" t="s">
        <v>395</v>
      </c>
      <c r="F491" s="206" t="s">
        <v>375</v>
      </c>
      <c r="G491" s="206" t="s">
        <v>414</v>
      </c>
      <c r="H491" s="206" t="s">
        <v>376</v>
      </c>
      <c r="I491" s="206" t="s">
        <v>415</v>
      </c>
      <c r="J491" s="206">
        <v>398</v>
      </c>
      <c r="K491" s="206" t="s">
        <v>63</v>
      </c>
      <c r="N491" s="219" t="s">
        <v>1569</v>
      </c>
      <c r="O491" s="219" t="str">
        <f>INDEX('Standard Descriptions'!$E:$E,MATCH(Guidance!E491,'Standard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1" s="221" t="s">
        <v>1570</v>
      </c>
      <c r="Q491" s="221" t="s">
        <v>63</v>
      </c>
      <c r="R491" s="221" t="str">
        <f t="shared" si="56"/>
        <v>Natural Gas and Petroleum Industry Heavy or Residual Fuel Oil Use</v>
      </c>
      <c r="S491" s="221" t="str">
        <f t="shared" si="54"/>
        <v>//**Natural Gas and Petroleum Industry Heavy or Residual Fuel Oil Use: **</v>
      </c>
      <c r="T491" s="206" t="str">
        <f t="shared" si="52"/>
        <v>//**Natural Gas and Petroleum Industry Heavy or Residual Fuel Oil Use: **</v>
      </c>
    </row>
    <row r="492" spans="1:20" x14ac:dyDescent="0.3">
      <c r="A492" s="206" t="s">
        <v>1571</v>
      </c>
      <c r="C492" s="206" t="s">
        <v>352</v>
      </c>
      <c r="D492" s="206" t="s">
        <v>394</v>
      </c>
      <c r="E492" s="206" t="s">
        <v>395</v>
      </c>
      <c r="F492" s="206" t="s">
        <v>375</v>
      </c>
      <c r="G492" s="206" t="s">
        <v>416</v>
      </c>
      <c r="H492" s="206" t="s">
        <v>376</v>
      </c>
      <c r="I492" s="206" t="s">
        <v>417</v>
      </c>
      <c r="J492" s="206">
        <v>399</v>
      </c>
      <c r="K492" s="206" t="s">
        <v>63</v>
      </c>
      <c r="N492" s="219" t="s">
        <v>1569</v>
      </c>
      <c r="O492" s="219" t="str">
        <f>INDEX('Standard Descriptions'!$E:$E,MATCH(Guidance!E492,'Standard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2" s="221" t="s">
        <v>1570</v>
      </c>
      <c r="Q492" s="221" t="s">
        <v>63</v>
      </c>
      <c r="R492" s="221" t="str">
        <f t="shared" si="56"/>
        <v>Natural Gas and Petroleum Industry LPG Propane or Butane Use</v>
      </c>
      <c r="S492" s="221" t="str">
        <f t="shared" si="54"/>
        <v>//**Natural Gas and Petroleum Industry LPG Propane or Butane Use: **</v>
      </c>
      <c r="T492" s="206" t="str">
        <f t="shared" si="52"/>
        <v>//**Natural Gas and Petroleum Industry LPG Propane or Butane Use: **</v>
      </c>
    </row>
    <row r="493" spans="1:20" x14ac:dyDescent="0.3">
      <c r="A493" s="206" t="s">
        <v>1571</v>
      </c>
      <c r="C493" s="206" t="s">
        <v>352</v>
      </c>
      <c r="D493" s="206" t="s">
        <v>394</v>
      </c>
      <c r="E493" s="206" t="s">
        <v>395</v>
      </c>
      <c r="F493" s="206" t="s">
        <v>375</v>
      </c>
      <c r="G493" s="206" t="s">
        <v>418</v>
      </c>
      <c r="H493" s="206" t="s">
        <v>376</v>
      </c>
      <c r="I493" s="206" t="s">
        <v>419</v>
      </c>
      <c r="J493" s="206">
        <v>400</v>
      </c>
      <c r="K493" s="206" t="s">
        <v>76</v>
      </c>
      <c r="N493" s="219" t="s">
        <v>1569</v>
      </c>
      <c r="O493" s="219" t="str">
        <f>INDEX('Standard Descriptions'!$E:$E,MATCH(Guidance!E493,'Standard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3" s="221" t="s">
        <v>1570</v>
      </c>
      <c r="Q493" s="221" t="s">
        <v>63</v>
      </c>
      <c r="R493" s="221" t="str">
        <f t="shared" si="56"/>
        <v>Natural Gas and Petroleum Industry Hydrogen Use</v>
      </c>
      <c r="S493" s="221" t="str">
        <f t="shared" si="54"/>
        <v>//**Natural Gas and Petroleum Industry Hydrogen Use: **</v>
      </c>
      <c r="T493" s="206" t="str">
        <f t="shared" si="52"/>
        <v/>
      </c>
    </row>
    <row r="494" spans="1:20" x14ac:dyDescent="0.3">
      <c r="A494" s="206" t="s">
        <v>1571</v>
      </c>
      <c r="C494" s="206" t="s">
        <v>352</v>
      </c>
      <c r="D494" s="206" t="s">
        <v>394</v>
      </c>
      <c r="E494" s="206" t="s">
        <v>395</v>
      </c>
      <c r="F494" s="206" t="s">
        <v>377</v>
      </c>
      <c r="G494" s="206" t="s">
        <v>396</v>
      </c>
      <c r="H494" s="206" t="s">
        <v>378</v>
      </c>
      <c r="I494" s="206" t="s">
        <v>397</v>
      </c>
      <c r="J494" s="206">
        <v>401</v>
      </c>
      <c r="K494" s="206" t="s">
        <v>76</v>
      </c>
      <c r="N494" s="219" t="s">
        <v>1569</v>
      </c>
      <c r="O494" s="219" t="str">
        <f>INDEX('Standard Descriptions'!$E:$E,MATCH(Guidance!E494,'Standard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4" s="221" t="s">
        <v>1570</v>
      </c>
      <c r="Q494" s="221" t="s">
        <v>63</v>
      </c>
      <c r="R494" s="221" t="str">
        <f t="shared" si="56"/>
        <v>Iron and Steel Industry Electricity Use</v>
      </c>
      <c r="S494" s="221" t="str">
        <f t="shared" si="54"/>
        <v>//**Iron and Steel Industry Electricity Use: **</v>
      </c>
      <c r="T494" s="206" t="str">
        <f t="shared" si="52"/>
        <v/>
      </c>
    </row>
    <row r="495" spans="1:20" x14ac:dyDescent="0.3">
      <c r="A495" s="206" t="s">
        <v>1571</v>
      </c>
      <c r="C495" s="206" t="s">
        <v>352</v>
      </c>
      <c r="D495" s="206" t="s">
        <v>394</v>
      </c>
      <c r="E495" s="206" t="s">
        <v>395</v>
      </c>
      <c r="F495" s="206" t="s">
        <v>377</v>
      </c>
      <c r="G495" s="206" t="s">
        <v>402</v>
      </c>
      <c r="H495" s="206" t="s">
        <v>378</v>
      </c>
      <c r="I495" s="206" t="s">
        <v>403</v>
      </c>
      <c r="J495" s="206">
        <v>402</v>
      </c>
      <c r="K495" s="206" t="s">
        <v>63</v>
      </c>
      <c r="L495" s="206" t="s">
        <v>1596</v>
      </c>
      <c r="N495" s="219" t="s">
        <v>1569</v>
      </c>
      <c r="O495" s="219" t="str">
        <f>INDEX('Standard Descriptions'!$E:$E,MATCH(Guidance!E495,'Standard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5" s="221" t="s">
        <v>1570</v>
      </c>
      <c r="Q495" s="221" t="s">
        <v>63</v>
      </c>
      <c r="R495" s="221" t="str">
        <f t="shared" si="56"/>
        <v>Iron and Steel Industry Coal Use</v>
      </c>
      <c r="S495" s="221" t="str">
        <f t="shared" si="54"/>
        <v>//**Iron and Steel Industry Coal Use: **</v>
      </c>
      <c r="T495" s="206" t="str">
        <f t="shared" si="52"/>
        <v>//**Iron and Steel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496" spans="1:20" x14ac:dyDescent="0.3">
      <c r="A496" s="206" t="s">
        <v>1571</v>
      </c>
      <c r="C496" s="206" t="s">
        <v>352</v>
      </c>
      <c r="D496" s="206" t="s">
        <v>394</v>
      </c>
      <c r="E496" s="206" t="s">
        <v>395</v>
      </c>
      <c r="F496" s="206" t="s">
        <v>377</v>
      </c>
      <c r="G496" s="206" t="s">
        <v>404</v>
      </c>
      <c r="H496" s="206" t="s">
        <v>378</v>
      </c>
      <c r="I496" s="206" t="s">
        <v>405</v>
      </c>
      <c r="J496" s="206">
        <v>403</v>
      </c>
      <c r="K496" s="206" t="s">
        <v>63</v>
      </c>
      <c r="L496" s="206" t="s">
        <v>1595</v>
      </c>
      <c r="N496" s="219" t="s">
        <v>1569</v>
      </c>
      <c r="O496" s="219" t="str">
        <f>INDEX('Standard Descriptions'!$E:$E,MATCH(Guidance!E496,'Standard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6" s="221" t="s">
        <v>1570</v>
      </c>
      <c r="Q496" s="221" t="s">
        <v>63</v>
      </c>
      <c r="R496" s="221" t="str">
        <f t="shared" si="56"/>
        <v>Iron and Steel Industry Natural Gas Use</v>
      </c>
      <c r="S496" s="221" t="str">
        <f t="shared" si="54"/>
        <v>//**Iron and Steel Industry Natural Gas Use: **</v>
      </c>
      <c r="T496" s="206" t="str">
        <f t="shared" si="52"/>
        <v>//**Iron and Steel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497" spans="1:20" x14ac:dyDescent="0.3">
      <c r="A497" s="206" t="s">
        <v>1571</v>
      </c>
      <c r="C497" s="206" t="s">
        <v>352</v>
      </c>
      <c r="D497" s="206" t="s">
        <v>394</v>
      </c>
      <c r="E497" s="206" t="s">
        <v>395</v>
      </c>
      <c r="F497" s="206" t="s">
        <v>377</v>
      </c>
      <c r="G497" s="206" t="s">
        <v>406</v>
      </c>
      <c r="H497" s="206" t="s">
        <v>378</v>
      </c>
      <c r="I497" s="206" t="s">
        <v>407</v>
      </c>
      <c r="J497" s="206">
        <v>404</v>
      </c>
      <c r="K497" s="206" t="s">
        <v>76</v>
      </c>
      <c r="N497" s="219" t="s">
        <v>1569</v>
      </c>
      <c r="O497" s="219" t="str">
        <f>INDEX('Standard Descriptions'!$E:$E,MATCH(Guidance!E497,'Standard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7" s="221" t="s">
        <v>1570</v>
      </c>
      <c r="Q497" s="221" t="s">
        <v>63</v>
      </c>
      <c r="R497" s="221" t="str">
        <f t="shared" si="56"/>
        <v>Iron and Steel Industry Biomass Use</v>
      </c>
      <c r="S497" s="221" t="str">
        <f t="shared" si="54"/>
        <v>//**Iron and Steel Industry Biomass Use: **</v>
      </c>
      <c r="T497" s="206" t="str">
        <f t="shared" si="52"/>
        <v/>
      </c>
    </row>
    <row r="498" spans="1:20" x14ac:dyDescent="0.3">
      <c r="A498" s="206" t="s">
        <v>1571</v>
      </c>
      <c r="C498" s="206" t="s">
        <v>352</v>
      </c>
      <c r="D498" s="206" t="s">
        <v>394</v>
      </c>
      <c r="E498" s="206" t="s">
        <v>395</v>
      </c>
      <c r="F498" s="206" t="s">
        <v>377</v>
      </c>
      <c r="G498" s="206" t="s">
        <v>408</v>
      </c>
      <c r="H498" s="206" t="s">
        <v>378</v>
      </c>
      <c r="I498" s="206" t="s">
        <v>409</v>
      </c>
      <c r="J498" s="206">
        <v>405</v>
      </c>
      <c r="K498" s="206" t="s">
        <v>76</v>
      </c>
      <c r="L498" s="206" t="s">
        <v>1595</v>
      </c>
      <c r="N498" s="219" t="s">
        <v>1569</v>
      </c>
      <c r="O498" s="219" t="str">
        <f>INDEX('Standard Descriptions'!$E:$E,MATCH(Guidance!E498,'Standard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8" s="221" t="s">
        <v>1570</v>
      </c>
      <c r="Q498" s="221" t="s">
        <v>63</v>
      </c>
      <c r="R498" s="221" t="str">
        <f t="shared" si="56"/>
        <v>Iron and Steel Industry Petroleum Use</v>
      </c>
      <c r="S498" s="221" t="str">
        <f t="shared" si="54"/>
        <v>//**Iron and Steel Industry Petroleum Use: **</v>
      </c>
      <c r="T498" s="206" t="str">
        <f t="shared" si="52"/>
        <v/>
      </c>
    </row>
    <row r="499" spans="1:20" x14ac:dyDescent="0.3">
      <c r="A499" s="206" t="s">
        <v>1571</v>
      </c>
      <c r="C499" s="206" t="s">
        <v>352</v>
      </c>
      <c r="D499" s="206" t="s">
        <v>394</v>
      </c>
      <c r="E499" s="206" t="s">
        <v>395</v>
      </c>
      <c r="F499" s="206" t="s">
        <v>377</v>
      </c>
      <c r="G499" s="206" t="s">
        <v>410</v>
      </c>
      <c r="H499" s="206" t="s">
        <v>378</v>
      </c>
      <c r="I499" s="206" t="s">
        <v>411</v>
      </c>
      <c r="J499" s="206">
        <v>406</v>
      </c>
      <c r="K499" s="206" t="s">
        <v>76</v>
      </c>
      <c r="N499" s="219" t="s">
        <v>1569</v>
      </c>
      <c r="O499" s="219" t="str">
        <f>INDEX('Standard Descriptions'!$E:$E,MATCH(Guidance!E499,'Standard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499" s="221" t="s">
        <v>1570</v>
      </c>
      <c r="Q499" s="221" t="s">
        <v>63</v>
      </c>
      <c r="R499" s="221" t="str">
        <f t="shared" si="56"/>
        <v>Iron and Steel Industry Purchased Heat Use</v>
      </c>
      <c r="S499" s="221" t="str">
        <f t="shared" si="54"/>
        <v>//**Iron and Steel Industry Purchased Heat Use: **</v>
      </c>
      <c r="T499" s="206" t="str">
        <f t="shared" si="52"/>
        <v/>
      </c>
    </row>
    <row r="500" spans="1:20" x14ac:dyDescent="0.3">
      <c r="A500" s="206" t="s">
        <v>1571</v>
      </c>
      <c r="C500" s="206" t="s">
        <v>352</v>
      </c>
      <c r="D500" s="206" t="s">
        <v>394</v>
      </c>
      <c r="E500" s="206" t="s">
        <v>395</v>
      </c>
      <c r="F500" s="206" t="s">
        <v>377</v>
      </c>
      <c r="G500" s="206" t="s">
        <v>412</v>
      </c>
      <c r="H500" s="206" t="s">
        <v>378</v>
      </c>
      <c r="I500" s="206" t="s">
        <v>413</v>
      </c>
      <c r="J500" s="206">
        <v>407</v>
      </c>
      <c r="K500" s="206" t="s">
        <v>76</v>
      </c>
      <c r="N500" s="219" t="s">
        <v>1569</v>
      </c>
      <c r="O500" s="219" t="str">
        <f>INDEX('Standard Descriptions'!$E:$E,MATCH(Guidance!E500,'Standard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0" s="221" t="s">
        <v>1570</v>
      </c>
      <c r="Q500" s="221" t="s">
        <v>63</v>
      </c>
      <c r="R500" s="221" t="str">
        <f t="shared" si="56"/>
        <v>Iron and Steel Industry Crude Oil Use</v>
      </c>
      <c r="S500" s="221" t="str">
        <f t="shared" si="54"/>
        <v>//**Iron and Steel Industry Crude Oil Use: **</v>
      </c>
      <c r="T500" s="206" t="str">
        <f t="shared" si="52"/>
        <v/>
      </c>
    </row>
    <row r="501" spans="1:20" x14ac:dyDescent="0.3">
      <c r="A501" s="206" t="s">
        <v>1571</v>
      </c>
      <c r="C501" s="206" t="s">
        <v>352</v>
      </c>
      <c r="D501" s="206" t="s">
        <v>394</v>
      </c>
      <c r="E501" s="206" t="s">
        <v>395</v>
      </c>
      <c r="F501" s="206" t="s">
        <v>377</v>
      </c>
      <c r="G501" s="206" t="s">
        <v>414</v>
      </c>
      <c r="H501" s="206" t="s">
        <v>378</v>
      </c>
      <c r="I501" s="206" t="s">
        <v>415</v>
      </c>
      <c r="J501" s="206">
        <v>408</v>
      </c>
      <c r="K501" s="206" t="s">
        <v>63</v>
      </c>
      <c r="L501" s="206" t="s">
        <v>1595</v>
      </c>
      <c r="N501" s="219" t="s">
        <v>1569</v>
      </c>
      <c r="O501" s="219" t="str">
        <f>INDEX('Standard Descriptions'!$E:$E,MATCH(Guidance!E501,'Standard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1" s="221" t="s">
        <v>1570</v>
      </c>
      <c r="Q501" s="221" t="s">
        <v>63</v>
      </c>
      <c r="R501" s="221" t="str">
        <f t="shared" si="56"/>
        <v>Iron and Steel Industry Heavy or Residual Fuel Oil Use</v>
      </c>
      <c r="S501" s="221" t="str">
        <f t="shared" si="54"/>
        <v>//**Iron and Steel Industry Heavy or Residual Fuel Oil Use: **</v>
      </c>
      <c r="T501" s="206" t="str">
        <f t="shared" si="52"/>
        <v>//**Iron and Steel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2" spans="1:20" x14ac:dyDescent="0.3">
      <c r="A502" s="206" t="s">
        <v>1571</v>
      </c>
      <c r="C502" s="206" t="s">
        <v>352</v>
      </c>
      <c r="D502" s="206" t="s">
        <v>394</v>
      </c>
      <c r="E502" s="206" t="s">
        <v>395</v>
      </c>
      <c r="F502" s="206" t="s">
        <v>377</v>
      </c>
      <c r="G502" s="206" t="s">
        <v>416</v>
      </c>
      <c r="H502" s="206" t="s">
        <v>378</v>
      </c>
      <c r="I502" s="206" t="s">
        <v>417</v>
      </c>
      <c r="J502" s="206">
        <v>409</v>
      </c>
      <c r="K502" s="206" t="s">
        <v>76</v>
      </c>
      <c r="L502" s="206" t="s">
        <v>1595</v>
      </c>
      <c r="N502" s="219" t="s">
        <v>1569</v>
      </c>
      <c r="O502" s="219" t="str">
        <f>INDEX('Standard Descriptions'!$E:$E,MATCH(Guidance!E502,'Standard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2" s="221" t="s">
        <v>1570</v>
      </c>
      <c r="Q502" s="221" t="s">
        <v>63</v>
      </c>
      <c r="R502" s="221" t="str">
        <f t="shared" si="56"/>
        <v>Iron and Steel Industry LPG Propane or Butane Use</v>
      </c>
      <c r="S502" s="221" t="str">
        <f t="shared" si="54"/>
        <v>//**Iron and Steel Industry LPG Propane or Butane Use: **</v>
      </c>
      <c r="T502" s="206" t="str">
        <f t="shared" si="52"/>
        <v/>
      </c>
    </row>
    <row r="503" spans="1:20" x14ac:dyDescent="0.3">
      <c r="A503" s="206" t="s">
        <v>1571</v>
      </c>
      <c r="C503" s="206" t="s">
        <v>352</v>
      </c>
      <c r="D503" s="206" t="s">
        <v>394</v>
      </c>
      <c r="E503" s="206" t="s">
        <v>395</v>
      </c>
      <c r="F503" s="206" t="s">
        <v>377</v>
      </c>
      <c r="G503" s="206" t="s">
        <v>418</v>
      </c>
      <c r="H503" s="206" t="s">
        <v>378</v>
      </c>
      <c r="I503" s="206" t="s">
        <v>419</v>
      </c>
      <c r="J503" s="206">
        <v>410</v>
      </c>
      <c r="K503" s="206" t="s">
        <v>76</v>
      </c>
      <c r="N503" s="219" t="s">
        <v>1569</v>
      </c>
      <c r="O503" s="219" t="str">
        <f>INDEX('Standard Descriptions'!$E:$E,MATCH(Guidance!E503,'Standard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3" s="221" t="s">
        <v>1570</v>
      </c>
      <c r="Q503" s="221" t="s">
        <v>63</v>
      </c>
      <c r="R503" s="221" t="str">
        <f t="shared" si="56"/>
        <v>Iron and Steel Industry Hydrogen Use</v>
      </c>
      <c r="S503" s="221" t="str">
        <f t="shared" si="54"/>
        <v>//**Iron and Steel Industry Hydrogen Use: **</v>
      </c>
      <c r="T503" s="206" t="str">
        <f t="shared" si="52"/>
        <v/>
      </c>
    </row>
    <row r="504" spans="1:20" x14ac:dyDescent="0.3">
      <c r="A504" s="206" t="s">
        <v>1571</v>
      </c>
      <c r="C504" s="206" t="s">
        <v>352</v>
      </c>
      <c r="D504" s="206" t="s">
        <v>394</v>
      </c>
      <c r="E504" s="206" t="s">
        <v>395</v>
      </c>
      <c r="F504" s="206" t="s">
        <v>379</v>
      </c>
      <c r="G504" s="206" t="s">
        <v>396</v>
      </c>
      <c r="H504" s="206" t="s">
        <v>380</v>
      </c>
      <c r="I504" s="206" t="s">
        <v>397</v>
      </c>
      <c r="J504" s="206">
        <v>411</v>
      </c>
      <c r="K504" s="206" t="s">
        <v>76</v>
      </c>
      <c r="N504" s="219" t="s">
        <v>1569</v>
      </c>
      <c r="O504" s="219" t="str">
        <f>INDEX('Standard Descriptions'!$E:$E,MATCH(Guidance!E504,'Standard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4" s="221" t="s">
        <v>1570</v>
      </c>
      <c r="Q504" s="221" t="s">
        <v>63</v>
      </c>
      <c r="R504" s="221" t="str">
        <f t="shared" si="56"/>
        <v>Chemicals Industry Electricity Use</v>
      </c>
      <c r="S504" s="221" t="str">
        <f t="shared" si="54"/>
        <v>//**Chemicals Industry Electricity Use: **</v>
      </c>
      <c r="T504" s="206" t="str">
        <f t="shared" si="52"/>
        <v/>
      </c>
    </row>
    <row r="505" spans="1:20" x14ac:dyDescent="0.3">
      <c r="A505" s="206" t="s">
        <v>1571</v>
      </c>
      <c r="C505" s="206" t="s">
        <v>352</v>
      </c>
      <c r="D505" s="206" t="s">
        <v>394</v>
      </c>
      <c r="E505" s="206" t="s">
        <v>395</v>
      </c>
      <c r="F505" s="206" t="s">
        <v>379</v>
      </c>
      <c r="G505" s="206" t="s">
        <v>402</v>
      </c>
      <c r="H505" s="206" t="s">
        <v>380</v>
      </c>
      <c r="I505" s="206" t="s">
        <v>403</v>
      </c>
      <c r="J505" s="206">
        <v>412</v>
      </c>
      <c r="K505" s="206" t="s">
        <v>63</v>
      </c>
      <c r="L505" s="206" t="s">
        <v>1596</v>
      </c>
      <c r="N505" s="219" t="s">
        <v>1569</v>
      </c>
      <c r="O505" s="219" t="str">
        <f>INDEX('Standard Descriptions'!$E:$E,MATCH(Guidance!E505,'Standard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5" s="221" t="s">
        <v>1570</v>
      </c>
      <c r="Q505" s="221" t="s">
        <v>63</v>
      </c>
      <c r="R505" s="221" t="str">
        <f t="shared" si="56"/>
        <v>Chemicals Industry Coal Use</v>
      </c>
      <c r="S505" s="221" t="str">
        <f t="shared" si="54"/>
        <v>//**Chemicals Industry Coal Use: **</v>
      </c>
      <c r="T505" s="206" t="str">
        <f t="shared" si="52"/>
        <v>//**Chemicals Industry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506" spans="1:20" x14ac:dyDescent="0.3">
      <c r="A506" s="206" t="s">
        <v>1571</v>
      </c>
      <c r="C506" s="206" t="s">
        <v>352</v>
      </c>
      <c r="D506" s="206" t="s">
        <v>394</v>
      </c>
      <c r="E506" s="206" t="s">
        <v>395</v>
      </c>
      <c r="F506" s="206" t="s">
        <v>379</v>
      </c>
      <c r="G506" s="206" t="s">
        <v>404</v>
      </c>
      <c r="H506" s="206" t="s">
        <v>380</v>
      </c>
      <c r="I506" s="206" t="s">
        <v>405</v>
      </c>
      <c r="J506" s="206">
        <v>413</v>
      </c>
      <c r="K506" s="206" t="s">
        <v>63</v>
      </c>
      <c r="L506" s="206" t="s">
        <v>1595</v>
      </c>
      <c r="N506" s="219" t="s">
        <v>1569</v>
      </c>
      <c r="O506" s="219" t="str">
        <f>INDEX('Standard Descriptions'!$E:$E,MATCH(Guidance!E506,'Standard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6" s="221" t="s">
        <v>1570</v>
      </c>
      <c r="Q506" s="221" t="s">
        <v>63</v>
      </c>
      <c r="R506" s="221" t="str">
        <f t="shared" si="56"/>
        <v>Chemicals Industry Natural Gas Use</v>
      </c>
      <c r="S506" s="221" t="str">
        <f t="shared" si="54"/>
        <v>//**Chemicals Industry Natural Gas Use: **</v>
      </c>
      <c r="T506" s="206" t="str">
        <f t="shared" si="52"/>
        <v>//**Chemicals Industry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7" spans="1:20" x14ac:dyDescent="0.3">
      <c r="A507" s="206" t="s">
        <v>1571</v>
      </c>
      <c r="C507" s="206" t="s">
        <v>352</v>
      </c>
      <c r="D507" s="206" t="s">
        <v>394</v>
      </c>
      <c r="E507" s="206" t="s">
        <v>395</v>
      </c>
      <c r="F507" s="206" t="s">
        <v>379</v>
      </c>
      <c r="G507" s="206" t="s">
        <v>406</v>
      </c>
      <c r="H507" s="206" t="s">
        <v>380</v>
      </c>
      <c r="I507" s="206" t="s">
        <v>407</v>
      </c>
      <c r="J507" s="206">
        <v>414</v>
      </c>
      <c r="K507" s="206" t="s">
        <v>76</v>
      </c>
      <c r="N507" s="219" t="s">
        <v>1569</v>
      </c>
      <c r="O507" s="219" t="str">
        <f>INDEX('Standard Descriptions'!$E:$E,MATCH(Guidance!E507,'Standard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7" s="221" t="s">
        <v>1570</v>
      </c>
      <c r="Q507" s="221" t="s">
        <v>63</v>
      </c>
      <c r="R507" s="221" t="str">
        <f t="shared" si="56"/>
        <v>Chemicals Industry Biomass Use</v>
      </c>
      <c r="S507" s="221" t="str">
        <f t="shared" si="54"/>
        <v>//**Chemicals Industry Biomass Use: **</v>
      </c>
      <c r="T507" s="206" t="str">
        <f t="shared" si="52"/>
        <v/>
      </c>
    </row>
    <row r="508" spans="1:20" x14ac:dyDescent="0.3">
      <c r="A508" s="206" t="s">
        <v>1571</v>
      </c>
      <c r="C508" s="206" t="s">
        <v>352</v>
      </c>
      <c r="D508" s="206" t="s">
        <v>394</v>
      </c>
      <c r="E508" s="206" t="s">
        <v>395</v>
      </c>
      <c r="F508" s="206" t="s">
        <v>379</v>
      </c>
      <c r="G508" s="206" t="s">
        <v>408</v>
      </c>
      <c r="H508" s="206" t="s">
        <v>380</v>
      </c>
      <c r="I508" s="206" t="s">
        <v>409</v>
      </c>
      <c r="J508" s="206">
        <v>415</v>
      </c>
      <c r="K508" s="206" t="s">
        <v>63</v>
      </c>
      <c r="L508" s="206" t="s">
        <v>1595</v>
      </c>
      <c r="N508" s="219" t="s">
        <v>1569</v>
      </c>
      <c r="O508" s="219" t="str">
        <f>INDEX('Standard Descriptions'!$E:$E,MATCH(Guidance!E508,'Standard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8" s="221" t="s">
        <v>1570</v>
      </c>
      <c r="Q508" s="221" t="s">
        <v>63</v>
      </c>
      <c r="R508" s="221" t="str">
        <f t="shared" si="56"/>
        <v>Chemicals Industry Petroleum Use</v>
      </c>
      <c r="S508" s="221" t="str">
        <f t="shared" si="54"/>
        <v>//**Chemicals Industry Petroleum Use: **</v>
      </c>
      <c r="T508" s="206" t="str">
        <f t="shared" si="52"/>
        <v>//**Chemicals Industry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09" spans="1:20" x14ac:dyDescent="0.3">
      <c r="A509" s="206" t="s">
        <v>1571</v>
      </c>
      <c r="C509" s="206" t="s">
        <v>352</v>
      </c>
      <c r="D509" s="206" t="s">
        <v>394</v>
      </c>
      <c r="E509" s="206" t="s">
        <v>395</v>
      </c>
      <c r="F509" s="206" t="s">
        <v>379</v>
      </c>
      <c r="G509" s="206" t="s">
        <v>410</v>
      </c>
      <c r="H509" s="206" t="s">
        <v>380</v>
      </c>
      <c r="I509" s="206" t="s">
        <v>411</v>
      </c>
      <c r="J509" s="206">
        <v>416</v>
      </c>
      <c r="K509" s="206" t="s">
        <v>76</v>
      </c>
      <c r="N509" s="219" t="s">
        <v>1569</v>
      </c>
      <c r="O509" s="219" t="str">
        <f>INDEX('Standard Descriptions'!$E:$E,MATCH(Guidance!E509,'Standard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09" s="221" t="s">
        <v>1570</v>
      </c>
      <c r="Q509" s="221" t="s">
        <v>63</v>
      </c>
      <c r="R509" s="221" t="str">
        <f t="shared" si="56"/>
        <v>Chemicals Industry Purchased Heat Use</v>
      </c>
      <c r="S509" s="221" t="str">
        <f t="shared" si="54"/>
        <v>//**Chemicals Industry Purchased Heat Use: **</v>
      </c>
      <c r="T509" s="206" t="str">
        <f t="shared" si="52"/>
        <v/>
      </c>
    </row>
    <row r="510" spans="1:20" x14ac:dyDescent="0.3">
      <c r="A510" s="206" t="s">
        <v>1571</v>
      </c>
      <c r="C510" s="206" t="s">
        <v>352</v>
      </c>
      <c r="D510" s="206" t="s">
        <v>394</v>
      </c>
      <c r="E510" s="206" t="s">
        <v>395</v>
      </c>
      <c r="F510" s="206" t="s">
        <v>379</v>
      </c>
      <c r="G510" s="206" t="s">
        <v>412</v>
      </c>
      <c r="H510" s="206" t="s">
        <v>380</v>
      </c>
      <c r="I510" s="206" t="s">
        <v>413</v>
      </c>
      <c r="J510" s="206">
        <v>417</v>
      </c>
      <c r="K510" s="206" t="s">
        <v>76</v>
      </c>
      <c r="N510" s="219" t="s">
        <v>1569</v>
      </c>
      <c r="O510" s="219" t="str">
        <f>INDEX('Standard Descriptions'!$E:$E,MATCH(Guidance!E510,'Standard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0" s="221" t="s">
        <v>1570</v>
      </c>
      <c r="Q510" s="221" t="s">
        <v>63</v>
      </c>
      <c r="R510" s="221" t="str">
        <f t="shared" si="56"/>
        <v>Chemicals Industry Crude Oil Use</v>
      </c>
      <c r="S510" s="221" t="str">
        <f t="shared" si="54"/>
        <v>//**Chemicals Industry Crude Oil Use: **</v>
      </c>
      <c r="T510" s="206" t="str">
        <f t="shared" si="52"/>
        <v/>
      </c>
    </row>
    <row r="511" spans="1:20" x14ac:dyDescent="0.3">
      <c r="A511" s="206" t="s">
        <v>1571</v>
      </c>
      <c r="C511" s="206" t="s">
        <v>352</v>
      </c>
      <c r="D511" s="206" t="s">
        <v>394</v>
      </c>
      <c r="E511" s="206" t="s">
        <v>395</v>
      </c>
      <c r="F511" s="206" t="s">
        <v>379</v>
      </c>
      <c r="G511" s="206" t="s">
        <v>414</v>
      </c>
      <c r="H511" s="206" t="s">
        <v>380</v>
      </c>
      <c r="I511" s="206" t="s">
        <v>415</v>
      </c>
      <c r="J511" s="206">
        <v>418</v>
      </c>
      <c r="K511" s="206" t="s">
        <v>63</v>
      </c>
      <c r="L511" s="206" t="s">
        <v>1595</v>
      </c>
      <c r="N511" s="219" t="s">
        <v>1569</v>
      </c>
      <c r="O511" s="219" t="str">
        <f>INDEX('Standard Descriptions'!$E:$E,MATCH(Guidance!E511,'Standard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1" s="221" t="s">
        <v>1570</v>
      </c>
      <c r="Q511" s="221" t="s">
        <v>63</v>
      </c>
      <c r="R511" s="221" t="str">
        <f t="shared" si="56"/>
        <v>Chemicals Industry Heavy or Residual Fuel Oil Use</v>
      </c>
      <c r="S511" s="221" t="str">
        <f t="shared" si="54"/>
        <v>//**Chemicals Industry Heavy or Residual Fuel Oil Use: **</v>
      </c>
      <c r="T511" s="206" t="str">
        <f t="shared" si="52"/>
        <v>//**Chemicals Industry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12" spans="1:20" x14ac:dyDescent="0.3">
      <c r="A512" s="206" t="s">
        <v>1571</v>
      </c>
      <c r="C512" s="206" t="s">
        <v>352</v>
      </c>
      <c r="D512" s="206" t="s">
        <v>394</v>
      </c>
      <c r="E512" s="206" t="s">
        <v>395</v>
      </c>
      <c r="F512" s="206" t="s">
        <v>379</v>
      </c>
      <c r="G512" s="206" t="s">
        <v>416</v>
      </c>
      <c r="H512" s="206" t="s">
        <v>380</v>
      </c>
      <c r="I512" s="206" t="s">
        <v>417</v>
      </c>
      <c r="J512" s="206">
        <v>419</v>
      </c>
      <c r="K512" s="206" t="s">
        <v>63</v>
      </c>
      <c r="L512" s="206" t="s">
        <v>1595</v>
      </c>
      <c r="N512" s="219" t="s">
        <v>1569</v>
      </c>
      <c r="O512" s="219" t="str">
        <f>INDEX('Standard Descriptions'!$E:$E,MATCH(Guidance!E512,'Standard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2" s="221" t="s">
        <v>1570</v>
      </c>
      <c r="Q512" s="221" t="s">
        <v>63</v>
      </c>
      <c r="R512" s="221" t="str">
        <f t="shared" si="56"/>
        <v>Chemicals Industry LPG Propane or Butane Use</v>
      </c>
      <c r="S512" s="221" t="str">
        <f t="shared" si="54"/>
        <v>//**Chemicals Industry LPG Propane or Butane Use: **</v>
      </c>
      <c r="T512" s="206" t="str">
        <f t="shared" si="52"/>
        <v>//**Chemicals Industry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13" spans="1:20" x14ac:dyDescent="0.3">
      <c r="A513" s="206" t="s">
        <v>1571</v>
      </c>
      <c r="C513" s="206" t="s">
        <v>352</v>
      </c>
      <c r="D513" s="206" t="s">
        <v>394</v>
      </c>
      <c r="E513" s="206" t="s">
        <v>395</v>
      </c>
      <c r="F513" s="206" t="s">
        <v>379</v>
      </c>
      <c r="G513" s="206" t="s">
        <v>418</v>
      </c>
      <c r="H513" s="206" t="s">
        <v>380</v>
      </c>
      <c r="I513" s="206" t="s">
        <v>419</v>
      </c>
      <c r="J513" s="206">
        <v>420</v>
      </c>
      <c r="K513" s="206" t="s">
        <v>76</v>
      </c>
      <c r="N513" s="219" t="s">
        <v>1569</v>
      </c>
      <c r="O513" s="219" t="str">
        <f>INDEX('Standard Descriptions'!$E:$E,MATCH(Guidance!E513,'Standard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3" s="221" t="s">
        <v>1570</v>
      </c>
      <c r="Q513" s="221" t="s">
        <v>63</v>
      </c>
      <c r="R513" s="221" t="str">
        <f t="shared" si="56"/>
        <v>Chemicals Industry Hydrogen Use</v>
      </c>
      <c r="S513" s="221" t="str">
        <f t="shared" si="54"/>
        <v>//**Chemicals Industry Hydrogen Use: **</v>
      </c>
      <c r="T513" s="206" t="str">
        <f t="shared" si="52"/>
        <v/>
      </c>
    </row>
    <row r="514" spans="1:20" x14ac:dyDescent="0.3">
      <c r="A514" s="206" t="s">
        <v>1571</v>
      </c>
      <c r="C514" s="206" t="s">
        <v>352</v>
      </c>
      <c r="D514" s="206" t="s">
        <v>394</v>
      </c>
      <c r="E514" s="206" t="s">
        <v>395</v>
      </c>
      <c r="F514" s="206" t="s">
        <v>381</v>
      </c>
      <c r="G514" s="206" t="s">
        <v>396</v>
      </c>
      <c r="H514" s="206" t="s">
        <v>382</v>
      </c>
      <c r="I514" s="206" t="s">
        <v>397</v>
      </c>
      <c r="J514" s="206">
        <v>421</v>
      </c>
      <c r="K514" s="206" t="s">
        <v>76</v>
      </c>
      <c r="N514" s="219" t="s">
        <v>1569</v>
      </c>
      <c r="O514" s="219" t="str">
        <f>INDEX('Standard Descriptions'!$E:$E,MATCH(Guidance!E514,'Standard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4" s="221" t="s">
        <v>1570</v>
      </c>
      <c r="Q514" s="221" t="s">
        <v>63</v>
      </c>
      <c r="R514" s="221" t="str">
        <f t="shared" si="56"/>
        <v>Coal Mining Industry Electricity Use</v>
      </c>
      <c r="S514" s="221" t="str">
        <f t="shared" si="54"/>
        <v>//**Coal Mining Industry Electricity Use: **</v>
      </c>
      <c r="T514" s="206" t="str">
        <f t="shared" si="52"/>
        <v/>
      </c>
    </row>
    <row r="515" spans="1:20" x14ac:dyDescent="0.3">
      <c r="A515" s="206" t="s">
        <v>1571</v>
      </c>
      <c r="C515" s="206" t="s">
        <v>352</v>
      </c>
      <c r="D515" s="206" t="s">
        <v>394</v>
      </c>
      <c r="E515" s="206" t="s">
        <v>395</v>
      </c>
      <c r="F515" s="206" t="s">
        <v>381</v>
      </c>
      <c r="G515" s="206" t="s">
        <v>402</v>
      </c>
      <c r="H515" s="206" t="s">
        <v>382</v>
      </c>
      <c r="I515" s="206" t="s">
        <v>403</v>
      </c>
      <c r="J515" s="206">
        <v>422</v>
      </c>
      <c r="K515" s="206" t="s">
        <v>76</v>
      </c>
      <c r="L515" s="206" t="s">
        <v>1596</v>
      </c>
      <c r="N515" s="219" t="s">
        <v>1569</v>
      </c>
      <c r="O515" s="219" t="str">
        <f>INDEX('Standard Descriptions'!$E:$E,MATCH(Guidance!E515,'Standard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5" s="221" t="s">
        <v>1570</v>
      </c>
      <c r="Q515" s="221" t="s">
        <v>63</v>
      </c>
      <c r="R515" s="221" t="str">
        <f t="shared" si="56"/>
        <v>Coal Mining Industry Coal Use</v>
      </c>
      <c r="S515" s="221" t="str">
        <f t="shared" si="54"/>
        <v>//**Coal Mining Industry Coal Use: **</v>
      </c>
      <c r="T515" s="206" t="str">
        <f t="shared" si="52"/>
        <v/>
      </c>
    </row>
    <row r="516" spans="1:20" x14ac:dyDescent="0.3">
      <c r="A516" s="206" t="s">
        <v>1571</v>
      </c>
      <c r="C516" s="206" t="s">
        <v>352</v>
      </c>
      <c r="D516" s="206" t="s">
        <v>394</v>
      </c>
      <c r="E516" s="206" t="s">
        <v>395</v>
      </c>
      <c r="F516" s="206" t="s">
        <v>381</v>
      </c>
      <c r="G516" s="206" t="s">
        <v>404</v>
      </c>
      <c r="H516" s="206" t="s">
        <v>382</v>
      </c>
      <c r="I516" s="206" t="s">
        <v>405</v>
      </c>
      <c r="J516" s="206">
        <v>423</v>
      </c>
      <c r="K516" s="206" t="s">
        <v>76</v>
      </c>
      <c r="L516" s="206" t="s">
        <v>1595</v>
      </c>
      <c r="N516" s="219" t="s">
        <v>1569</v>
      </c>
      <c r="O516" s="219" t="str">
        <f>INDEX('Standard Descriptions'!$E:$E,MATCH(Guidance!E516,'Standard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6" s="221" t="s">
        <v>1570</v>
      </c>
      <c r="Q516" s="221" t="s">
        <v>63</v>
      </c>
      <c r="R516" s="221" t="str">
        <f t="shared" si="56"/>
        <v>Coal Mining Industry Natural Gas Use</v>
      </c>
      <c r="S516" s="221" t="str">
        <f t="shared" si="54"/>
        <v>//**Coal Mining Industry Natural Gas Use: **</v>
      </c>
      <c r="T516" s="206" t="str">
        <f t="shared" ref="T516:T579" si="57">IF(K516="Yes",S516&amp;L516,"")</f>
        <v/>
      </c>
    </row>
    <row r="517" spans="1:20" x14ac:dyDescent="0.3">
      <c r="A517" s="206" t="s">
        <v>1571</v>
      </c>
      <c r="C517" s="206" t="s">
        <v>352</v>
      </c>
      <c r="D517" s="206" t="s">
        <v>394</v>
      </c>
      <c r="E517" s="206" t="s">
        <v>395</v>
      </c>
      <c r="F517" s="206" t="s">
        <v>381</v>
      </c>
      <c r="G517" s="206" t="s">
        <v>406</v>
      </c>
      <c r="H517" s="206" t="s">
        <v>382</v>
      </c>
      <c r="I517" s="206" t="s">
        <v>407</v>
      </c>
      <c r="J517" s="206">
        <v>424</v>
      </c>
      <c r="K517" s="206" t="s">
        <v>76</v>
      </c>
      <c r="N517" s="219" t="s">
        <v>1569</v>
      </c>
      <c r="O517" s="219" t="str">
        <f>INDEX('Standard Descriptions'!$E:$E,MATCH(Guidance!E517,'Standard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7" s="221" t="s">
        <v>1570</v>
      </c>
      <c r="Q517" s="221" t="s">
        <v>63</v>
      </c>
      <c r="R517" s="221" t="str">
        <f t="shared" si="56"/>
        <v>Coal Mining Industry Biomass Use</v>
      </c>
      <c r="S517" s="221" t="str">
        <f t="shared" si="54"/>
        <v>//**Coal Mining Industry Biomass Use: **</v>
      </c>
      <c r="T517" s="206" t="str">
        <f t="shared" si="57"/>
        <v/>
      </c>
    </row>
    <row r="518" spans="1:20" x14ac:dyDescent="0.3">
      <c r="A518" s="206" t="s">
        <v>1571</v>
      </c>
      <c r="C518" s="206" t="s">
        <v>352</v>
      </c>
      <c r="D518" s="206" t="s">
        <v>394</v>
      </c>
      <c r="E518" s="206" t="s">
        <v>395</v>
      </c>
      <c r="F518" s="206" t="s">
        <v>381</v>
      </c>
      <c r="G518" s="206" t="s">
        <v>408</v>
      </c>
      <c r="H518" s="206" t="s">
        <v>382</v>
      </c>
      <c r="I518" s="206" t="s">
        <v>409</v>
      </c>
      <c r="J518" s="206">
        <v>425</v>
      </c>
      <c r="K518" s="206" t="s">
        <v>76</v>
      </c>
      <c r="L518" s="206" t="s">
        <v>1595</v>
      </c>
      <c r="N518" s="219" t="s">
        <v>1569</v>
      </c>
      <c r="O518" s="219" t="str">
        <f>INDEX('Standard Descriptions'!$E:$E,MATCH(Guidance!E518,'Standard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8" s="221" t="s">
        <v>1570</v>
      </c>
      <c r="Q518" s="221" t="s">
        <v>63</v>
      </c>
      <c r="R518" s="221" t="str">
        <f t="shared" si="56"/>
        <v>Coal Mining Industry Petroleum Use</v>
      </c>
      <c r="S518" s="221" t="str">
        <f t="shared" si="54"/>
        <v>//**Coal Mining Industry Petroleum Use: **</v>
      </c>
      <c r="T518" s="206" t="str">
        <f t="shared" si="57"/>
        <v/>
      </c>
    </row>
    <row r="519" spans="1:20" x14ac:dyDescent="0.3">
      <c r="A519" s="206" t="s">
        <v>1571</v>
      </c>
      <c r="C519" s="206" t="s">
        <v>352</v>
      </c>
      <c r="D519" s="206" t="s">
        <v>394</v>
      </c>
      <c r="E519" s="206" t="s">
        <v>395</v>
      </c>
      <c r="F519" s="206" t="s">
        <v>381</v>
      </c>
      <c r="G519" s="206" t="s">
        <v>410</v>
      </c>
      <c r="H519" s="206" t="s">
        <v>382</v>
      </c>
      <c r="I519" s="206" t="s">
        <v>411</v>
      </c>
      <c r="J519" s="206">
        <v>426</v>
      </c>
      <c r="K519" s="206" t="s">
        <v>76</v>
      </c>
      <c r="N519" s="219" t="s">
        <v>1569</v>
      </c>
      <c r="O519" s="219" t="str">
        <f>INDEX('Standard Descriptions'!$E:$E,MATCH(Guidance!E519,'Standard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19" s="221" t="s">
        <v>1570</v>
      </c>
      <c r="Q519" s="221" t="s">
        <v>63</v>
      </c>
      <c r="R519" s="221" t="str">
        <f t="shared" si="56"/>
        <v>Coal Mining Industry Purchased Heat Use</v>
      </c>
      <c r="S519" s="221" t="str">
        <f t="shared" si="54"/>
        <v>//**Coal Mining Industry Purchased Heat Use: **</v>
      </c>
      <c r="T519" s="206" t="str">
        <f t="shared" si="57"/>
        <v/>
      </c>
    </row>
    <row r="520" spans="1:20" x14ac:dyDescent="0.3">
      <c r="A520" s="206" t="s">
        <v>1571</v>
      </c>
      <c r="C520" s="206" t="s">
        <v>352</v>
      </c>
      <c r="D520" s="206" t="s">
        <v>394</v>
      </c>
      <c r="E520" s="206" t="s">
        <v>395</v>
      </c>
      <c r="F520" s="206" t="s">
        <v>381</v>
      </c>
      <c r="G520" s="206" t="s">
        <v>412</v>
      </c>
      <c r="H520" s="206" t="s">
        <v>382</v>
      </c>
      <c r="I520" s="206" t="s">
        <v>413</v>
      </c>
      <c r="J520" s="206">
        <v>427</v>
      </c>
      <c r="K520" s="206" t="s">
        <v>76</v>
      </c>
      <c r="N520" s="219" t="s">
        <v>1569</v>
      </c>
      <c r="O520" s="219" t="str">
        <f>INDEX('Standard Descriptions'!$E:$E,MATCH(Guidance!E520,'Standard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0" s="221" t="s">
        <v>1570</v>
      </c>
      <c r="Q520" s="221" t="s">
        <v>63</v>
      </c>
      <c r="R520" s="221" t="str">
        <f t="shared" si="56"/>
        <v>Coal Mining Industry Crude Oil Use</v>
      </c>
      <c r="S520" s="221" t="str">
        <f t="shared" ref="S520:S578" si="58">IF(R520="","","//**"&amp;R520&amp;": **")</f>
        <v>//**Coal Mining Industry Crude Oil Use: **</v>
      </c>
      <c r="T520" s="206" t="str">
        <f t="shared" si="57"/>
        <v/>
      </c>
    </row>
    <row r="521" spans="1:20" x14ac:dyDescent="0.3">
      <c r="A521" s="206" t="s">
        <v>1571</v>
      </c>
      <c r="C521" s="206" t="s">
        <v>352</v>
      </c>
      <c r="D521" s="206" t="s">
        <v>394</v>
      </c>
      <c r="E521" s="206" t="s">
        <v>395</v>
      </c>
      <c r="F521" s="206" t="s">
        <v>381</v>
      </c>
      <c r="G521" s="206" t="s">
        <v>414</v>
      </c>
      <c r="H521" s="206" t="s">
        <v>382</v>
      </c>
      <c r="I521" s="206" t="s">
        <v>415</v>
      </c>
      <c r="J521" s="206">
        <v>428</v>
      </c>
      <c r="K521" s="206" t="s">
        <v>76</v>
      </c>
      <c r="L521" s="206" t="s">
        <v>1595</v>
      </c>
      <c r="N521" s="219" t="s">
        <v>1569</v>
      </c>
      <c r="O521" s="219" t="str">
        <f>INDEX('Standard Descriptions'!$E:$E,MATCH(Guidance!E521,'Standard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1" s="221" t="s">
        <v>1570</v>
      </c>
      <c r="Q521" s="221" t="s">
        <v>63</v>
      </c>
      <c r="R521" s="221" t="str">
        <f t="shared" si="56"/>
        <v>Coal Mining Industry Heavy or Residual Fuel Oil Use</v>
      </c>
      <c r="S521" s="221" t="str">
        <f t="shared" si="58"/>
        <v>//**Coal Mining Industry Heavy or Residual Fuel Oil Use: **</v>
      </c>
      <c r="T521" s="206" t="str">
        <f t="shared" si="57"/>
        <v/>
      </c>
    </row>
    <row r="522" spans="1:20" x14ac:dyDescent="0.3">
      <c r="A522" s="206" t="s">
        <v>1571</v>
      </c>
      <c r="C522" s="206" t="s">
        <v>352</v>
      </c>
      <c r="D522" s="206" t="s">
        <v>394</v>
      </c>
      <c r="E522" s="206" t="s">
        <v>395</v>
      </c>
      <c r="F522" s="206" t="s">
        <v>381</v>
      </c>
      <c r="G522" s="206" t="s">
        <v>416</v>
      </c>
      <c r="H522" s="206" t="s">
        <v>382</v>
      </c>
      <c r="I522" s="206" t="s">
        <v>417</v>
      </c>
      <c r="J522" s="206">
        <v>464</v>
      </c>
      <c r="K522" s="206" t="s">
        <v>76</v>
      </c>
      <c r="N522" s="219" t="s">
        <v>1569</v>
      </c>
      <c r="O522" s="219" t="str">
        <f>INDEX('Standard Descriptions'!$E:$E,MATCH(Guidance!E522,'Standard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2" s="221" t="s">
        <v>1570</v>
      </c>
      <c r="Q522" s="221" t="s">
        <v>63</v>
      </c>
      <c r="R522" s="221" t="str">
        <f t="shared" si="56"/>
        <v>Coal Mining Industry LPG Propane or Butane Use</v>
      </c>
      <c r="S522" s="221" t="str">
        <f t="shared" si="58"/>
        <v>//**Coal Mining Industry LPG Propane or Butane Use: **</v>
      </c>
      <c r="T522" s="206" t="str">
        <f t="shared" si="57"/>
        <v/>
      </c>
    </row>
    <row r="523" spans="1:20" x14ac:dyDescent="0.3">
      <c r="A523" s="206" t="s">
        <v>1571</v>
      </c>
      <c r="C523" s="206" t="s">
        <v>352</v>
      </c>
      <c r="D523" s="206" t="s">
        <v>394</v>
      </c>
      <c r="E523" s="206" t="s">
        <v>395</v>
      </c>
      <c r="F523" s="206" t="s">
        <v>381</v>
      </c>
      <c r="G523" s="206" t="s">
        <v>418</v>
      </c>
      <c r="H523" s="206" t="s">
        <v>382</v>
      </c>
      <c r="I523" s="206" t="s">
        <v>419</v>
      </c>
      <c r="J523" s="206">
        <v>465</v>
      </c>
      <c r="K523" s="206" t="s">
        <v>76</v>
      </c>
      <c r="N523" s="219" t="s">
        <v>1569</v>
      </c>
      <c r="O523" s="219" t="str">
        <f>INDEX('Standard Descriptions'!$E:$E,MATCH(Guidance!E523,'Standard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3" s="221" t="s">
        <v>1570</v>
      </c>
      <c r="Q523" s="221" t="s">
        <v>63</v>
      </c>
      <c r="R523" s="221" t="str">
        <f t="shared" si="56"/>
        <v>Coal Mining Industry Hydrogen Use</v>
      </c>
      <c r="S523" s="221" t="str">
        <f t="shared" si="58"/>
        <v>//**Coal Mining Industry Hydrogen Use: **</v>
      </c>
      <c r="T523" s="206" t="str">
        <f t="shared" si="57"/>
        <v/>
      </c>
    </row>
    <row r="524" spans="1:20" x14ac:dyDescent="0.3">
      <c r="A524" s="206" t="s">
        <v>1571</v>
      </c>
      <c r="C524" s="206" t="s">
        <v>352</v>
      </c>
      <c r="D524" s="206" t="s">
        <v>394</v>
      </c>
      <c r="E524" s="206" t="s">
        <v>395</v>
      </c>
      <c r="F524" s="206" t="s">
        <v>383</v>
      </c>
      <c r="G524" s="206" t="s">
        <v>396</v>
      </c>
      <c r="H524" s="206" t="s">
        <v>384</v>
      </c>
      <c r="I524" s="206" t="s">
        <v>397</v>
      </c>
      <c r="J524" s="206">
        <v>466</v>
      </c>
      <c r="K524" s="206" t="s">
        <v>76</v>
      </c>
      <c r="N524" s="219" t="s">
        <v>1569</v>
      </c>
      <c r="O524" s="219" t="str">
        <f>INDEX('Standard Descriptions'!$E:$E,MATCH(Guidance!E524,'Standard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4" s="221" t="s">
        <v>1570</v>
      </c>
      <c r="Q524" s="221" t="s">
        <v>63</v>
      </c>
      <c r="R524" s="221" t="str">
        <f t="shared" si="56"/>
        <v>Water &amp; Waste Electricity Use</v>
      </c>
      <c r="S524" s="221" t="str">
        <f t="shared" si="58"/>
        <v>//**Water &amp; Waste Electricity Use: **</v>
      </c>
      <c r="T524" s="206" t="str">
        <f t="shared" si="57"/>
        <v/>
      </c>
    </row>
    <row r="525" spans="1:20" x14ac:dyDescent="0.3">
      <c r="A525" s="206" t="s">
        <v>1571</v>
      </c>
      <c r="C525" s="206" t="s">
        <v>352</v>
      </c>
      <c r="D525" s="206" t="s">
        <v>394</v>
      </c>
      <c r="E525" s="206" t="s">
        <v>395</v>
      </c>
      <c r="F525" s="206" t="s">
        <v>383</v>
      </c>
      <c r="G525" s="206" t="s">
        <v>402</v>
      </c>
      <c r="H525" s="206" t="s">
        <v>384</v>
      </c>
      <c r="I525" s="206" t="s">
        <v>403</v>
      </c>
      <c r="J525" s="206">
        <v>467</v>
      </c>
      <c r="K525" s="206" t="s">
        <v>76</v>
      </c>
      <c r="N525" s="219" t="s">
        <v>1569</v>
      </c>
      <c r="O525" s="219" t="str">
        <f>INDEX('Standard Descriptions'!$E:$E,MATCH(Guidance!E525,'Standard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5" s="221" t="s">
        <v>1570</v>
      </c>
      <c r="Q525" s="221" t="s">
        <v>63</v>
      </c>
      <c r="R525" s="221" t="str">
        <f t="shared" si="56"/>
        <v>Water &amp; Waste Coal Use</v>
      </c>
      <c r="S525" s="221" t="str">
        <f t="shared" si="58"/>
        <v>//**Water &amp; Waste Coal Use: **</v>
      </c>
      <c r="T525" s="206" t="str">
        <f t="shared" si="57"/>
        <v/>
      </c>
    </row>
    <row r="526" spans="1:20" x14ac:dyDescent="0.3">
      <c r="A526" s="206" t="s">
        <v>1571</v>
      </c>
      <c r="C526" s="206" t="s">
        <v>352</v>
      </c>
      <c r="D526" s="206" t="s">
        <v>394</v>
      </c>
      <c r="E526" s="206" t="s">
        <v>395</v>
      </c>
      <c r="F526" s="206" t="s">
        <v>383</v>
      </c>
      <c r="G526" s="206" t="s">
        <v>404</v>
      </c>
      <c r="H526" s="206" t="s">
        <v>384</v>
      </c>
      <c r="I526" s="206" t="s">
        <v>405</v>
      </c>
      <c r="J526" s="206">
        <v>468</v>
      </c>
      <c r="K526" s="206" t="s">
        <v>76</v>
      </c>
      <c r="N526" s="219" t="s">
        <v>1569</v>
      </c>
      <c r="O526" s="219" t="str">
        <f>INDEX('Standard Descriptions'!$E:$E,MATCH(Guidance!E526,'Standard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6" s="221" t="s">
        <v>1570</v>
      </c>
      <c r="Q526" s="221" t="s">
        <v>63</v>
      </c>
      <c r="R526" s="221" t="str">
        <f t="shared" si="56"/>
        <v>Water &amp; Waste Natural Gas Use</v>
      </c>
      <c r="S526" s="221" t="str">
        <f t="shared" si="58"/>
        <v>//**Water &amp; Waste Natural Gas Use: **</v>
      </c>
      <c r="T526" s="206" t="str">
        <f t="shared" si="57"/>
        <v/>
      </c>
    </row>
    <row r="527" spans="1:20" x14ac:dyDescent="0.3">
      <c r="A527" s="206" t="s">
        <v>1571</v>
      </c>
      <c r="C527" s="206" t="s">
        <v>352</v>
      </c>
      <c r="D527" s="206" t="s">
        <v>394</v>
      </c>
      <c r="E527" s="206" t="s">
        <v>395</v>
      </c>
      <c r="F527" s="206" t="s">
        <v>383</v>
      </c>
      <c r="G527" s="206" t="s">
        <v>406</v>
      </c>
      <c r="H527" s="206" t="s">
        <v>384</v>
      </c>
      <c r="I527" s="206" t="s">
        <v>407</v>
      </c>
      <c r="J527" s="206">
        <v>469</v>
      </c>
      <c r="K527" s="206" t="s">
        <v>76</v>
      </c>
      <c r="N527" s="219" t="s">
        <v>1569</v>
      </c>
      <c r="O527" s="219" t="str">
        <f>INDEX('Standard Descriptions'!$E:$E,MATCH(Guidance!E527,'Standard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7" s="221" t="s">
        <v>1570</v>
      </c>
      <c r="Q527" s="221" t="s">
        <v>63</v>
      </c>
      <c r="R527" s="221" t="str">
        <f t="shared" si="56"/>
        <v>Water &amp; Waste Biomass Use</v>
      </c>
      <c r="S527" s="221" t="str">
        <f t="shared" si="58"/>
        <v>//**Water &amp; Waste Biomass Use: **</v>
      </c>
      <c r="T527" s="206" t="str">
        <f t="shared" si="57"/>
        <v/>
      </c>
    </row>
    <row r="528" spans="1:20" x14ac:dyDescent="0.3">
      <c r="A528" s="206" t="s">
        <v>1571</v>
      </c>
      <c r="C528" s="206" t="s">
        <v>352</v>
      </c>
      <c r="D528" s="206" t="s">
        <v>394</v>
      </c>
      <c r="E528" s="206" t="s">
        <v>395</v>
      </c>
      <c r="F528" s="206" t="s">
        <v>383</v>
      </c>
      <c r="G528" s="206" t="s">
        <v>408</v>
      </c>
      <c r="H528" s="206" t="s">
        <v>384</v>
      </c>
      <c r="I528" s="206" t="s">
        <v>409</v>
      </c>
      <c r="J528" s="206">
        <v>470</v>
      </c>
      <c r="K528" s="206" t="s">
        <v>63</v>
      </c>
      <c r="N528" s="219" t="s">
        <v>1569</v>
      </c>
      <c r="O528" s="219" t="str">
        <f>INDEX('Standard Descriptions'!$E:$E,MATCH(Guidance!E528,'Standard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8" s="221" t="s">
        <v>1570</v>
      </c>
      <c r="Q528" s="221" t="s">
        <v>63</v>
      </c>
      <c r="R528" s="221" t="str">
        <f t="shared" si="56"/>
        <v>Water &amp; Waste Petroleum Use</v>
      </c>
      <c r="S528" s="221" t="str">
        <f t="shared" si="58"/>
        <v>//**Water &amp; Waste Petroleum Use: **</v>
      </c>
      <c r="T528" s="206" t="str">
        <f t="shared" si="57"/>
        <v>//**Water &amp; Waste Petroleum Use: **</v>
      </c>
    </row>
    <row r="529" spans="1:20" x14ac:dyDescent="0.3">
      <c r="A529" s="206" t="s">
        <v>1571</v>
      </c>
      <c r="C529" s="206" t="s">
        <v>352</v>
      </c>
      <c r="D529" s="206" t="s">
        <v>394</v>
      </c>
      <c r="E529" s="206" t="s">
        <v>395</v>
      </c>
      <c r="F529" s="206" t="s">
        <v>383</v>
      </c>
      <c r="G529" s="206" t="s">
        <v>410</v>
      </c>
      <c r="H529" s="206" t="s">
        <v>384</v>
      </c>
      <c r="I529" s="206" t="s">
        <v>411</v>
      </c>
      <c r="J529" s="206">
        <v>471</v>
      </c>
      <c r="K529" s="206" t="s">
        <v>76</v>
      </c>
      <c r="N529" s="219" t="s">
        <v>1569</v>
      </c>
      <c r="O529" s="219" t="str">
        <f>INDEX('Standard Descriptions'!$E:$E,MATCH(Guidance!E529,'Standard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29" s="221" t="s">
        <v>1570</v>
      </c>
      <c r="Q529" s="221" t="s">
        <v>63</v>
      </c>
      <c r="R529" s="221" t="str">
        <f t="shared" si="56"/>
        <v>Water &amp; Waste Purchased Heat Use</v>
      </c>
      <c r="S529" s="221" t="str">
        <f t="shared" si="58"/>
        <v>//**Water &amp; Waste Purchased Heat Use: **</v>
      </c>
      <c r="T529" s="206" t="str">
        <f t="shared" si="57"/>
        <v/>
      </c>
    </row>
    <row r="530" spans="1:20" x14ac:dyDescent="0.3">
      <c r="A530" s="206" t="s">
        <v>1571</v>
      </c>
      <c r="C530" s="206" t="s">
        <v>352</v>
      </c>
      <c r="D530" s="206" t="s">
        <v>394</v>
      </c>
      <c r="E530" s="206" t="s">
        <v>395</v>
      </c>
      <c r="F530" s="206" t="s">
        <v>383</v>
      </c>
      <c r="G530" s="206" t="s">
        <v>412</v>
      </c>
      <c r="H530" s="206" t="s">
        <v>384</v>
      </c>
      <c r="I530" s="206" t="s">
        <v>413</v>
      </c>
      <c r="J530" s="206">
        <v>472</v>
      </c>
      <c r="K530" s="206" t="s">
        <v>76</v>
      </c>
      <c r="N530" s="219" t="s">
        <v>1569</v>
      </c>
      <c r="O530" s="219" t="str">
        <f>INDEX('Standard Descriptions'!$E:$E,MATCH(Guidance!E530,'Standard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0" s="221" t="s">
        <v>1570</v>
      </c>
      <c r="Q530" s="221" t="s">
        <v>63</v>
      </c>
      <c r="R530" s="221" t="str">
        <f t="shared" si="56"/>
        <v>Water &amp; Waste Crude Oil Use</v>
      </c>
      <c r="S530" s="221" t="str">
        <f t="shared" si="58"/>
        <v>//**Water &amp; Waste Crude Oil Use: **</v>
      </c>
      <c r="T530" s="206" t="str">
        <f t="shared" si="57"/>
        <v/>
      </c>
    </row>
    <row r="531" spans="1:20" x14ac:dyDescent="0.3">
      <c r="A531" s="206" t="s">
        <v>1571</v>
      </c>
      <c r="C531" s="206" t="s">
        <v>352</v>
      </c>
      <c r="D531" s="206" t="s">
        <v>394</v>
      </c>
      <c r="E531" s="206" t="s">
        <v>395</v>
      </c>
      <c r="F531" s="206" t="s">
        <v>383</v>
      </c>
      <c r="G531" s="206" t="s">
        <v>414</v>
      </c>
      <c r="H531" s="206" t="s">
        <v>384</v>
      </c>
      <c r="I531" s="206" t="s">
        <v>415</v>
      </c>
      <c r="J531" s="206">
        <v>473</v>
      </c>
      <c r="K531" s="206" t="s">
        <v>76</v>
      </c>
      <c r="N531" s="219" t="s">
        <v>1569</v>
      </c>
      <c r="O531" s="219" t="str">
        <f>INDEX('Standard Descriptions'!$E:$E,MATCH(Guidance!E531,'Standard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1" s="221" t="s">
        <v>1570</v>
      </c>
      <c r="Q531" s="221" t="s">
        <v>63</v>
      </c>
      <c r="R531" s="221" t="str">
        <f t="shared" si="56"/>
        <v>Water &amp; Waste Heavy or Residual Fuel Oil Use</v>
      </c>
      <c r="S531" s="221" t="str">
        <f t="shared" si="58"/>
        <v>//**Water &amp; Waste Heavy or Residual Fuel Oil Use: **</v>
      </c>
      <c r="T531" s="206" t="str">
        <f t="shared" si="57"/>
        <v/>
      </c>
    </row>
    <row r="532" spans="1:20" x14ac:dyDescent="0.3">
      <c r="A532" s="206" t="s">
        <v>1571</v>
      </c>
      <c r="C532" s="206" t="s">
        <v>352</v>
      </c>
      <c r="D532" s="206" t="s">
        <v>394</v>
      </c>
      <c r="E532" s="206" t="s">
        <v>395</v>
      </c>
      <c r="F532" s="206" t="s">
        <v>383</v>
      </c>
      <c r="G532" s="206" t="s">
        <v>416</v>
      </c>
      <c r="H532" s="206" t="s">
        <v>384</v>
      </c>
      <c r="I532" s="206" t="s">
        <v>417</v>
      </c>
      <c r="J532" s="206">
        <v>474</v>
      </c>
      <c r="K532" s="206" t="s">
        <v>76</v>
      </c>
      <c r="N532" s="219" t="s">
        <v>1569</v>
      </c>
      <c r="O532" s="219" t="str">
        <f>INDEX('Standard Descriptions'!$E:$E,MATCH(Guidance!E532,'Standard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2" s="221" t="s">
        <v>1570</v>
      </c>
      <c r="Q532" s="221" t="s">
        <v>63</v>
      </c>
      <c r="R532" s="221" t="str">
        <f t="shared" si="56"/>
        <v>Water &amp; Waste LPG Propane or Butane Use</v>
      </c>
      <c r="S532" s="221" t="str">
        <f t="shared" si="58"/>
        <v>//**Water &amp; Waste LPG Propane or Butane Use: **</v>
      </c>
      <c r="T532" s="206" t="str">
        <f t="shared" si="57"/>
        <v/>
      </c>
    </row>
    <row r="533" spans="1:20" x14ac:dyDescent="0.3">
      <c r="A533" s="206" t="s">
        <v>1571</v>
      </c>
      <c r="C533" s="206" t="s">
        <v>352</v>
      </c>
      <c r="D533" s="206" t="s">
        <v>394</v>
      </c>
      <c r="E533" s="206" t="s">
        <v>395</v>
      </c>
      <c r="F533" s="206" t="s">
        <v>383</v>
      </c>
      <c r="G533" s="206" t="s">
        <v>418</v>
      </c>
      <c r="H533" s="206" t="s">
        <v>384</v>
      </c>
      <c r="I533" s="206" t="s">
        <v>419</v>
      </c>
      <c r="J533" s="206">
        <v>475</v>
      </c>
      <c r="K533" s="206" t="s">
        <v>76</v>
      </c>
      <c r="N533" s="219" t="s">
        <v>1569</v>
      </c>
      <c r="O533" s="219" t="str">
        <f>INDEX('Standard Descriptions'!$E:$E,MATCH(Guidance!E533,'Standard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3" s="221" t="s">
        <v>1570</v>
      </c>
      <c r="Q533" s="221" t="s">
        <v>63</v>
      </c>
      <c r="R533" s="221" t="str">
        <f t="shared" si="56"/>
        <v>Water &amp; Waste Hydrogen Use</v>
      </c>
      <c r="S533" s="221" t="str">
        <f t="shared" si="58"/>
        <v>//**Water &amp; Waste Hydrogen Use: **</v>
      </c>
      <c r="T533" s="206" t="str">
        <f t="shared" si="57"/>
        <v/>
      </c>
    </row>
    <row r="534" spans="1:20" x14ac:dyDescent="0.3">
      <c r="A534" s="206" t="s">
        <v>1571</v>
      </c>
      <c r="C534" s="206" t="s">
        <v>352</v>
      </c>
      <c r="D534" s="206" t="s">
        <v>394</v>
      </c>
      <c r="E534" s="206" t="s">
        <v>395</v>
      </c>
      <c r="F534" s="206" t="s">
        <v>385</v>
      </c>
      <c r="G534" s="206" t="s">
        <v>396</v>
      </c>
      <c r="H534" s="206" t="s">
        <v>386</v>
      </c>
      <c r="I534" s="206" t="s">
        <v>397</v>
      </c>
      <c r="J534" s="206">
        <v>476</v>
      </c>
      <c r="K534" s="206" t="s">
        <v>76</v>
      </c>
      <c r="N534" s="219" t="s">
        <v>1569</v>
      </c>
      <c r="O534" s="219" t="str">
        <f>INDEX('Standard Descriptions'!$E:$E,MATCH(Guidance!E534,'Standard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4" s="221" t="s">
        <v>1570</v>
      </c>
      <c r="Q534" s="221" t="s">
        <v>63</v>
      </c>
      <c r="R534" s="221" t="str">
        <f t="shared" si="56"/>
        <v>Agriculture Electricity Use</v>
      </c>
      <c r="S534" s="221" t="str">
        <f t="shared" si="58"/>
        <v>//**Agriculture Electricity Use: **</v>
      </c>
      <c r="T534" s="206" t="str">
        <f t="shared" si="57"/>
        <v/>
      </c>
    </row>
    <row r="535" spans="1:20" x14ac:dyDescent="0.3">
      <c r="A535" s="206" t="s">
        <v>1571</v>
      </c>
      <c r="C535" s="206" t="s">
        <v>352</v>
      </c>
      <c r="D535" s="206" t="s">
        <v>394</v>
      </c>
      <c r="E535" s="206" t="s">
        <v>395</v>
      </c>
      <c r="F535" s="206" t="s">
        <v>385</v>
      </c>
      <c r="G535" s="206" t="s">
        <v>402</v>
      </c>
      <c r="H535" s="206" t="s">
        <v>386</v>
      </c>
      <c r="I535" s="206" t="s">
        <v>403</v>
      </c>
      <c r="J535" s="206">
        <v>477</v>
      </c>
      <c r="K535" s="206" t="s">
        <v>76</v>
      </c>
      <c r="N535" s="219" t="s">
        <v>1569</v>
      </c>
      <c r="O535" s="219" t="str">
        <f>INDEX('Standard Descriptions'!$E:$E,MATCH(Guidance!E535,'Standard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5" s="221" t="s">
        <v>1570</v>
      </c>
      <c r="Q535" s="221" t="s">
        <v>63</v>
      </c>
      <c r="R535" s="221" t="str">
        <f t="shared" si="56"/>
        <v>Agriculture Coal Use</v>
      </c>
      <c r="S535" s="221" t="str">
        <f t="shared" si="58"/>
        <v>//**Agriculture Coal Use: **</v>
      </c>
      <c r="T535" s="206" t="str">
        <f t="shared" si="57"/>
        <v/>
      </c>
    </row>
    <row r="536" spans="1:20" x14ac:dyDescent="0.3">
      <c r="A536" s="206" t="s">
        <v>1571</v>
      </c>
      <c r="C536" s="206" t="s">
        <v>352</v>
      </c>
      <c r="D536" s="206" t="s">
        <v>394</v>
      </c>
      <c r="E536" s="206" t="s">
        <v>395</v>
      </c>
      <c r="F536" s="206" t="s">
        <v>385</v>
      </c>
      <c r="G536" s="206" t="s">
        <v>404</v>
      </c>
      <c r="H536" s="206" t="s">
        <v>386</v>
      </c>
      <c r="I536" s="206" t="s">
        <v>405</v>
      </c>
      <c r="J536" s="206">
        <v>478</v>
      </c>
      <c r="K536" s="206" t="s">
        <v>76</v>
      </c>
      <c r="L536" s="206" t="s">
        <v>1595</v>
      </c>
      <c r="N536" s="219" t="s">
        <v>1569</v>
      </c>
      <c r="O536" s="219" t="str">
        <f>INDEX('Standard Descriptions'!$E:$E,MATCH(Guidance!E536,'Standard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6" s="221" t="s">
        <v>1570</v>
      </c>
      <c r="Q536" s="221" t="s">
        <v>63</v>
      </c>
      <c r="R536" s="221" t="str">
        <f t="shared" si="56"/>
        <v>Agriculture Natural Gas Use</v>
      </c>
      <c r="S536" s="221" t="str">
        <f t="shared" si="58"/>
        <v>//**Agriculture Natural Gas Use: **</v>
      </c>
      <c r="T536" s="206" t="str">
        <f t="shared" si="57"/>
        <v/>
      </c>
    </row>
    <row r="537" spans="1:20" x14ac:dyDescent="0.3">
      <c r="A537" s="206" t="s">
        <v>1571</v>
      </c>
      <c r="C537" s="206" t="s">
        <v>352</v>
      </c>
      <c r="D537" s="206" t="s">
        <v>394</v>
      </c>
      <c r="E537" s="206" t="s">
        <v>395</v>
      </c>
      <c r="F537" s="206" t="s">
        <v>385</v>
      </c>
      <c r="G537" s="206" t="s">
        <v>406</v>
      </c>
      <c r="H537" s="206" t="s">
        <v>386</v>
      </c>
      <c r="I537" s="206" t="s">
        <v>407</v>
      </c>
      <c r="J537" s="206">
        <v>479</v>
      </c>
      <c r="K537" s="206" t="s">
        <v>76</v>
      </c>
      <c r="N537" s="219" t="s">
        <v>1569</v>
      </c>
      <c r="O537" s="219" t="str">
        <f>INDEX('Standard Descriptions'!$E:$E,MATCH(Guidance!E537,'Standard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7" s="221" t="s">
        <v>1570</v>
      </c>
      <c r="Q537" s="221" t="s">
        <v>63</v>
      </c>
      <c r="R537" s="221" t="str">
        <f t="shared" si="56"/>
        <v>Agriculture Biomass Use</v>
      </c>
      <c r="S537" s="221" t="str">
        <f t="shared" si="58"/>
        <v>//**Agriculture Biomass Use: **</v>
      </c>
      <c r="T537" s="206" t="str">
        <f t="shared" si="57"/>
        <v/>
      </c>
    </row>
    <row r="538" spans="1:20" x14ac:dyDescent="0.3">
      <c r="A538" s="206" t="s">
        <v>1571</v>
      </c>
      <c r="C538" s="206" t="s">
        <v>352</v>
      </c>
      <c r="D538" s="206" t="s">
        <v>394</v>
      </c>
      <c r="E538" s="206" t="s">
        <v>395</v>
      </c>
      <c r="F538" s="206" t="s">
        <v>385</v>
      </c>
      <c r="G538" s="206" t="s">
        <v>408</v>
      </c>
      <c r="H538" s="206" t="s">
        <v>386</v>
      </c>
      <c r="I538" s="206" t="s">
        <v>409</v>
      </c>
      <c r="J538" s="206">
        <v>480</v>
      </c>
      <c r="K538" s="206" t="s">
        <v>63</v>
      </c>
      <c r="L538" s="206" t="s">
        <v>1595</v>
      </c>
      <c r="N538" s="219" t="s">
        <v>1569</v>
      </c>
      <c r="O538" s="219" t="str">
        <f>INDEX('Standard Descriptions'!$E:$E,MATCH(Guidance!E538,'Standard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8" s="221" t="s">
        <v>1570</v>
      </c>
      <c r="Q538" s="221" t="s">
        <v>63</v>
      </c>
      <c r="R538" s="221" t="str">
        <f t="shared" ref="R538:R557" si="59">H538&amp;" "&amp;I538</f>
        <v>Agriculture Petroleum Use</v>
      </c>
      <c r="S538" s="221" t="str">
        <f t="shared" si="58"/>
        <v>//**Agriculture Petroleum Use: **</v>
      </c>
      <c r="T538" s="206" t="str">
        <f t="shared" si="57"/>
        <v>//**Agriculture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39" spans="1:20" x14ac:dyDescent="0.3">
      <c r="A539" s="206" t="s">
        <v>1571</v>
      </c>
      <c r="C539" s="206" t="s">
        <v>352</v>
      </c>
      <c r="D539" s="206" t="s">
        <v>394</v>
      </c>
      <c r="E539" s="206" t="s">
        <v>395</v>
      </c>
      <c r="F539" s="206" t="s">
        <v>385</v>
      </c>
      <c r="G539" s="206" t="s">
        <v>410</v>
      </c>
      <c r="H539" s="206" t="s">
        <v>386</v>
      </c>
      <c r="I539" s="206" t="s">
        <v>411</v>
      </c>
      <c r="J539" s="206">
        <v>481</v>
      </c>
      <c r="K539" s="206" t="s">
        <v>76</v>
      </c>
      <c r="N539" s="219" t="s">
        <v>1569</v>
      </c>
      <c r="O539" s="219" t="str">
        <f>INDEX('Standard Descriptions'!$E:$E,MATCH(Guidance!E539,'Standard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39" s="221" t="s">
        <v>1570</v>
      </c>
      <c r="Q539" s="221" t="s">
        <v>63</v>
      </c>
      <c r="R539" s="221" t="str">
        <f t="shared" si="59"/>
        <v>Agriculture Purchased Heat Use</v>
      </c>
      <c r="S539" s="221" t="str">
        <f t="shared" si="58"/>
        <v>//**Agriculture Purchased Heat Use: **</v>
      </c>
      <c r="T539" s="206" t="str">
        <f t="shared" si="57"/>
        <v/>
      </c>
    </row>
    <row r="540" spans="1:20" x14ac:dyDescent="0.3">
      <c r="A540" s="206" t="s">
        <v>1571</v>
      </c>
      <c r="C540" s="206" t="s">
        <v>352</v>
      </c>
      <c r="D540" s="206" t="s">
        <v>394</v>
      </c>
      <c r="E540" s="206" t="s">
        <v>395</v>
      </c>
      <c r="F540" s="206" t="s">
        <v>385</v>
      </c>
      <c r="G540" s="206" t="s">
        <v>412</v>
      </c>
      <c r="H540" s="206" t="s">
        <v>386</v>
      </c>
      <c r="I540" s="206" t="s">
        <v>413</v>
      </c>
      <c r="J540" s="206">
        <v>482</v>
      </c>
      <c r="K540" s="206" t="s">
        <v>76</v>
      </c>
      <c r="N540" s="219" t="s">
        <v>1569</v>
      </c>
      <c r="O540" s="219" t="str">
        <f>INDEX('Standard Descriptions'!$E:$E,MATCH(Guidance!E540,'Standard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0" s="221" t="s">
        <v>1570</v>
      </c>
      <c r="Q540" s="221" t="s">
        <v>63</v>
      </c>
      <c r="R540" s="221" t="str">
        <f t="shared" si="59"/>
        <v>Agriculture Crude Oil Use</v>
      </c>
      <c r="S540" s="221" t="str">
        <f t="shared" si="58"/>
        <v>//**Agriculture Crude Oil Use: **</v>
      </c>
      <c r="T540" s="206" t="str">
        <f t="shared" si="57"/>
        <v/>
      </c>
    </row>
    <row r="541" spans="1:20" x14ac:dyDescent="0.3">
      <c r="A541" s="206" t="s">
        <v>1571</v>
      </c>
      <c r="C541" s="206" t="s">
        <v>352</v>
      </c>
      <c r="D541" s="206" t="s">
        <v>394</v>
      </c>
      <c r="E541" s="206" t="s">
        <v>395</v>
      </c>
      <c r="F541" s="206" t="s">
        <v>385</v>
      </c>
      <c r="G541" s="206" t="s">
        <v>414</v>
      </c>
      <c r="H541" s="206" t="s">
        <v>386</v>
      </c>
      <c r="I541" s="206" t="s">
        <v>415</v>
      </c>
      <c r="J541" s="206">
        <v>483</v>
      </c>
      <c r="K541" s="206" t="s">
        <v>76</v>
      </c>
      <c r="L541" s="206" t="s">
        <v>1595</v>
      </c>
      <c r="N541" s="219" t="s">
        <v>1569</v>
      </c>
      <c r="O541" s="219" t="str">
        <f>INDEX('Standard Descriptions'!$E:$E,MATCH(Guidance!E541,'Standard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1" s="221" t="s">
        <v>1570</v>
      </c>
      <c r="Q541" s="221" t="s">
        <v>63</v>
      </c>
      <c r="R541" s="221" t="str">
        <f t="shared" si="59"/>
        <v>Agriculture Heavy or Residual Fuel Oil Use</v>
      </c>
      <c r="S541" s="221" t="str">
        <f t="shared" si="58"/>
        <v>//**Agriculture Heavy or Residual Fuel Oil Use: **</v>
      </c>
      <c r="T541" s="206" t="str">
        <f t="shared" si="57"/>
        <v/>
      </c>
    </row>
    <row r="542" spans="1:20" x14ac:dyDescent="0.3">
      <c r="A542" s="206" t="s">
        <v>1571</v>
      </c>
      <c r="C542" s="206" t="s">
        <v>352</v>
      </c>
      <c r="D542" s="206" t="s">
        <v>394</v>
      </c>
      <c r="E542" s="206" t="s">
        <v>395</v>
      </c>
      <c r="F542" s="206" t="s">
        <v>385</v>
      </c>
      <c r="G542" s="206" t="s">
        <v>416</v>
      </c>
      <c r="H542" s="206" t="s">
        <v>386</v>
      </c>
      <c r="I542" s="206" t="s">
        <v>417</v>
      </c>
      <c r="J542" s="206">
        <v>484</v>
      </c>
      <c r="K542" s="206" t="s">
        <v>76</v>
      </c>
      <c r="L542" s="206" t="s">
        <v>1595</v>
      </c>
      <c r="N542" s="219" t="s">
        <v>1569</v>
      </c>
      <c r="O542" s="219" t="str">
        <f>INDEX('Standard Descriptions'!$E:$E,MATCH(Guidance!E542,'Standard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2" s="221" t="s">
        <v>1570</v>
      </c>
      <c r="Q542" s="221" t="s">
        <v>63</v>
      </c>
      <c r="R542" s="221" t="str">
        <f t="shared" si="59"/>
        <v>Agriculture LPG Propane or Butane Use</v>
      </c>
      <c r="S542" s="221" t="str">
        <f t="shared" si="58"/>
        <v>//**Agriculture LPG Propane or Butane Use: **</v>
      </c>
      <c r="T542" s="206" t="str">
        <f t="shared" si="57"/>
        <v/>
      </c>
    </row>
    <row r="543" spans="1:20" x14ac:dyDescent="0.3">
      <c r="A543" s="206" t="s">
        <v>1571</v>
      </c>
      <c r="C543" s="206" t="s">
        <v>352</v>
      </c>
      <c r="D543" s="206" t="s">
        <v>394</v>
      </c>
      <c r="E543" s="206" t="s">
        <v>395</v>
      </c>
      <c r="F543" s="206" t="s">
        <v>385</v>
      </c>
      <c r="G543" s="206" t="s">
        <v>418</v>
      </c>
      <c r="H543" s="206" t="s">
        <v>386</v>
      </c>
      <c r="I543" s="206" t="s">
        <v>419</v>
      </c>
      <c r="J543" s="206">
        <v>485</v>
      </c>
      <c r="K543" s="206" t="s">
        <v>76</v>
      </c>
      <c r="N543" s="219" t="s">
        <v>1569</v>
      </c>
      <c r="O543" s="219" t="str">
        <f>INDEX('Standard Descriptions'!$E:$E,MATCH(Guidance!E543,'Standard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3" s="221" t="s">
        <v>1570</v>
      </c>
      <c r="Q543" s="221" t="s">
        <v>63</v>
      </c>
      <c r="R543" s="221" t="str">
        <f t="shared" si="59"/>
        <v>Agriculture Hydrogen Use</v>
      </c>
      <c r="S543" s="221" t="str">
        <f t="shared" si="58"/>
        <v>//**Agriculture Hydrogen Use: **</v>
      </c>
      <c r="T543" s="206" t="str">
        <f t="shared" si="57"/>
        <v/>
      </c>
    </row>
    <row r="544" spans="1:20" x14ac:dyDescent="0.3">
      <c r="A544" s="206" t="s">
        <v>1571</v>
      </c>
      <c r="C544" s="206" t="s">
        <v>352</v>
      </c>
      <c r="D544" s="206" t="s">
        <v>394</v>
      </c>
      <c r="E544" s="206" t="s">
        <v>395</v>
      </c>
      <c r="F544" s="206" t="s">
        <v>387</v>
      </c>
      <c r="G544" s="206" t="s">
        <v>396</v>
      </c>
      <c r="H544" s="206" t="s">
        <v>388</v>
      </c>
      <c r="I544" s="206" t="s">
        <v>397</v>
      </c>
      <c r="J544" s="206">
        <v>486</v>
      </c>
      <c r="K544" s="206" t="s">
        <v>76</v>
      </c>
      <c r="N544" s="219" t="s">
        <v>1569</v>
      </c>
      <c r="O544" s="219" t="str">
        <f>INDEX('Standard Descriptions'!$E:$E,MATCH(Guidance!E544,'Standard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4" s="221" t="s">
        <v>1570</v>
      </c>
      <c r="Q544" s="221" t="s">
        <v>63</v>
      </c>
      <c r="R544" s="221" t="str">
        <f t="shared" si="59"/>
        <v>Other Industries Electricity Use</v>
      </c>
      <c r="S544" s="221" t="str">
        <f t="shared" si="58"/>
        <v>//**Other Industries Electricity Use: **</v>
      </c>
      <c r="T544" s="206" t="str">
        <f t="shared" si="57"/>
        <v/>
      </c>
    </row>
    <row r="545" spans="1:21" x14ac:dyDescent="0.3">
      <c r="A545" s="206" t="s">
        <v>1571</v>
      </c>
      <c r="C545" s="206" t="s">
        <v>352</v>
      </c>
      <c r="D545" s="206" t="s">
        <v>394</v>
      </c>
      <c r="E545" s="206" t="s">
        <v>395</v>
      </c>
      <c r="F545" s="206" t="s">
        <v>387</v>
      </c>
      <c r="G545" s="206" t="s">
        <v>402</v>
      </c>
      <c r="H545" s="206" t="s">
        <v>388</v>
      </c>
      <c r="I545" s="206" t="s">
        <v>403</v>
      </c>
      <c r="J545" s="206">
        <v>487</v>
      </c>
      <c r="K545" s="206" t="s">
        <v>63</v>
      </c>
      <c r="L545" s="206" t="s">
        <v>1596</v>
      </c>
      <c r="N545" s="219" t="s">
        <v>1569</v>
      </c>
      <c r="O545" s="219" t="str">
        <f>INDEX('Standard Descriptions'!$E:$E,MATCH(Guidance!E545,'Standard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5" s="221" t="s">
        <v>1570</v>
      </c>
      <c r="Q545" s="221" t="s">
        <v>63</v>
      </c>
      <c r="R545" s="221" t="str">
        <f t="shared" si="59"/>
        <v>Other Industries Coal Use</v>
      </c>
      <c r="S545" s="221" t="str">
        <f t="shared" si="58"/>
        <v>//**Other Industries Coal Use: **</v>
      </c>
      <c r="T545" s="206" t="str">
        <f t="shared" si="57"/>
        <v>//**Other Industries Coal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v>
      </c>
    </row>
    <row r="546" spans="1:21" x14ac:dyDescent="0.3">
      <c r="A546" s="206" t="s">
        <v>1571</v>
      </c>
      <c r="C546" s="206" t="s">
        <v>352</v>
      </c>
      <c r="D546" s="206" t="s">
        <v>394</v>
      </c>
      <c r="E546" s="206" t="s">
        <v>395</v>
      </c>
      <c r="F546" s="206" t="s">
        <v>387</v>
      </c>
      <c r="G546" s="206" t="s">
        <v>404</v>
      </c>
      <c r="H546" s="206" t="s">
        <v>388</v>
      </c>
      <c r="I546" s="206" t="s">
        <v>405</v>
      </c>
      <c r="J546" s="206">
        <v>488</v>
      </c>
      <c r="K546" s="206" t="s">
        <v>63</v>
      </c>
      <c r="L546" s="206" t="s">
        <v>1595</v>
      </c>
      <c r="N546" s="219" t="s">
        <v>1569</v>
      </c>
      <c r="O546" s="219" t="str">
        <f>INDEX('Standard Descriptions'!$E:$E,MATCH(Guidance!E546,'Standard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6" s="221" t="s">
        <v>1570</v>
      </c>
      <c r="Q546" s="221" t="s">
        <v>63</v>
      </c>
      <c r="R546" s="221" t="str">
        <f t="shared" si="59"/>
        <v>Other Industries Natural Gas Use</v>
      </c>
      <c r="S546" s="221" t="str">
        <f t="shared" si="58"/>
        <v>//**Other Industries Natural Gas Use: **</v>
      </c>
      <c r="T546" s="206" t="str">
        <f t="shared" si="57"/>
        <v>//**Other Industries Natural Gas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47" spans="1:21" x14ac:dyDescent="0.3">
      <c r="A547" s="206" t="s">
        <v>1571</v>
      </c>
      <c r="C547" s="206" t="s">
        <v>352</v>
      </c>
      <c r="D547" s="206" t="s">
        <v>394</v>
      </c>
      <c r="E547" s="206" t="s">
        <v>395</v>
      </c>
      <c r="F547" s="206" t="s">
        <v>387</v>
      </c>
      <c r="G547" s="206" t="s">
        <v>406</v>
      </c>
      <c r="H547" s="206" t="s">
        <v>388</v>
      </c>
      <c r="I547" s="206" t="s">
        <v>407</v>
      </c>
      <c r="J547" s="206">
        <v>489</v>
      </c>
      <c r="K547" s="206" t="s">
        <v>76</v>
      </c>
      <c r="N547" s="219" t="s">
        <v>1569</v>
      </c>
      <c r="O547" s="219" t="str">
        <f>INDEX('Standard Descriptions'!$E:$E,MATCH(Guidance!E547,'Standard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7" s="221" t="s">
        <v>1570</v>
      </c>
      <c r="Q547" s="221" t="s">
        <v>63</v>
      </c>
      <c r="R547" s="221" t="str">
        <f t="shared" si="59"/>
        <v>Other Industries Biomass Use</v>
      </c>
      <c r="S547" s="221" t="str">
        <f t="shared" si="58"/>
        <v>//**Other Industries Biomass Use: **</v>
      </c>
      <c r="T547" s="206" t="str">
        <f t="shared" si="57"/>
        <v/>
      </c>
    </row>
    <row r="548" spans="1:21" x14ac:dyDescent="0.3">
      <c r="A548" s="206" t="s">
        <v>1571</v>
      </c>
      <c r="C548" s="206" t="s">
        <v>352</v>
      </c>
      <c r="D548" s="206" t="s">
        <v>394</v>
      </c>
      <c r="E548" s="206" t="s">
        <v>395</v>
      </c>
      <c r="F548" s="206" t="s">
        <v>387</v>
      </c>
      <c r="G548" s="206" t="s">
        <v>408</v>
      </c>
      <c r="H548" s="206" t="s">
        <v>388</v>
      </c>
      <c r="I548" s="206" t="s">
        <v>409</v>
      </c>
      <c r="J548" s="206">
        <v>490</v>
      </c>
      <c r="K548" s="206" t="s">
        <v>63</v>
      </c>
      <c r="L548" s="206" t="s">
        <v>1595</v>
      </c>
      <c r="N548" s="219" t="s">
        <v>1569</v>
      </c>
      <c r="O548" s="219" t="str">
        <f>INDEX('Standard Descriptions'!$E:$E,MATCH(Guidance!E548,'Standard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8" s="221" t="s">
        <v>1570</v>
      </c>
      <c r="Q548" s="221" t="s">
        <v>63</v>
      </c>
      <c r="R548" s="221" t="str">
        <f t="shared" si="59"/>
        <v>Other Industries Petroleum Use</v>
      </c>
      <c r="S548" s="221" t="str">
        <f t="shared" si="58"/>
        <v>//**Other Industries Petroleum Use: **</v>
      </c>
      <c r="T548" s="206" t="str">
        <f t="shared" si="57"/>
        <v>//**Other Industries Petroleum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49" spans="1:21" x14ac:dyDescent="0.3">
      <c r="A549" s="206" t="s">
        <v>1571</v>
      </c>
      <c r="C549" s="206" t="s">
        <v>352</v>
      </c>
      <c r="D549" s="206" t="s">
        <v>394</v>
      </c>
      <c r="E549" s="206" t="s">
        <v>395</v>
      </c>
      <c r="F549" s="206" t="s">
        <v>387</v>
      </c>
      <c r="G549" s="206" t="s">
        <v>410</v>
      </c>
      <c r="H549" s="206" t="s">
        <v>388</v>
      </c>
      <c r="I549" s="206" t="s">
        <v>411</v>
      </c>
      <c r="J549" s="206">
        <v>491</v>
      </c>
      <c r="K549" s="206" t="s">
        <v>76</v>
      </c>
      <c r="N549" s="219" t="s">
        <v>1569</v>
      </c>
      <c r="O549" s="219" t="str">
        <f>INDEX('Standard Descriptions'!$E:$E,MATCH(Guidance!E549,'Standard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49" s="221" t="s">
        <v>1570</v>
      </c>
      <c r="Q549" s="221" t="s">
        <v>63</v>
      </c>
      <c r="R549" s="221" t="str">
        <f t="shared" si="59"/>
        <v>Other Industries Purchased Heat Use</v>
      </c>
      <c r="S549" s="221" t="str">
        <f t="shared" si="58"/>
        <v>//**Other Industries Purchased Heat Use: **</v>
      </c>
      <c r="T549" s="206" t="str">
        <f t="shared" si="57"/>
        <v/>
      </c>
    </row>
    <row r="550" spans="1:21" x14ac:dyDescent="0.3">
      <c r="A550" s="206" t="s">
        <v>1571</v>
      </c>
      <c r="C550" s="206" t="s">
        <v>352</v>
      </c>
      <c r="D550" s="206" t="s">
        <v>394</v>
      </c>
      <c r="E550" s="206" t="s">
        <v>395</v>
      </c>
      <c r="F550" s="206" t="s">
        <v>387</v>
      </c>
      <c r="G550" s="206" t="s">
        <v>412</v>
      </c>
      <c r="H550" s="206" t="s">
        <v>388</v>
      </c>
      <c r="I550" s="206" t="s">
        <v>413</v>
      </c>
      <c r="J550" s="206">
        <v>492</v>
      </c>
      <c r="K550" s="206" t="s">
        <v>63</v>
      </c>
      <c r="N550" s="219" t="s">
        <v>1569</v>
      </c>
      <c r="O550" s="219" t="str">
        <f>INDEX('Standard Descriptions'!$E:$E,MATCH(Guidance!E550,'Standard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0" s="221" t="s">
        <v>1570</v>
      </c>
      <c r="Q550" s="221" t="s">
        <v>63</v>
      </c>
      <c r="R550" s="221" t="str">
        <f t="shared" si="59"/>
        <v>Other Industries Crude Oil Use</v>
      </c>
      <c r="S550" s="221" t="str">
        <f t="shared" si="58"/>
        <v>//**Other Industries Crude Oil Use: **</v>
      </c>
      <c r="T550" s="206" t="str">
        <f t="shared" si="57"/>
        <v>//**Other Industries Crude Oil Use: **</v>
      </c>
    </row>
    <row r="551" spans="1:21" x14ac:dyDescent="0.3">
      <c r="A551" s="206" t="s">
        <v>1571</v>
      </c>
      <c r="C551" s="206" t="s">
        <v>352</v>
      </c>
      <c r="D551" s="206" t="s">
        <v>394</v>
      </c>
      <c r="E551" s="206" t="s">
        <v>395</v>
      </c>
      <c r="F551" s="206" t="s">
        <v>387</v>
      </c>
      <c r="G551" s="206" t="s">
        <v>414</v>
      </c>
      <c r="H551" s="206" t="s">
        <v>388</v>
      </c>
      <c r="I551" s="206" t="s">
        <v>415</v>
      </c>
      <c r="J551" s="206">
        <v>493</v>
      </c>
      <c r="K551" s="206" t="s">
        <v>63</v>
      </c>
      <c r="L551" s="206" t="s">
        <v>1595</v>
      </c>
      <c r="N551" s="219" t="s">
        <v>1569</v>
      </c>
      <c r="O551" s="219" t="str">
        <f>INDEX('Standard Descriptions'!$E:$E,MATCH(Guidance!E551,'Standard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1" s="221" t="s">
        <v>1570</v>
      </c>
      <c r="Q551" s="221" t="s">
        <v>63</v>
      </c>
      <c r="R551" s="221" t="str">
        <f t="shared" si="59"/>
        <v>Other Industries Heavy or Residual Fuel Oil Use</v>
      </c>
      <c r="S551" s="221" t="str">
        <f t="shared" si="58"/>
        <v>//**Other Industries Heavy or Residual Fuel Oil Use: **</v>
      </c>
      <c r="T551" s="206" t="str">
        <f t="shared" si="57"/>
        <v>//**Other Industries Heavy or Residual Fuel Oil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52" spans="1:21" x14ac:dyDescent="0.3">
      <c r="A552" s="206" t="s">
        <v>1571</v>
      </c>
      <c r="C552" s="206" t="s">
        <v>352</v>
      </c>
      <c r="D552" s="206" t="s">
        <v>394</v>
      </c>
      <c r="E552" s="206" t="s">
        <v>395</v>
      </c>
      <c r="F552" s="206" t="s">
        <v>387</v>
      </c>
      <c r="G552" s="206" t="s">
        <v>416</v>
      </c>
      <c r="H552" s="206" t="s">
        <v>388</v>
      </c>
      <c r="I552" s="206" t="s">
        <v>417</v>
      </c>
      <c r="J552" s="206">
        <v>494</v>
      </c>
      <c r="K552" s="206" t="s">
        <v>63</v>
      </c>
      <c r="L552" s="206" t="s">
        <v>1595</v>
      </c>
      <c r="N552" s="219" t="s">
        <v>1569</v>
      </c>
      <c r="O552" s="219" t="str">
        <f>INDEX('Standard Descriptions'!$E:$E,MATCH(Guidance!E552,'Standard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2" s="221" t="s">
        <v>1570</v>
      </c>
      <c r="Q552" s="221" t="s">
        <v>63</v>
      </c>
      <c r="R552" s="221" t="str">
        <f t="shared" si="59"/>
        <v>Other Industries LPG Propane or Butane Use</v>
      </c>
      <c r="S552" s="221" t="str">
        <f t="shared" si="58"/>
        <v>//**Other Industries LPG Propane or Butane Use: **</v>
      </c>
      <c r="T552" s="206" t="str">
        <f t="shared" si="57"/>
        <v>//**Other Industries LPG Propane or Butane Use: **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v>
      </c>
    </row>
    <row r="553" spans="1:21" x14ac:dyDescent="0.3">
      <c r="A553" s="206" t="s">
        <v>1571</v>
      </c>
      <c r="C553" s="206" t="s">
        <v>352</v>
      </c>
      <c r="D553" s="206" t="s">
        <v>394</v>
      </c>
      <c r="E553" s="206" t="s">
        <v>395</v>
      </c>
      <c r="F553" s="206" t="s">
        <v>387</v>
      </c>
      <c r="G553" s="206" t="s">
        <v>418</v>
      </c>
      <c r="H553" s="206" t="s">
        <v>388</v>
      </c>
      <c r="I553" s="206" t="s">
        <v>419</v>
      </c>
      <c r="J553" s="206">
        <v>495</v>
      </c>
      <c r="K553" s="206" t="s">
        <v>76</v>
      </c>
      <c r="N553" s="219" t="s">
        <v>1569</v>
      </c>
      <c r="O553" s="219" t="str">
        <f>INDEX('Standard Descriptions'!$E:$E,MATCH(Guidance!E553,'Standard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 </v>
      </c>
      <c r="P553" s="221" t="s">
        <v>1570</v>
      </c>
      <c r="Q553" s="221" t="s">
        <v>63</v>
      </c>
      <c r="R553" s="221" t="str">
        <f t="shared" si="59"/>
        <v>Other Industries Hydrogen Use</v>
      </c>
      <c r="S553" s="221" t="str">
        <f t="shared" si="58"/>
        <v>//**Other Industries Hydrogen Use: **</v>
      </c>
      <c r="T553" s="206" t="str">
        <f t="shared" si="57"/>
        <v/>
      </c>
    </row>
    <row r="554" spans="1:21" s="223" customFormat="1" x14ac:dyDescent="0.3">
      <c r="A554" s="223" t="s">
        <v>1568</v>
      </c>
      <c r="B554" s="215" t="str">
        <f t="shared" ref="B554:B558" si="60">C554&amp;D554&amp;E554</f>
        <v>IndustryF-Gas SubstitutionFraction of F Gas Substitution Achieved</v>
      </c>
      <c r="C554" s="223" t="s">
        <v>352</v>
      </c>
      <c r="D554" s="223" t="s">
        <v>420</v>
      </c>
      <c r="E554" s="223" t="s">
        <v>421</v>
      </c>
      <c r="J554" s="223">
        <v>58</v>
      </c>
      <c r="K554" s="223" t="s">
        <v>63</v>
      </c>
      <c r="L554" s="223" t="s">
        <v>1747</v>
      </c>
      <c r="M554" s="207"/>
      <c r="N554" s="225" t="s">
        <v>1569</v>
      </c>
      <c r="O554" s="225" t="str">
        <f>INDEX('Standard Descriptions'!$E:$E,MATCH(Guidance!E554,'Standard Descriptions'!$C:$C,0))</f>
        <v xml:space="preserve"> This policy reduces emissions of high-GWP, fluorinated gases (F-gases) from the industry sector by substituting less-harmful chemicals. // </v>
      </c>
      <c r="P554" s="223" t="s">
        <v>1570</v>
      </c>
      <c r="Q554" s="223" t="s">
        <v>76</v>
      </c>
      <c r="R554" s="223" t="str">
        <f t="shared" si="59"/>
        <v xml:space="preserve"> </v>
      </c>
      <c r="T554" s="223" t="str">
        <f t="shared" si="57"/>
        <v xml:space="preserve"> If this policy is fully implemented, F-gas emissions in 2050 are reduced by 66%.</v>
      </c>
      <c r="U554" s="214" t="str">
        <f>N554&amp;O554&amp;P554&amp;T554</f>
        <v>**Description:** This policy reduces emissions of high-GWP, fluorinated gases (F-gases) from the industry sector by substituting less-harmful chemicals. // **Guidance for setting values: ** If this policy is fully implemented, F-gas emissions in 2050 are reduced by 66%.</v>
      </c>
    </row>
    <row r="555" spans="1:21" s="223" customFormat="1" x14ac:dyDescent="0.3">
      <c r="A555" s="223" t="s">
        <v>1568</v>
      </c>
      <c r="B555" s="215" t="str">
        <f t="shared" si="60"/>
        <v>IndustryF-Gas DestructionFraction of F Gas Destruction Achieved</v>
      </c>
      <c r="C555" s="223" t="s">
        <v>352</v>
      </c>
      <c r="D555" s="223" t="s">
        <v>426</v>
      </c>
      <c r="E555" s="223" t="s">
        <v>427</v>
      </c>
      <c r="J555" s="223">
        <v>510</v>
      </c>
      <c r="K555" s="223" t="s">
        <v>63</v>
      </c>
      <c r="L555" s="223" t="s">
        <v>1748</v>
      </c>
      <c r="M555" s="207"/>
      <c r="N555" s="225" t="s">
        <v>1569</v>
      </c>
      <c r="O555" s="225" t="str">
        <f>INDEX('Standard Descriptions'!$E:$E,MATCH(Guidance!E555,'Standard Descriptions'!$C:$C,0))</f>
        <v xml:space="preserve"> This policy reduces emissions of high-GWP, fluorinated gases (F-gases) from the industry sector by destroying F-gases created as byproducts during the creation of desired products. // </v>
      </c>
      <c r="P555" s="223" t="s">
        <v>1570</v>
      </c>
      <c r="Q555" s="223" t="s">
        <v>76</v>
      </c>
      <c r="R555" s="223" t="str">
        <f t="shared" si="59"/>
        <v xml:space="preserve"> </v>
      </c>
      <c r="T555" s="223" t="str">
        <f t="shared" si="57"/>
        <v xml:space="preserve"> If this policy is fully implemented, F-gas emissions in 2050 are reduced by 5%.</v>
      </c>
      <c r="U555" s="214" t="str">
        <f>N555&amp;O555&amp;P555&amp;T555</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5%.</v>
      </c>
    </row>
    <row r="556" spans="1:21" s="223" customFormat="1" x14ac:dyDescent="0.3">
      <c r="A556" s="223" t="s">
        <v>1568</v>
      </c>
      <c r="B556" s="215" t="str">
        <f t="shared" si="60"/>
        <v>IndustryF-Gas RecoveryFraction of F Gas Recovery Achieved</v>
      </c>
      <c r="C556" s="223" t="s">
        <v>352</v>
      </c>
      <c r="D556" s="223" t="s">
        <v>429</v>
      </c>
      <c r="E556" s="223" t="s">
        <v>430</v>
      </c>
      <c r="J556" s="223">
        <v>511</v>
      </c>
      <c r="K556" s="223" t="s">
        <v>63</v>
      </c>
      <c r="L556" s="223" t="s">
        <v>1749</v>
      </c>
      <c r="M556" s="207"/>
      <c r="N556" s="225" t="s">
        <v>1569</v>
      </c>
      <c r="O556" s="225" t="str">
        <f>INDEX('Standard Descriptions'!$E:$E,MATCH(Guidance!E556,'Standard Descriptions'!$C:$C,0))</f>
        <v xml:space="preserve"> This policy reduces emissions of high-GWP, fluorinated gases (F-gases) by recovering F-gases from equipment at the end of its service life and destroying or recycling those F-gases. // </v>
      </c>
      <c r="P556" s="223" t="s">
        <v>1570</v>
      </c>
      <c r="Q556" s="223" t="s">
        <v>76</v>
      </c>
      <c r="R556" s="223" t="str">
        <f t="shared" si="59"/>
        <v xml:space="preserve"> </v>
      </c>
      <c r="T556" s="223" t="str">
        <f t="shared" si="57"/>
        <v xml:space="preserve"> If this policy is fully implemented, F-gas emissions in 2050 are reduced by 17%.</v>
      </c>
      <c r="U556" s="214" t="str">
        <f>N556&amp;O556&amp;P556&amp;T556</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17%.</v>
      </c>
    </row>
    <row r="557" spans="1:21" s="223" customFormat="1" x14ac:dyDescent="0.3">
      <c r="A557" s="223" t="s">
        <v>1568</v>
      </c>
      <c r="B557" s="215" t="str">
        <f t="shared" si="60"/>
        <v>IndustryF-Gas Eqpt. Maintenance &amp; RetrofitsFraction of F Gas Inspct Maint Retrofit Achieved</v>
      </c>
      <c r="C557" s="223" t="s">
        <v>352</v>
      </c>
      <c r="D557" s="223" t="s">
        <v>432</v>
      </c>
      <c r="E557" s="223" t="s">
        <v>433</v>
      </c>
      <c r="J557" s="223">
        <v>512</v>
      </c>
      <c r="K557" s="223" t="s">
        <v>63</v>
      </c>
      <c r="L557" s="223" t="s">
        <v>1750</v>
      </c>
      <c r="M557" s="207"/>
      <c r="N557" s="225" t="s">
        <v>1569</v>
      </c>
      <c r="O557" s="225" t="str">
        <f>INDEX('Standard Descriptions'!$E:$E,MATCH(Guidance!E557,'Standard Descriptions'!$C:$C,0))</f>
        <v xml:space="preserve"> This policy reduces emissions of high-GWP, fluorinated gases (F-gases) from the industry sector by reducing leakage and losses through improved inspections, maintenance, and retrofitting of equipment. // </v>
      </c>
      <c r="P557" s="223" t="s">
        <v>1570</v>
      </c>
      <c r="Q557" s="223" t="s">
        <v>76</v>
      </c>
      <c r="R557" s="223" t="str">
        <f t="shared" si="59"/>
        <v xml:space="preserve"> </v>
      </c>
      <c r="T557" s="223" t="str">
        <f t="shared" si="57"/>
        <v xml:space="preserve"> If this policy is fully implemented, F-gas emissions in 2050 are reduced by 2%.</v>
      </c>
      <c r="U557" s="214" t="str">
        <f>N557&amp;O557&amp;P557&amp;T557</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2%.</v>
      </c>
    </row>
    <row r="558" spans="1:21" s="223" customFormat="1" x14ac:dyDescent="0.3">
      <c r="A558" s="223" t="s">
        <v>1568</v>
      </c>
      <c r="B558" s="215" t="str">
        <f t="shared" si="60"/>
        <v>IndustryMaterial Efficiency, Longevity, &amp; Re-UsePercent Reduction in Nonenergy Nonagriculture Industry Product Demand</v>
      </c>
      <c r="C558" s="223" t="s">
        <v>352</v>
      </c>
      <c r="D558" s="223" t="s">
        <v>435</v>
      </c>
      <c r="E558" s="223" t="str">
        <f>E559</f>
        <v>Percent Reduction in Nonenergy Nonagriculture Industry Product Demand</v>
      </c>
      <c r="M558" s="207"/>
      <c r="N558" s="225" t="s">
        <v>1569</v>
      </c>
      <c r="O558" s="229">
        <f>INDEX('Standard Descriptions'!$E:$E,MATCH(Guidance!E558,'Standard Descriptions'!$C:$C,0))</f>
        <v>0</v>
      </c>
      <c r="P558" s="223" t="s">
        <v>1570</v>
      </c>
      <c r="Q558" s="223" t="s">
        <v>63</v>
      </c>
      <c r="T558" s="223" t="str">
        <f t="shared" si="57"/>
        <v/>
      </c>
      <c r="U558" s="214" t="str">
        <f>N558&amp;O558&amp;P558&amp;T559&amp;T560&amp;T561</f>
        <v>**Description:**0**Guidance for setting values: **</v>
      </c>
    </row>
    <row r="559" spans="1:21" x14ac:dyDescent="0.3">
      <c r="A559" s="206" t="s">
        <v>1571</v>
      </c>
      <c r="C559" s="206" t="s">
        <v>352</v>
      </c>
      <c r="D559" s="206" t="s">
        <v>435</v>
      </c>
      <c r="E559" s="206" t="s">
        <v>436</v>
      </c>
      <c r="F559" s="206" t="s">
        <v>370</v>
      </c>
      <c r="H559" s="206" t="s">
        <v>371</v>
      </c>
      <c r="J559" s="206">
        <v>429</v>
      </c>
      <c r="K559" s="206" t="s">
        <v>76</v>
      </c>
      <c r="L559" s="206" t="s">
        <v>1751</v>
      </c>
      <c r="N559" s="219" t="s">
        <v>1569</v>
      </c>
      <c r="O559" s="219">
        <f>INDEX('Standard Descriptions'!$E:$E,MATCH(Guidance!E559,'Standard Descriptions'!$C:$C,0))</f>
        <v>0</v>
      </c>
      <c r="P559" s="221" t="s">
        <v>1570</v>
      </c>
      <c r="Q559" s="221" t="s">
        <v>63</v>
      </c>
      <c r="R559" s="221" t="str">
        <f>H559&amp;" "&amp;I559</f>
        <v xml:space="preserve">Cement Industry </v>
      </c>
      <c r="S559" s="221" t="str">
        <f t="shared" si="58"/>
        <v>//**Cement Industry : **</v>
      </c>
      <c r="T559" s="206" t="str">
        <f t="shared" si="57"/>
        <v/>
      </c>
    </row>
    <row r="560" spans="1:21" x14ac:dyDescent="0.3">
      <c r="A560" s="206" t="s">
        <v>1571</v>
      </c>
      <c r="C560" s="206" t="s">
        <v>352</v>
      </c>
      <c r="D560" s="206" t="s">
        <v>435</v>
      </c>
      <c r="E560" s="206" t="s">
        <v>436</v>
      </c>
      <c r="F560" s="206" t="s">
        <v>377</v>
      </c>
      <c r="H560" s="206" t="s">
        <v>378</v>
      </c>
      <c r="J560" s="206">
        <v>430</v>
      </c>
      <c r="K560" s="206" t="s">
        <v>76</v>
      </c>
      <c r="L560" s="206" t="s">
        <v>1752</v>
      </c>
      <c r="N560" s="219" t="s">
        <v>1569</v>
      </c>
      <c r="O560" s="219">
        <f>INDEX('Standard Descriptions'!$E:$E,MATCH(Guidance!E560,'Standard Descriptions'!$C:$C,0))</f>
        <v>0</v>
      </c>
      <c r="P560" s="221" t="s">
        <v>1570</v>
      </c>
      <c r="Q560" s="221" t="s">
        <v>63</v>
      </c>
      <c r="R560" s="221" t="str">
        <f>H560&amp;" "&amp;I560</f>
        <v xml:space="preserve">Iron and Steel Industry </v>
      </c>
      <c r="S560" s="221" t="str">
        <f t="shared" si="58"/>
        <v>//**Iron and Steel Industry : **</v>
      </c>
      <c r="T560" s="206" t="str">
        <f t="shared" si="57"/>
        <v/>
      </c>
    </row>
    <row r="561" spans="1:21" x14ac:dyDescent="0.3">
      <c r="A561" s="206" t="s">
        <v>1571</v>
      </c>
      <c r="C561" s="206" t="s">
        <v>352</v>
      </c>
      <c r="D561" s="206" t="s">
        <v>435</v>
      </c>
      <c r="E561" s="206" t="s">
        <v>436</v>
      </c>
      <c r="F561" s="206" t="s">
        <v>383</v>
      </c>
      <c r="H561" s="206" t="s">
        <v>384</v>
      </c>
      <c r="J561" s="206">
        <v>432</v>
      </c>
      <c r="K561" s="206" t="s">
        <v>76</v>
      </c>
      <c r="L561" s="206" t="s">
        <v>1753</v>
      </c>
      <c r="N561" s="219" t="s">
        <v>1569</v>
      </c>
      <c r="O561" s="219">
        <f>INDEX('Standard Descriptions'!$E:$E,MATCH(Guidance!E561,'Standard Descriptions'!$C:$C,0))</f>
        <v>0</v>
      </c>
      <c r="P561" s="221" t="s">
        <v>1570</v>
      </c>
      <c r="Q561" s="221" t="s">
        <v>63</v>
      </c>
      <c r="R561" s="221" t="str">
        <f>H561&amp;" "&amp;I561</f>
        <v xml:space="preserve">Water &amp; Waste </v>
      </c>
      <c r="S561" s="221" t="str">
        <f t="shared" si="58"/>
        <v>//**Water &amp; Waste : **</v>
      </c>
      <c r="T561" s="206" t="str">
        <f t="shared" si="57"/>
        <v/>
      </c>
    </row>
    <row r="562" spans="1:21" s="223" customFormat="1" x14ac:dyDescent="0.3">
      <c r="A562" s="223" t="s">
        <v>1568</v>
      </c>
      <c r="B562" s="215" t="str">
        <f t="shared" ref="B562" si="61">C562&amp;D562&amp;E562</f>
        <v>IndustryMethane CaptureFraction of Methane Capture Opportunities Achieved</v>
      </c>
      <c r="C562" s="223" t="s">
        <v>352</v>
      </c>
      <c r="D562" s="223" t="s">
        <v>441</v>
      </c>
      <c r="E562" s="223" t="str">
        <f>E563</f>
        <v>Fraction of Methane Capture Opportunities Achieved</v>
      </c>
      <c r="M562" s="207"/>
      <c r="N562" s="225" t="s">
        <v>1569</v>
      </c>
      <c r="O562" s="225" t="str">
        <f>INDEX('Standard Descriptions'!$E:$E,MATCH(Guidance!E562,'Standard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2" s="223" t="s">
        <v>1570</v>
      </c>
      <c r="Q562" s="223" t="s">
        <v>63</v>
      </c>
      <c r="S562" s="223" t="str">
        <f t="shared" si="58"/>
        <v/>
      </c>
      <c r="T562" s="223" t="str">
        <f t="shared" si="57"/>
        <v/>
      </c>
      <c r="U562" s="214" t="str">
        <f>N562&amp;O562&amp;P562&amp;T563&amp;T564&amp;T565</f>
        <v>**Description:** This policy reduces methane emissions from the selected industry by increasing the capture of methane that is currently being released into the atmosphere (for example, stopping leaks from wellheads, pipes, coal mines, landfills, etc.).//**Guidance for setting values: **//**Natural Gas and Petroleum Industry : ** If this policy is fully implemented, process emissions in 2050 are reduced by 22% from the natural gas and petroleum industry.//**Water &amp; Waste : ** If this policy is fully implemented, process emissions in 2050 are reduced by 36% from the waste management industry.</v>
      </c>
    </row>
    <row r="563" spans="1:21" x14ac:dyDescent="0.3">
      <c r="A563" s="206" t="s">
        <v>1571</v>
      </c>
      <c r="C563" s="206" t="s">
        <v>352</v>
      </c>
      <c r="D563" s="206" t="s">
        <v>441</v>
      </c>
      <c r="E563" s="206" t="s">
        <v>442</v>
      </c>
      <c r="F563" s="206" t="s">
        <v>375</v>
      </c>
      <c r="H563" s="206" t="s">
        <v>376</v>
      </c>
      <c r="J563" s="206">
        <v>56</v>
      </c>
      <c r="K563" s="206" t="s">
        <v>63</v>
      </c>
      <c r="L563" s="206" t="s">
        <v>1754</v>
      </c>
      <c r="N563" s="219" t="s">
        <v>1569</v>
      </c>
      <c r="O563" s="219" t="str">
        <f>INDEX('Standard Descriptions'!$E:$E,MATCH(Guidance!E563,'Standard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3" s="221" t="s">
        <v>1570</v>
      </c>
      <c r="Q563" s="221" t="s">
        <v>63</v>
      </c>
      <c r="R563" s="221" t="str">
        <f>H563&amp;" "&amp;I563</f>
        <v xml:space="preserve">Natural Gas and Petroleum Industry </v>
      </c>
      <c r="S563" s="221" t="str">
        <f t="shared" si="58"/>
        <v>//**Natural Gas and Petroleum Industry : **</v>
      </c>
      <c r="T563" s="206" t="str">
        <f t="shared" si="57"/>
        <v>//**Natural Gas and Petroleum Industry : ** If this policy is fully implemented, process emissions in 2050 are reduced by 22% from the natural gas and petroleum industry.</v>
      </c>
    </row>
    <row r="564" spans="1:21" x14ac:dyDescent="0.3">
      <c r="A564" s="206" t="s">
        <v>1571</v>
      </c>
      <c r="C564" s="206" t="s">
        <v>352</v>
      </c>
      <c r="D564" s="206" t="s">
        <v>441</v>
      </c>
      <c r="E564" s="206" t="s">
        <v>442</v>
      </c>
      <c r="F564" s="206" t="s">
        <v>381</v>
      </c>
      <c r="H564" s="206" t="s">
        <v>382</v>
      </c>
      <c r="J564" s="206">
        <v>513</v>
      </c>
      <c r="K564" s="206" t="s">
        <v>76</v>
      </c>
      <c r="L564" s="206" t="s">
        <v>1755</v>
      </c>
      <c r="N564" s="219" t="s">
        <v>1569</v>
      </c>
      <c r="O564" s="219" t="str">
        <f>INDEX('Standard Descriptions'!$E:$E,MATCH(Guidance!E564,'Standard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4" s="221" t="s">
        <v>1570</v>
      </c>
      <c r="Q564" s="221" t="s">
        <v>63</v>
      </c>
      <c r="R564" s="221" t="str">
        <f>H564&amp;" "&amp;I564</f>
        <v xml:space="preserve">Coal Mining Industry </v>
      </c>
      <c r="S564" s="221" t="str">
        <f t="shared" si="58"/>
        <v>//**Coal Mining Industry : **</v>
      </c>
      <c r="T564" s="206" t="str">
        <f t="shared" si="57"/>
        <v/>
      </c>
    </row>
    <row r="565" spans="1:21" x14ac:dyDescent="0.3">
      <c r="A565" s="206" t="s">
        <v>1571</v>
      </c>
      <c r="C565" s="206" t="s">
        <v>352</v>
      </c>
      <c r="D565" s="206" t="s">
        <v>441</v>
      </c>
      <c r="E565" s="206" t="s">
        <v>442</v>
      </c>
      <c r="F565" s="206" t="s">
        <v>383</v>
      </c>
      <c r="H565" s="206" t="s">
        <v>384</v>
      </c>
      <c r="J565" s="206">
        <v>514</v>
      </c>
      <c r="K565" s="206" t="s">
        <v>63</v>
      </c>
      <c r="L565" s="206" t="s">
        <v>1756</v>
      </c>
      <c r="N565" s="219" t="s">
        <v>1569</v>
      </c>
      <c r="O565" s="219" t="str">
        <f>INDEX('Standard Descriptions'!$E:$E,MATCH(Guidance!E565,'Standard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565" s="221" t="s">
        <v>1570</v>
      </c>
      <c r="Q565" s="221" t="s">
        <v>63</v>
      </c>
      <c r="R565" s="221" t="str">
        <f>H565&amp;" "&amp;I565</f>
        <v xml:space="preserve">Water &amp; Waste </v>
      </c>
      <c r="S565" s="221" t="str">
        <f t="shared" si="58"/>
        <v>//**Water &amp; Waste : **</v>
      </c>
      <c r="T565" s="206" t="str">
        <f t="shared" si="57"/>
        <v>//**Water &amp; Waste : ** If this policy is fully implemented, process emissions in 2050 are reduced by 36% from the waste management industry.</v>
      </c>
    </row>
    <row r="566" spans="1:21" s="223" customFormat="1" x14ac:dyDescent="0.3">
      <c r="A566" s="223" t="s">
        <v>1568</v>
      </c>
      <c r="B566" s="215" t="str">
        <f t="shared" ref="B566" si="62">C566&amp;D566&amp;E566</f>
        <v>IndustryMethane DestructionFraction of Methane Destruction Opportunities Achieved</v>
      </c>
      <c r="C566" s="223" t="s">
        <v>352</v>
      </c>
      <c r="D566" s="223" t="s">
        <v>447</v>
      </c>
      <c r="E566" s="223" t="str">
        <f>E567</f>
        <v>Fraction of Methane Destruction Opportunities Achieved</v>
      </c>
      <c r="N566" s="225" t="s">
        <v>1569</v>
      </c>
      <c r="O566" s="225" t="str">
        <f>INDEX('Standard Descriptions'!$E:$E,MATCH(Guidance!E566,'Standard Descriptions'!$C:$C,0))</f>
        <v xml:space="preserve"> This policy reduces methane emissions from the selected industry by increasing the burning of methane that is currently being released into the atmosphere (i.e. flaring instead of venting/leaking).//</v>
      </c>
      <c r="P566" s="223" t="s">
        <v>1570</v>
      </c>
      <c r="Q566" s="223" t="s">
        <v>63</v>
      </c>
      <c r="S566" s="223" t="str">
        <f t="shared" si="58"/>
        <v/>
      </c>
      <c r="T566" s="223" t="str">
        <f t="shared" si="57"/>
        <v/>
      </c>
      <c r="U566" s="214" t="str">
        <f>N566&amp;O566&amp;P566&amp;T567&amp;T568&amp;T569</f>
        <v>**Description:** This policy reduces methane emissions from the selected industry by increasing the burning of methane that is currently being released into the atmosphere (i.e. flaring instead of venting/leaking).//**Guidance for setting values: **//**Natural Gas and Petroleum Industry : ** If this policy is fully implemented, process emissions in 2050 are reduced by 3% from the natural gas and petroleum industry.//**Water &amp; Waste : ** If this policy is fully implemented, process emissions in 2050 are reduced by 14% from the waste management industry.</v>
      </c>
    </row>
    <row r="567" spans="1:21" x14ac:dyDescent="0.3">
      <c r="A567" s="206" t="s">
        <v>1571</v>
      </c>
      <c r="C567" s="206" t="s">
        <v>352</v>
      </c>
      <c r="D567" s="206" t="s">
        <v>447</v>
      </c>
      <c r="E567" s="206" t="s">
        <v>448</v>
      </c>
      <c r="F567" s="206" t="s">
        <v>375</v>
      </c>
      <c r="H567" s="206" t="s">
        <v>376</v>
      </c>
      <c r="J567" s="206">
        <v>57</v>
      </c>
      <c r="K567" s="206" t="s">
        <v>63</v>
      </c>
      <c r="L567" s="206" t="s">
        <v>1757</v>
      </c>
      <c r="N567" s="219" t="s">
        <v>1569</v>
      </c>
      <c r="O567" s="219" t="str">
        <f>INDEX('Standard Descriptions'!$E:$E,MATCH(Guidance!E567,'Standard Descriptions'!$C:$C,0))</f>
        <v xml:space="preserve"> This policy reduces methane emissions from the selected industry by increasing the burning of methane that is currently being released into the atmosphere (i.e. flaring instead of venting/leaking).//</v>
      </c>
      <c r="P567" s="221" t="s">
        <v>1570</v>
      </c>
      <c r="Q567" s="221" t="s">
        <v>63</v>
      </c>
      <c r="R567" s="221" t="str">
        <f>H567&amp;" "&amp;I567</f>
        <v xml:space="preserve">Natural Gas and Petroleum Industry </v>
      </c>
      <c r="S567" s="221" t="str">
        <f t="shared" si="58"/>
        <v>//**Natural Gas and Petroleum Industry : **</v>
      </c>
      <c r="T567" s="206" t="str">
        <f t="shared" si="57"/>
        <v>//**Natural Gas and Petroleum Industry : ** If this policy is fully implemented, process emissions in 2050 are reduced by 3% from the natural gas and petroleum industry.</v>
      </c>
    </row>
    <row r="568" spans="1:21" x14ac:dyDescent="0.3">
      <c r="A568" s="206" t="s">
        <v>1571</v>
      </c>
      <c r="C568" s="206" t="s">
        <v>352</v>
      </c>
      <c r="D568" s="206" t="s">
        <v>447</v>
      </c>
      <c r="E568" s="206" t="s">
        <v>448</v>
      </c>
      <c r="F568" s="206" t="s">
        <v>381</v>
      </c>
      <c r="H568" s="206" t="s">
        <v>382</v>
      </c>
      <c r="J568" s="206">
        <v>515</v>
      </c>
      <c r="K568" s="206" t="s">
        <v>76</v>
      </c>
      <c r="L568" s="206" t="s">
        <v>1758</v>
      </c>
      <c r="N568" s="219" t="s">
        <v>1569</v>
      </c>
      <c r="O568" s="219" t="str">
        <f>INDEX('Standard Descriptions'!$E:$E,MATCH(Guidance!E568,'Standard Descriptions'!$C:$C,0))</f>
        <v xml:space="preserve"> This policy reduces methane emissions from the selected industry by increasing the burning of methane that is currently being released into the atmosphere (i.e. flaring instead of venting/leaking).//</v>
      </c>
      <c r="P568" s="221" t="s">
        <v>1570</v>
      </c>
      <c r="Q568" s="221" t="s">
        <v>63</v>
      </c>
      <c r="R568" s="221" t="str">
        <f>H568&amp;" "&amp;I568</f>
        <v xml:space="preserve">Coal Mining Industry </v>
      </c>
      <c r="S568" s="221" t="str">
        <f t="shared" si="58"/>
        <v>//**Coal Mining Industry : **</v>
      </c>
      <c r="T568" s="206" t="str">
        <f t="shared" si="57"/>
        <v/>
      </c>
    </row>
    <row r="569" spans="1:21" x14ac:dyDescent="0.3">
      <c r="A569" s="206" t="s">
        <v>1571</v>
      </c>
      <c r="C569" s="206" t="s">
        <v>352</v>
      </c>
      <c r="D569" s="206" t="s">
        <v>447</v>
      </c>
      <c r="E569" s="206" t="s">
        <v>448</v>
      </c>
      <c r="F569" s="206" t="s">
        <v>383</v>
      </c>
      <c r="H569" s="206" t="s">
        <v>384</v>
      </c>
      <c r="J569" s="206">
        <v>516</v>
      </c>
      <c r="K569" s="206" t="s">
        <v>63</v>
      </c>
      <c r="L569" s="206" t="s">
        <v>1759</v>
      </c>
      <c r="N569" s="219" t="s">
        <v>1569</v>
      </c>
      <c r="O569" s="219" t="str">
        <f>INDEX('Standard Descriptions'!$E:$E,MATCH(Guidance!E569,'Standard Descriptions'!$C:$C,0))</f>
        <v xml:space="preserve"> This policy reduces methane emissions from the selected industry by increasing the burning of methane that is currently being released into the atmosphere (i.e. flaring instead of venting/leaking).//</v>
      </c>
      <c r="P569" s="221" t="s">
        <v>1570</v>
      </c>
      <c r="Q569" s="221" t="s">
        <v>63</v>
      </c>
      <c r="R569" s="221" t="str">
        <f>H569&amp;" "&amp;I569</f>
        <v xml:space="preserve">Water &amp; Waste </v>
      </c>
      <c r="S569" s="221" t="str">
        <f t="shared" si="58"/>
        <v>//**Water &amp; Waste : **</v>
      </c>
      <c r="T569" s="206" t="str">
        <f t="shared" si="57"/>
        <v>//**Water &amp; Waste : ** If this policy is fully implemented, process emissions in 2050 are reduced by 14% from the waste management industry.</v>
      </c>
    </row>
    <row r="570" spans="1:21" s="223" customFormat="1" x14ac:dyDescent="0.3">
      <c r="A570" s="223" t="s">
        <v>1568</v>
      </c>
      <c r="B570" s="215" t="str">
        <f t="shared" ref="B570" si="63">C570&amp;D570&amp;E570</f>
        <v>IndustryReduce Fossil Fuel ExportsPercent Reduction in Fossil Fuel Exports</v>
      </c>
      <c r="C570" s="223" t="s">
        <v>352</v>
      </c>
      <c r="D570" s="223" t="s">
        <v>452</v>
      </c>
      <c r="E570" s="223" t="str">
        <f>E571</f>
        <v>Percent Reduction in Fossil Fuel Exports</v>
      </c>
      <c r="N570" s="225" t="s">
        <v>1569</v>
      </c>
      <c r="O570" s="225" t="str">
        <f>INDEX('Standard Descriptions'!$E:$E,MATCH(Guidance!E570,'Standard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0" s="223" t="s">
        <v>1570</v>
      </c>
      <c r="Q570" s="223" t="s">
        <v>63</v>
      </c>
      <c r="S570" s="223" t="str">
        <f t="shared" si="58"/>
        <v/>
      </c>
      <c r="T570" s="223" t="str">
        <f t="shared" si="57"/>
        <v/>
      </c>
      <c r="U570" s="214" t="str">
        <f>N570&amp;O570&amp;P570&amp;T571&amp;T572&amp;T573&amp;T574&amp;T575&amp;T576&amp;T577&amp;T578&amp;T579</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**//**Petroleum Gasoline : ** Today, exports represent 6% of Brazil petroleum gasoline production.//**Jet Fuel/Kerosene : ** Today, exports represent 38% of Brazil jet fuel and kerosene production.//**Crude Oil : ** Today, exports represent 43% of Brazil crude oil production.//**LPG/Propane/Butane : ** Today, exports represent 0% of Brazil LPG, propane, and butane production.</v>
      </c>
    </row>
    <row r="571" spans="1:21" x14ac:dyDescent="0.3">
      <c r="A571" s="206" t="s">
        <v>1571</v>
      </c>
      <c r="C571" s="206" t="s">
        <v>352</v>
      </c>
      <c r="D571" s="206" t="s">
        <v>452</v>
      </c>
      <c r="E571" s="206" t="s">
        <v>453</v>
      </c>
      <c r="F571" s="206" t="s">
        <v>454</v>
      </c>
      <c r="H571" s="206" t="s">
        <v>227</v>
      </c>
      <c r="J571" s="206">
        <v>451</v>
      </c>
      <c r="K571" s="206" t="s">
        <v>76</v>
      </c>
      <c r="L571" s="206" t="s">
        <v>1760</v>
      </c>
      <c r="N571" s="219" t="s">
        <v>1569</v>
      </c>
      <c r="O571" s="219" t="str">
        <f>INDEX('Standard Descriptions'!$E:$E,MATCH(Guidance!E571,'Standard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1" s="221" t="s">
        <v>1570</v>
      </c>
      <c r="Q571" s="221" t="s">
        <v>63</v>
      </c>
      <c r="R571" s="221" t="str">
        <f t="shared" ref="R571:R591" si="64">H571&amp;" "&amp;I571</f>
        <v xml:space="preserve">Hard Coal </v>
      </c>
      <c r="S571" s="221" t="str">
        <f t="shared" si="58"/>
        <v>//**Hard Coal : **</v>
      </c>
      <c r="T571" s="206" t="str">
        <f t="shared" si="57"/>
        <v/>
      </c>
    </row>
    <row r="572" spans="1:21" x14ac:dyDescent="0.3">
      <c r="A572" s="206" t="s">
        <v>1571</v>
      </c>
      <c r="C572" s="206" t="s">
        <v>352</v>
      </c>
      <c r="D572" s="206" t="s">
        <v>452</v>
      </c>
      <c r="E572" s="206" t="s">
        <v>453</v>
      </c>
      <c r="F572" s="206" t="s">
        <v>458</v>
      </c>
      <c r="H572" s="206" t="s">
        <v>347</v>
      </c>
      <c r="J572" s="206">
        <v>452</v>
      </c>
      <c r="K572" s="206" t="s">
        <v>76</v>
      </c>
      <c r="L572" s="206" t="s">
        <v>1761</v>
      </c>
      <c r="N572" s="219" t="s">
        <v>1569</v>
      </c>
      <c r="O572" s="219" t="str">
        <f>INDEX('Standard Descriptions'!$E:$E,MATCH(Guidance!E572,'Standard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2" s="221" t="s">
        <v>1570</v>
      </c>
      <c r="Q572" s="221" t="s">
        <v>63</v>
      </c>
      <c r="R572" s="221" t="str">
        <f t="shared" si="64"/>
        <v xml:space="preserve">Natural Gas </v>
      </c>
      <c r="S572" s="221" t="str">
        <f t="shared" si="58"/>
        <v>//**Natural Gas : **</v>
      </c>
      <c r="T572" s="206" t="str">
        <f t="shared" si="57"/>
        <v/>
      </c>
    </row>
    <row r="573" spans="1:21" x14ac:dyDescent="0.3">
      <c r="A573" s="206" t="s">
        <v>1571</v>
      </c>
      <c r="C573" s="206" t="s">
        <v>352</v>
      </c>
      <c r="D573" s="206" t="s">
        <v>452</v>
      </c>
      <c r="E573" s="206" t="s">
        <v>453</v>
      </c>
      <c r="F573" s="206" t="s">
        <v>459</v>
      </c>
      <c r="H573" s="206" t="s">
        <v>460</v>
      </c>
      <c r="J573" s="206">
        <v>453</v>
      </c>
      <c r="K573" s="206" t="s">
        <v>63</v>
      </c>
      <c r="L573" s="206" t="s">
        <v>1762</v>
      </c>
      <c r="N573" s="219" t="s">
        <v>1569</v>
      </c>
      <c r="O573" s="219" t="str">
        <f>INDEX('Standard Descriptions'!$E:$E,MATCH(Guidance!E573,'Standard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3" s="221" t="s">
        <v>1570</v>
      </c>
      <c r="Q573" s="221" t="s">
        <v>63</v>
      </c>
      <c r="R573" s="221" t="str">
        <f t="shared" si="64"/>
        <v xml:space="preserve">Petroleum Gasoline </v>
      </c>
      <c r="S573" s="221" t="str">
        <f t="shared" si="58"/>
        <v>//**Petroleum Gasoline : **</v>
      </c>
      <c r="T573" s="206" t="str">
        <f t="shared" si="57"/>
        <v>//**Petroleum Gasoline : ** Today, exports represent 6% of Brazil petroleum gasoline production.</v>
      </c>
    </row>
    <row r="574" spans="1:21" x14ac:dyDescent="0.3">
      <c r="A574" s="206" t="s">
        <v>1571</v>
      </c>
      <c r="C574" s="206" t="s">
        <v>352</v>
      </c>
      <c r="D574" s="206" t="s">
        <v>452</v>
      </c>
      <c r="E574" s="206" t="s">
        <v>453</v>
      </c>
      <c r="F574" s="206" t="s">
        <v>461</v>
      </c>
      <c r="H574" s="206" t="s">
        <v>462</v>
      </c>
      <c r="J574" s="206">
        <v>454</v>
      </c>
      <c r="K574" s="206" t="s">
        <v>76</v>
      </c>
      <c r="L574" s="206" t="s">
        <v>1763</v>
      </c>
      <c r="N574" s="219" t="s">
        <v>1569</v>
      </c>
      <c r="O574" s="219" t="str">
        <f>INDEX('Standard Descriptions'!$E:$E,MATCH(Guidance!E574,'Standard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4" s="221" t="s">
        <v>1570</v>
      </c>
      <c r="Q574" s="221" t="s">
        <v>63</v>
      </c>
      <c r="R574" s="221" t="str">
        <f t="shared" si="64"/>
        <v xml:space="preserve">Petroleum Diesel </v>
      </c>
      <c r="S574" s="221" t="str">
        <f t="shared" si="58"/>
        <v>//**Petroleum Diesel : **</v>
      </c>
      <c r="T574" s="206" t="str">
        <f t="shared" si="57"/>
        <v/>
      </c>
    </row>
    <row r="575" spans="1:21" x14ac:dyDescent="0.3">
      <c r="A575" s="206" t="s">
        <v>1571</v>
      </c>
      <c r="C575" s="206" t="s">
        <v>352</v>
      </c>
      <c r="D575" s="206" t="s">
        <v>452</v>
      </c>
      <c r="E575" s="206" t="s">
        <v>453</v>
      </c>
      <c r="F575" s="206" t="s">
        <v>463</v>
      </c>
      <c r="H575" s="206" t="s">
        <v>464</v>
      </c>
      <c r="J575" s="206">
        <v>455</v>
      </c>
      <c r="K575" s="206" t="s">
        <v>63</v>
      </c>
      <c r="L575" s="206" t="s">
        <v>1764</v>
      </c>
      <c r="N575" s="219" t="s">
        <v>1569</v>
      </c>
      <c r="O575" s="219" t="str">
        <f>INDEX('Standard Descriptions'!$E:$E,MATCH(Guidance!E575,'Standard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5" s="221" t="s">
        <v>1570</v>
      </c>
      <c r="Q575" s="221" t="s">
        <v>63</v>
      </c>
      <c r="R575" s="221" t="str">
        <f t="shared" si="64"/>
        <v xml:space="preserve">Jet Fuel/Kerosene </v>
      </c>
      <c r="S575" s="221" t="str">
        <f t="shared" si="58"/>
        <v>//**Jet Fuel/Kerosene : **</v>
      </c>
      <c r="T575" s="206" t="str">
        <f t="shared" si="57"/>
        <v>//**Jet Fuel/Kerosene : ** Today, exports represent 38% of Brazil jet fuel and kerosene production.</v>
      </c>
    </row>
    <row r="576" spans="1:21" x14ac:dyDescent="0.3">
      <c r="A576" s="206" t="s">
        <v>1571</v>
      </c>
      <c r="C576" s="206" t="s">
        <v>352</v>
      </c>
      <c r="D576" s="206" t="s">
        <v>452</v>
      </c>
      <c r="E576" s="206" t="s">
        <v>453</v>
      </c>
      <c r="F576" s="206" t="s">
        <v>465</v>
      </c>
      <c r="H576" s="206" t="s">
        <v>252</v>
      </c>
      <c r="J576" s="206">
        <v>456</v>
      </c>
      <c r="K576" s="206" t="s">
        <v>76</v>
      </c>
      <c r="N576" s="219" t="s">
        <v>1569</v>
      </c>
      <c r="O576" s="219" t="str">
        <f>INDEX('Standard Descriptions'!$E:$E,MATCH(Guidance!E576,'Standard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6" s="221" t="s">
        <v>1570</v>
      </c>
      <c r="Q576" s="221" t="s">
        <v>63</v>
      </c>
      <c r="R576" s="221" t="str">
        <f t="shared" si="64"/>
        <v xml:space="preserve">Lignite </v>
      </c>
      <c r="S576" s="221" t="str">
        <f t="shared" si="58"/>
        <v>//**Lignite : **</v>
      </c>
      <c r="T576" s="206" t="str">
        <f t="shared" si="57"/>
        <v/>
      </c>
    </row>
    <row r="577" spans="1:22" x14ac:dyDescent="0.3">
      <c r="A577" s="206" t="s">
        <v>1571</v>
      </c>
      <c r="C577" s="206" t="s">
        <v>352</v>
      </c>
      <c r="D577" s="206" t="s">
        <v>452</v>
      </c>
      <c r="E577" s="206" t="s">
        <v>453</v>
      </c>
      <c r="F577" s="206" t="s">
        <v>466</v>
      </c>
      <c r="H577" s="206" t="s">
        <v>256</v>
      </c>
      <c r="J577" s="206">
        <v>457</v>
      </c>
      <c r="K577" s="206" t="s">
        <v>63</v>
      </c>
      <c r="L577" s="206" t="s">
        <v>1765</v>
      </c>
      <c r="N577" s="219" t="s">
        <v>1569</v>
      </c>
      <c r="O577" s="219" t="str">
        <f>INDEX('Standard Descriptions'!$E:$E,MATCH(Guidance!E577,'Standard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7" s="221" t="s">
        <v>1570</v>
      </c>
      <c r="Q577" s="221" t="s">
        <v>63</v>
      </c>
      <c r="R577" s="221" t="str">
        <f t="shared" si="64"/>
        <v xml:space="preserve">Crude Oil </v>
      </c>
      <c r="S577" s="221" t="str">
        <f t="shared" si="58"/>
        <v>//**Crude Oil : **</v>
      </c>
      <c r="T577" s="206" t="str">
        <f t="shared" si="57"/>
        <v>//**Crude Oil : ** Today, exports represent 43% of Brazil crude oil production.</v>
      </c>
    </row>
    <row r="578" spans="1:22" x14ac:dyDescent="0.3">
      <c r="A578" s="206" t="s">
        <v>1571</v>
      </c>
      <c r="C578" s="206" t="s">
        <v>352</v>
      </c>
      <c r="D578" s="206" t="s">
        <v>452</v>
      </c>
      <c r="E578" s="206" t="s">
        <v>453</v>
      </c>
      <c r="F578" s="206" t="s">
        <v>467</v>
      </c>
      <c r="H578" s="206" t="s">
        <v>468</v>
      </c>
      <c r="J578" s="206">
        <v>458</v>
      </c>
      <c r="K578" s="206" t="s">
        <v>76</v>
      </c>
      <c r="L578" s="206" t="s">
        <v>1766</v>
      </c>
      <c r="N578" s="219" t="s">
        <v>1569</v>
      </c>
      <c r="O578" s="219" t="str">
        <f>INDEX('Standard Descriptions'!$E:$E,MATCH(Guidance!E578,'Standard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8" s="221" t="s">
        <v>1570</v>
      </c>
      <c r="Q578" s="221" t="s">
        <v>63</v>
      </c>
      <c r="R578" s="221" t="str">
        <f t="shared" si="64"/>
        <v xml:space="preserve">Heavy/Residual Fuel Oil </v>
      </c>
      <c r="S578" s="221" t="str">
        <f t="shared" si="58"/>
        <v>//**Heavy/Residual Fuel Oil : **</v>
      </c>
      <c r="T578" s="206" t="str">
        <f t="shared" si="57"/>
        <v/>
      </c>
    </row>
    <row r="579" spans="1:22" x14ac:dyDescent="0.3">
      <c r="A579" s="206" t="s">
        <v>1571</v>
      </c>
      <c r="C579" s="206" t="s">
        <v>352</v>
      </c>
      <c r="D579" s="206" t="s">
        <v>452</v>
      </c>
      <c r="E579" s="206" t="s">
        <v>453</v>
      </c>
      <c r="F579" s="206" t="s">
        <v>469</v>
      </c>
      <c r="H579" s="206" t="s">
        <v>470</v>
      </c>
      <c r="J579" s="206">
        <v>459</v>
      </c>
      <c r="K579" s="206" t="s">
        <v>63</v>
      </c>
      <c r="L579" s="206" t="s">
        <v>1767</v>
      </c>
      <c r="N579" s="219" t="s">
        <v>1569</v>
      </c>
      <c r="O579" s="219" t="str">
        <f>INDEX('Standard Descriptions'!$E:$E,MATCH(Guidance!E579,'Standard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579" s="221" t="s">
        <v>1570</v>
      </c>
      <c r="Q579" s="221" t="s">
        <v>63</v>
      </c>
      <c r="R579" s="221" t="str">
        <f t="shared" si="64"/>
        <v xml:space="preserve">LPG/Propane/Butane </v>
      </c>
      <c r="S579" s="221" t="str">
        <f>IF(R579="","","//**"&amp;R579&amp;": **")</f>
        <v>//**LPG/Propane/Butane : **</v>
      </c>
      <c r="T579" s="206" t="str">
        <f t="shared" si="57"/>
        <v>//**LPG/Propane/Butane : ** Today, exports represent 0% of Brazil LPG, propane, and butane production.</v>
      </c>
    </row>
    <row r="580" spans="1:22" s="223" customFormat="1" x14ac:dyDescent="0.3">
      <c r="A580" s="223" t="s">
        <v>1568</v>
      </c>
      <c r="B580" s="215" t="str">
        <f t="shared" ref="B580:B592" si="65">C580&amp;D580&amp;E580</f>
        <v>Agriculture, Land Use, and ForestryAfforestation and ReforestationFraction of Afforestation and Reforestation Achieved</v>
      </c>
      <c r="C580" s="223" t="s">
        <v>471</v>
      </c>
      <c r="D580" s="223" t="s">
        <v>472</v>
      </c>
      <c r="E580" s="223" t="s">
        <v>473</v>
      </c>
      <c r="J580" s="223">
        <v>60</v>
      </c>
      <c r="K580" s="223" t="s">
        <v>63</v>
      </c>
      <c r="L580" s="223" t="s">
        <v>1768</v>
      </c>
      <c r="M580" s="207"/>
      <c r="N580" s="225" t="s">
        <v>1569</v>
      </c>
      <c r="O580" s="225" t="str">
        <f>INDEX('Standard Descriptions'!$E:$E,MATCH(Guidance!E580,'Standard Descriptions'!$C:$C,0))</f>
        <v xml:space="preserve"> This policy increases the sequestration of CO2 by planting forests.  Planted forests are assumed to be managed with best practices and are not used for timber harvesting. // </v>
      </c>
      <c r="P580" s="223" t="s">
        <v>1570</v>
      </c>
      <c r="Q580" s="223" t="s">
        <v>63</v>
      </c>
      <c r="R580" s="223" t="str">
        <f t="shared" si="64"/>
        <v xml:space="preserve"> </v>
      </c>
      <c r="T580" s="223" t="str">
        <f t="shared" ref="T580:T643" si="66">IF(K580="Yes",S580&amp;L580,"")</f>
        <v xml:space="preserve"> If this policy is fully implemented, we will have an additional 12.8 million acres of planted forests between 2020 and 2050 in Brazil.</v>
      </c>
      <c r="U580" s="214" t="str">
        <f>N580&amp;O580&amp;P580&amp;T580</f>
        <v>**Description:** This policy increases the sequestration of CO2 by planting forests.  Planted forests are assumed to be managed with best practices and are not used for timber harvesting. // **Guidance for setting values: ** If this policy is fully implemented, we will have an additional 12.8 million acres of planted forests between 2020 and 2050 in Brazil.</v>
      </c>
    </row>
    <row r="581" spans="1:22" s="223" customFormat="1" x14ac:dyDescent="0.3">
      <c r="A581" s="223" t="s">
        <v>1568</v>
      </c>
      <c r="B581" s="215" t="str">
        <f t="shared" si="65"/>
        <v>Agriculture, Land Use, and ForestryAvoid DeforestationFraction of Avoided Deforestation Achieved</v>
      </c>
      <c r="C581" s="223" t="s">
        <v>471</v>
      </c>
      <c r="D581" s="223" t="s">
        <v>478</v>
      </c>
      <c r="E581" s="223" t="s">
        <v>479</v>
      </c>
      <c r="J581" s="223">
        <v>590</v>
      </c>
      <c r="K581" s="223" t="s">
        <v>63</v>
      </c>
      <c r="L581" s="223" t="s">
        <v>1769</v>
      </c>
      <c r="M581" s="207"/>
      <c r="N581" s="225" t="s">
        <v>1569</v>
      </c>
      <c r="O581" s="225" t="str">
        <f>INDEX('Standard Descriptions'!$E:$E,MATCH(Guidance!E581,'Standard Descriptions'!$C:$C,0))</f>
        <v>This policy prevents the release of CO2 that accompanies deforestation. //</v>
      </c>
      <c r="P581" s="223" t="s">
        <v>1570</v>
      </c>
      <c r="Q581" s="223" t="s">
        <v>63</v>
      </c>
      <c r="R581" s="223" t="str">
        <f t="shared" si="64"/>
        <v xml:space="preserve"> </v>
      </c>
      <c r="T581" s="223" t="str">
        <f t="shared" si="66"/>
        <v xml:space="preserve"> This policy should be set as a one-time value, for the year in which the avoided deforestation is achieved. Using the Customize Implementation Schedule feture below, enter a 1 for the year in which you want the policy to be enacted and a 0 for all other years.</v>
      </c>
      <c r="U581" s="214" t="str">
        <f t="shared" ref="U581:U591" si="67">N581&amp;O581&amp;P581&amp;T581</f>
        <v>**Description:**This policy prevents the release of CO2 that accompanies deforestation. //**Guidance for setting values: ** This policy should be set as a one-time value, for the year in which the avoided deforestation is achieved. Using the Customize Implementation Schedule feture below, enter a 1 for the year in which you want the policy to be enacted and a 0 for all other years.</v>
      </c>
    </row>
    <row r="582" spans="1:22" s="223" customFormat="1" x14ac:dyDescent="0.3">
      <c r="A582" s="223" t="s">
        <v>1568</v>
      </c>
      <c r="B582" s="215" t="str">
        <f t="shared" si="65"/>
        <v>Agriculture, Land Use, and ForestryForest RestorationFraction of Forest Restoration Achieved</v>
      </c>
      <c r="C582" s="223" t="s">
        <v>471</v>
      </c>
      <c r="D582" s="223" t="s">
        <v>483</v>
      </c>
      <c r="E582" s="223" t="s">
        <v>484</v>
      </c>
      <c r="J582" s="223">
        <v>177</v>
      </c>
      <c r="K582" s="223" t="s">
        <v>63</v>
      </c>
      <c r="L582" s="223" t="s">
        <v>1770</v>
      </c>
      <c r="M582" s="207"/>
      <c r="N582" s="225" t="s">
        <v>1569</v>
      </c>
      <c r="O582" s="225" t="str">
        <f>INDEX('Standard Descriptions'!$E:$E,MATCH(Guidance!E582,'Standard Descriptions'!$C:$C,0))</f>
        <v xml:space="preserve"> This policy restores degraded forest, increasing the rate of carbon sequestration of the forest.//</v>
      </c>
      <c r="P582" s="223" t="s">
        <v>1570</v>
      </c>
      <c r="Q582" s="223" t="s">
        <v>63</v>
      </c>
      <c r="R582" s="223" t="str">
        <f t="shared" si="64"/>
        <v xml:space="preserve"> </v>
      </c>
      <c r="T582" s="223" t="str">
        <f t="shared" si="66"/>
        <v xml:space="preserve"> If this policy is fully implemented, this policy can restore 40.5 million acres, which represents 76% of the Brazilian legal environmental liability in the sector</v>
      </c>
      <c r="U582" s="214" t="str">
        <f t="shared" si="67"/>
        <v>**Description:** This policy restores degraded forest, increasing the rate of carbon sequestration of the forest.//**Guidance for setting values: ** If this policy is fully implemented, this policy can restore 40.5 million acres, which represents 76% of the Brazilian legal environmental liability in the sector</v>
      </c>
    </row>
    <row r="583" spans="1:22" s="223" customFormat="1" x14ac:dyDescent="0.3">
      <c r="A583" s="223" t="s">
        <v>1568</v>
      </c>
      <c r="B583" s="215" t="str">
        <f t="shared" si="65"/>
        <v>Agriculture, Land Use, and ForestryForest Set-AsidesFraction of Forest Set Asides Achieved</v>
      </c>
      <c r="C583" s="223" t="s">
        <v>471</v>
      </c>
      <c r="D583" s="223" t="s">
        <v>487</v>
      </c>
      <c r="E583" s="223" t="s">
        <v>488</v>
      </c>
      <c r="J583" s="223">
        <v>61</v>
      </c>
      <c r="K583" s="223" t="s">
        <v>76</v>
      </c>
      <c r="L583" s="223" t="s">
        <v>1597</v>
      </c>
      <c r="M583" s="207"/>
      <c r="N583" s="225" t="s">
        <v>1569</v>
      </c>
      <c r="O583" s="225" t="str">
        <f>INDEX('Standard Descriptions'!$E:$E,MATCH(Guidance!E583,'Standard Descriptions'!$C:$C,0))</f>
        <v xml:space="preserve"> This policy avoids the release of CO2 from forests by reducing timber harvesting. // </v>
      </c>
      <c r="P583" s="223" t="s">
        <v>1570</v>
      </c>
      <c r="Q583" s="223" t="s">
        <v>76</v>
      </c>
      <c r="R583" s="223" t="str">
        <f t="shared" si="64"/>
        <v xml:space="preserve"> </v>
      </c>
      <c r="T583" s="223" t="str">
        <f t="shared" si="66"/>
        <v/>
      </c>
      <c r="U583" s="214" t="str">
        <f t="shared" si="67"/>
        <v>**Description:** This policy avoids the release of CO2 from forests by reducing timber harvesting. // **Guidance for setting values: **</v>
      </c>
    </row>
    <row r="584" spans="1:22" s="223" customFormat="1" x14ac:dyDescent="0.3">
      <c r="A584" s="223" t="s">
        <v>1568</v>
      </c>
      <c r="B584" s="215" t="str">
        <f t="shared" si="65"/>
        <v>Agriculture, Land Use, and ForestryCropland and Rice MeasuresFraction of Cropland and Rice Measures Achieved</v>
      </c>
      <c r="C584" s="223" t="s">
        <v>471</v>
      </c>
      <c r="D584" s="223" t="s">
        <v>492</v>
      </c>
      <c r="E584" s="223" t="s">
        <v>493</v>
      </c>
      <c r="J584" s="223">
        <v>62</v>
      </c>
      <c r="K584" s="223" t="s">
        <v>63</v>
      </c>
      <c r="L584" s="223" t="s">
        <v>1771</v>
      </c>
      <c r="M584" s="207"/>
      <c r="N584" s="225" t="s">
        <v>1569</v>
      </c>
      <c r="O584" s="225" t="str">
        <f>INDEX('Standard Descriptions'!$E:$E,MATCH(Guidance!E584,'Standard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584" s="223" t="s">
        <v>1570</v>
      </c>
      <c r="Q584" s="223" t="s">
        <v>63</v>
      </c>
      <c r="R584" s="223" t="str">
        <f t="shared" si="64"/>
        <v xml:space="preserve"> </v>
      </c>
      <c r="T584" s="223" t="str">
        <f t="shared" si="66"/>
        <v xml:space="preserve"> If this policy is fully implemented, agricultural process emissions in 2050 are reduced by 5%.</v>
      </c>
      <c r="U584" s="214" t="str">
        <f t="shared" si="6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5%.</v>
      </c>
    </row>
    <row r="585" spans="1:22" s="223" customFormat="1" x14ac:dyDescent="0.3">
      <c r="A585" s="223" t="s">
        <v>1568</v>
      </c>
      <c r="B585" s="215" t="str">
        <f t="shared" si="65"/>
        <v>Agriculture, Land Use, and ForestryImproved Forest ManagementFraction of Improved Forest Management Achieved</v>
      </c>
      <c r="C585" s="223" t="s">
        <v>471</v>
      </c>
      <c r="D585" s="223" t="s">
        <v>497</v>
      </c>
      <c r="E585" s="223" t="s">
        <v>498</v>
      </c>
      <c r="J585" s="223">
        <v>63</v>
      </c>
      <c r="K585" s="223" t="s">
        <v>76</v>
      </c>
      <c r="L585" s="223" t="s">
        <v>1772</v>
      </c>
      <c r="M585" s="207"/>
      <c r="N585" s="225" t="s">
        <v>1569</v>
      </c>
      <c r="O585" s="225" t="str">
        <f>INDEX('Standard Descriptions'!$E:$E,MATCH(Guidance!E585,'Standard Descriptions'!$C:$C,0))</f>
        <v xml:space="preserve"> This policy increases CO2 sequestration by forests through improved forest management practices.  // </v>
      </c>
      <c r="P585" s="223" t="s">
        <v>1570</v>
      </c>
      <c r="Q585" s="223" t="s">
        <v>76</v>
      </c>
      <c r="R585" s="223" t="str">
        <f t="shared" si="64"/>
        <v xml:space="preserve"> </v>
      </c>
      <c r="T585" s="223" t="str">
        <f t="shared" si="66"/>
        <v/>
      </c>
      <c r="U585" s="214" t="str">
        <f t="shared" si="67"/>
        <v>**Description:** This policy increases CO2 sequestration by forests through improved forest management practices.  // **Guidance for setting values: **</v>
      </c>
    </row>
    <row r="586" spans="1:22" s="223" customFormat="1" x14ac:dyDescent="0.3">
      <c r="A586" s="223" t="s">
        <v>1568</v>
      </c>
      <c r="B586" s="215" t="str">
        <f t="shared" si="65"/>
        <v>Agriculture, Land Use, and ForestryLivestock MeasuresFraction of Livestock Measures Achieved</v>
      </c>
      <c r="C586" s="223" t="s">
        <v>471</v>
      </c>
      <c r="D586" s="223" t="s">
        <v>502</v>
      </c>
      <c r="E586" s="223" t="s">
        <v>503</v>
      </c>
      <c r="J586" s="223">
        <v>64</v>
      </c>
      <c r="K586" s="223" t="s">
        <v>63</v>
      </c>
      <c r="L586" s="223" t="s">
        <v>1771</v>
      </c>
      <c r="M586" s="207"/>
      <c r="N586" s="225" t="s">
        <v>1569</v>
      </c>
      <c r="O586" s="225" t="str">
        <f>INDEX('Standard Descriptions'!$E:$E,MATCH(Guidance!E586,'Standard Descriptions'!$C:$C,0))</f>
        <v xml:space="preserve"> This policy reduces greenhouse gas emissions from agriculture through livestock-related measures, such as feed supplements or drugs to prevent enteric methane formation. // </v>
      </c>
      <c r="P586" s="223" t="s">
        <v>1570</v>
      </c>
      <c r="Q586" s="223" t="s">
        <v>63</v>
      </c>
      <c r="R586" s="223" t="str">
        <f t="shared" si="64"/>
        <v xml:space="preserve"> </v>
      </c>
      <c r="T586" s="223" t="str">
        <f t="shared" si="66"/>
        <v xml:space="preserve"> If this policy is fully implemented, agricultural process emissions in 2050 are reduced by 5%.</v>
      </c>
      <c r="U586" s="214" t="str">
        <f t="shared" si="6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5%.</v>
      </c>
    </row>
    <row r="587" spans="1:22" s="223" customFormat="1" x14ac:dyDescent="0.3">
      <c r="A587" s="223" t="s">
        <v>1568</v>
      </c>
      <c r="B587" s="215" t="str">
        <f t="shared" si="65"/>
        <v>Agriculture, Land Use, and ForestryPeatland RestorationFraction of Peatland Restoration Achieved</v>
      </c>
      <c r="C587" s="223" t="s">
        <v>471</v>
      </c>
      <c r="D587" s="223" t="s">
        <v>507</v>
      </c>
      <c r="E587" s="223" t="s">
        <v>508</v>
      </c>
      <c r="J587" s="223">
        <v>178</v>
      </c>
      <c r="K587" s="223" t="s">
        <v>76</v>
      </c>
      <c r="M587" s="207"/>
      <c r="N587" s="225" t="s">
        <v>1569</v>
      </c>
      <c r="O587" s="225">
        <f>INDEX('Standard Descriptions'!$E:$E,MATCH(Guidance!E587,'Standard Descriptions'!$C:$C,0))</f>
        <v>0</v>
      </c>
      <c r="P587" s="223" t="s">
        <v>1570</v>
      </c>
      <c r="Q587" s="223" t="s">
        <v>76</v>
      </c>
      <c r="R587" s="223" t="str">
        <f t="shared" si="64"/>
        <v xml:space="preserve"> </v>
      </c>
      <c r="T587" s="223" t="str">
        <f t="shared" si="66"/>
        <v/>
      </c>
      <c r="U587" s="214" t="str">
        <f t="shared" si="67"/>
        <v>**Description:**0**Guidance for setting values: **</v>
      </c>
    </row>
    <row r="588" spans="1:22" s="223" customFormat="1" x14ac:dyDescent="0.3">
      <c r="A588" s="223" t="s">
        <v>1568</v>
      </c>
      <c r="B588" s="215" t="str">
        <f t="shared" si="65"/>
        <v>Agriculture, Land Use, and ForestryShift to Non-Animal ProductsPercent Animal Products Shifted to Nonanimal Products</v>
      </c>
      <c r="C588" s="223" t="s">
        <v>471</v>
      </c>
      <c r="D588" s="223" t="s">
        <v>511</v>
      </c>
      <c r="E588" s="223" t="s">
        <v>512</v>
      </c>
      <c r="J588" s="223">
        <v>434</v>
      </c>
      <c r="K588" s="223" t="s">
        <v>63</v>
      </c>
      <c r="L588" s="223" t="s">
        <v>1773</v>
      </c>
      <c r="M588" s="207"/>
      <c r="N588" s="225" t="s">
        <v>1569</v>
      </c>
      <c r="O588" s="225" t="str">
        <f>INDEX('Standard Descriptions'!$E:$E,MATCH(Guidance!E588,'Standard Descriptions'!$C:$C,0))</f>
        <v xml:space="preserve">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588" s="223" t="s">
        <v>1570</v>
      </c>
      <c r="Q588" s="223" t="s">
        <v>63</v>
      </c>
      <c r="R588" s="223" t="str">
        <f t="shared" si="64"/>
        <v xml:space="preserve"> </v>
      </c>
      <c r="T588" s="223" t="str">
        <f t="shared" si="66"/>
        <v xml:space="preserve"> According to OECD statistics, the Brazil has a per-capita meat consumption of 78 kg/person/year.  If the Brazil were to achieve a rate similar to that in Europe (70 kg/person/yr) or Japan (36 kg/person/yr), this would be a reduction of 10% (Europe) or 54% (Japan), respectively.</v>
      </c>
      <c r="U588" s="214" t="str">
        <f t="shared" si="67"/>
        <v>**Description:**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Brazil has a per-capita meat consumption of 78 kg/person/year.  If the Brazil were to achieve a rate similar to that in Europe (70 kg/person/yr) or Japan (36 kg/person/yr), this would be a reduction of 10% (Europe) or 54% (Japan), respectively.</v>
      </c>
    </row>
    <row r="589" spans="1:22" s="223" customFormat="1" x14ac:dyDescent="0.3">
      <c r="A589" s="223" t="s">
        <v>1568</v>
      </c>
      <c r="B589" s="215" t="str">
        <f t="shared" si="65"/>
        <v>District Heat and HydrogenUse CHP for District HeatFraction of Non CHP Heat Production Converted to CHP</v>
      </c>
      <c r="C589" s="223" t="s">
        <v>517</v>
      </c>
      <c r="D589" s="223" t="s">
        <v>518</v>
      </c>
      <c r="E589" s="223" t="s">
        <v>519</v>
      </c>
      <c r="J589" s="223">
        <v>68</v>
      </c>
      <c r="K589" s="223" t="s">
        <v>76</v>
      </c>
      <c r="L589" s="223" t="s">
        <v>1598</v>
      </c>
      <c r="M589" s="207"/>
      <c r="N589" s="225" t="s">
        <v>1569</v>
      </c>
      <c r="O589" s="225" t="str">
        <f>INDEX('Standard Descriptions'!$E:$E,MATCH(Guidance!E589,'Standard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589" s="223" t="s">
        <v>1570</v>
      </c>
      <c r="Q589" s="223" t="s">
        <v>76</v>
      </c>
      <c r="R589" s="223" t="str">
        <f t="shared" si="64"/>
        <v xml:space="preserve"> </v>
      </c>
      <c r="T589" s="223" t="str">
        <f t="shared" si="66"/>
        <v/>
      </c>
      <c r="U589" s="214" t="str">
        <f t="shared" si="6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v>
      </c>
    </row>
    <row r="590" spans="1:22" s="223" customFormat="1" x14ac:dyDescent="0.3">
      <c r="A590" s="223" t="s">
        <v>1568</v>
      </c>
      <c r="B590" s="215" t="str">
        <f t="shared" si="65"/>
        <v>District Heat and HydrogenProduce District Heat with HydrogenFraction of District Heat Fuel Use Shifted to Other Fuels</v>
      </c>
      <c r="C590" s="223" t="s">
        <v>517</v>
      </c>
      <c r="D590" s="223" t="s">
        <v>525</v>
      </c>
      <c r="E590" s="223" t="s">
        <v>526</v>
      </c>
      <c r="J590" s="223">
        <v>176</v>
      </c>
      <c r="K590" s="223" t="s">
        <v>76</v>
      </c>
      <c r="L590" s="223" t="s">
        <v>1599</v>
      </c>
      <c r="M590" s="207"/>
      <c r="N590" s="225" t="s">
        <v>1569</v>
      </c>
      <c r="O590" s="225" t="str">
        <f>INDEX('Standard Descriptions'!$E:$E,MATCH(Guidance!E590,'Standard Descriptions'!$C:$C,0))</f>
        <v xml:space="preserve"> This policy causes a percentage of the district heat to be generated by burning hydrogen instead of the fuels used in the BAU case. // </v>
      </c>
      <c r="P590" s="223" t="s">
        <v>1570</v>
      </c>
      <c r="Q590" s="223" t="s">
        <v>76</v>
      </c>
      <c r="R590" s="223" t="str">
        <f t="shared" si="64"/>
        <v xml:space="preserve"> </v>
      </c>
      <c r="T590" s="223" t="str">
        <f t="shared" si="66"/>
        <v/>
      </c>
      <c r="U590" s="214" t="str">
        <f t="shared" si="67"/>
        <v>**Description:** This policy causes a percentage of the district heat to be generated by burning hydrogen instead of the fuels used in the BAU case. // **Guidance for setting values: **</v>
      </c>
    </row>
    <row r="591" spans="1:22" s="223" customFormat="1" x14ac:dyDescent="0.3">
      <c r="A591" s="223" t="s">
        <v>1568</v>
      </c>
      <c r="B591" s="215" t="str">
        <f t="shared" si="65"/>
        <v>District Heat and HydrogenShift Hydrogen Production to ElectrolysisFraction of Hydrogen Production Pathways Shifted</v>
      </c>
      <c r="C591" s="223" t="s">
        <v>517</v>
      </c>
      <c r="D591" s="223" t="s">
        <v>532</v>
      </c>
      <c r="E591" s="223" t="s">
        <v>533</v>
      </c>
      <c r="J591" s="223">
        <v>450</v>
      </c>
      <c r="K591" s="223" t="s">
        <v>63</v>
      </c>
      <c r="L591" s="223" t="s">
        <v>1774</v>
      </c>
      <c r="M591" s="207"/>
      <c r="N591" s="225" t="s">
        <v>1569</v>
      </c>
      <c r="O591" s="225" t="str">
        <f>INDEX('Standard Descriptions'!$E:$E,MATCH(Guidance!E591,'Standard Descriptions'!$C:$C,0))</f>
        <v xml:space="preserve"> This policy causes a percentage of merchant hydrogen (i.e. hydrogen produced for sale, not hydrogen produced and consumed on-site within a facility) to be produced via electrolysis rather than via other production pathways. // </v>
      </c>
      <c r="P591" s="223" t="s">
        <v>1570</v>
      </c>
      <c r="Q591" s="223" t="s">
        <v>63</v>
      </c>
      <c r="R591" s="223" t="str">
        <f t="shared" si="64"/>
        <v xml:space="preserve"> </v>
      </c>
      <c r="T591" s="223" t="str">
        <f t="shared" si="66"/>
        <v xml:space="preserve"> Today, in the United States, roughly 95% of hydrogen is produced via steam reforming of natural gas and 5% is produced via electrolysis.  These shares are not projected to change in the BAU case.</v>
      </c>
      <c r="U591" s="214" t="str">
        <f t="shared" si="6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592" spans="1:22" s="223" customFormat="1" x14ac:dyDescent="0.3">
      <c r="A592" s="223" t="s">
        <v>1568</v>
      </c>
      <c r="B592" s="215" t="str">
        <f t="shared" si="65"/>
        <v>Cross-SectorCarbon TaxAdditional Carbon Tax Rate</v>
      </c>
      <c r="C592" s="223" t="s">
        <v>538</v>
      </c>
      <c r="D592" s="223" t="s">
        <v>549</v>
      </c>
      <c r="E592" s="223" t="str">
        <f>E593</f>
        <v>Additional Carbon Tax Rate</v>
      </c>
      <c r="M592" s="207"/>
      <c r="N592" s="225" t="s">
        <v>1569</v>
      </c>
      <c r="O592" s="225" t="str">
        <f>INDEX('Standard Descriptions'!$E:$E,MATCH(Guidance!E592,'Standard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2" s="223" t="s">
        <v>1570</v>
      </c>
      <c r="Q592" s="223" t="s">
        <v>63</v>
      </c>
      <c r="S592" s="223" t="str">
        <f t="shared" ref="S592:S655" si="68">IF(R592="","","//**"&amp;R592&amp;": **")</f>
        <v/>
      </c>
      <c r="T592" s="223" t="str">
        <f t="shared" si="66"/>
        <v/>
      </c>
      <c r="U592" s="214" t="str">
        <f>app_en!A173</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**Guidance for setting values: **//**Transportation Sector : ** The Brazil government's r for the year 2050 range from $5 to $75 per ton (in inflation-adjusted 2018 dollars), depending on one's choice of discount rate.//**Electricity Sector : **//**Residential Bldg Sector : **//**Commercial Bldg Sector : **//**Industry Sector : ** levied on greenhouse gas emissions from non-energy industrial and agricultural processes, but these emissions sources can be included by enabling the policy lever "Carbon Tax Applies to Process Emissions." //</v>
      </c>
      <c r="V592" s="324"/>
    </row>
    <row r="593" spans="1:25" x14ac:dyDescent="0.3">
      <c r="A593" s="206" t="s">
        <v>1571</v>
      </c>
      <c r="C593" s="206" t="s">
        <v>538</v>
      </c>
      <c r="D593" s="206" t="s">
        <v>549</v>
      </c>
      <c r="E593" s="206" t="s">
        <v>550</v>
      </c>
      <c r="F593" s="206" t="s">
        <v>551</v>
      </c>
      <c r="H593" s="206" t="s">
        <v>552</v>
      </c>
      <c r="J593" s="206">
        <v>171</v>
      </c>
      <c r="K593" s="206" t="s">
        <v>63</v>
      </c>
      <c r="L593" s="206" t="s">
        <v>1776</v>
      </c>
      <c r="N593" s="219" t="s">
        <v>1569</v>
      </c>
      <c r="O593" s="219" t="str">
        <f>INDEX('Standard Descriptions'!$E:$E,MATCH(Guidance!E593,'Standard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3" s="221" t="s">
        <v>1570</v>
      </c>
      <c r="Q593" s="221" t="s">
        <v>63</v>
      </c>
      <c r="R593" s="221" t="str">
        <f t="shared" ref="R593:R598" si="69">H593&amp;" "&amp;I593</f>
        <v xml:space="preserve">Transportation Sector </v>
      </c>
      <c r="S593" s="221" t="str">
        <f t="shared" si="68"/>
        <v>//**Transportation Sector : **</v>
      </c>
      <c r="T593" s="206" t="str">
        <f t="shared" si="66"/>
        <v>//**Transportation Sector : ** The Brazil government's r for the year 2050 range from $5 to $75 per ton (in inflation-adjusted 2018 dollars), depending on one's choice of discount rate.</v>
      </c>
    </row>
    <row r="594" spans="1:25" x14ac:dyDescent="0.3">
      <c r="A594" s="206" t="s">
        <v>1571</v>
      </c>
      <c r="C594" s="206" t="s">
        <v>538</v>
      </c>
      <c r="D594" s="206" t="s">
        <v>549</v>
      </c>
      <c r="E594" s="206" t="s">
        <v>550</v>
      </c>
      <c r="F594" s="206" t="s">
        <v>541</v>
      </c>
      <c r="H594" s="206" t="s">
        <v>542</v>
      </c>
      <c r="J594" s="206">
        <v>172</v>
      </c>
      <c r="K594" s="206" t="s">
        <v>63</v>
      </c>
      <c r="N594" s="219" t="s">
        <v>1569</v>
      </c>
      <c r="O594" s="219" t="str">
        <f>INDEX('Standard Descriptions'!$E:$E,MATCH(Guidance!E594,'Standard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4" s="221" t="s">
        <v>1570</v>
      </c>
      <c r="Q594" s="221" t="s">
        <v>63</v>
      </c>
      <c r="R594" s="221" t="str">
        <f t="shared" si="69"/>
        <v xml:space="preserve">Electricity Sector </v>
      </c>
      <c r="S594" s="221" t="str">
        <f t="shared" si="68"/>
        <v>//**Electricity Sector : **</v>
      </c>
      <c r="T594" s="206" t="str">
        <f t="shared" si="66"/>
        <v>//**Electricity Sector : **</v>
      </c>
    </row>
    <row r="595" spans="1:25" x14ac:dyDescent="0.3">
      <c r="A595" s="206" t="s">
        <v>1571</v>
      </c>
      <c r="C595" s="206" t="s">
        <v>538</v>
      </c>
      <c r="D595" s="206" t="s">
        <v>549</v>
      </c>
      <c r="E595" s="206" t="s">
        <v>550</v>
      </c>
      <c r="F595" s="206" t="s">
        <v>556</v>
      </c>
      <c r="H595" s="206" t="s">
        <v>557</v>
      </c>
      <c r="J595" s="206">
        <v>173</v>
      </c>
      <c r="K595" s="206" t="s">
        <v>63</v>
      </c>
      <c r="N595" s="219" t="s">
        <v>1569</v>
      </c>
      <c r="O595" s="219" t="str">
        <f>INDEX('Standard Descriptions'!$E:$E,MATCH(Guidance!E595,'Standard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5" s="221" t="s">
        <v>1570</v>
      </c>
      <c r="Q595" s="221" t="s">
        <v>63</v>
      </c>
      <c r="R595" s="221" t="str">
        <f t="shared" si="69"/>
        <v xml:space="preserve">Residential Bldg Sector </v>
      </c>
      <c r="S595" s="221" t="str">
        <f t="shared" si="68"/>
        <v>//**Residential Bldg Sector : **</v>
      </c>
      <c r="T595" s="206" t="str">
        <f t="shared" si="66"/>
        <v>//**Residential Bldg Sector : **</v>
      </c>
    </row>
    <row r="596" spans="1:25" x14ac:dyDescent="0.3">
      <c r="A596" s="206" t="s">
        <v>1571</v>
      </c>
      <c r="C596" s="206" t="s">
        <v>538</v>
      </c>
      <c r="D596" s="206" t="s">
        <v>549</v>
      </c>
      <c r="E596" s="206" t="s">
        <v>550</v>
      </c>
      <c r="F596" s="206" t="s">
        <v>558</v>
      </c>
      <c r="H596" s="206" t="s">
        <v>559</v>
      </c>
      <c r="J596" s="206">
        <v>174</v>
      </c>
      <c r="K596" s="206" t="s">
        <v>63</v>
      </c>
      <c r="N596" s="219" t="s">
        <v>1569</v>
      </c>
      <c r="O596" s="219" t="str">
        <f>INDEX('Standard Descriptions'!$E:$E,MATCH(Guidance!E596,'Standard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6" s="221" t="s">
        <v>1570</v>
      </c>
      <c r="Q596" s="221" t="s">
        <v>63</v>
      </c>
      <c r="R596" s="221" t="str">
        <f t="shared" si="69"/>
        <v xml:space="preserve">Commercial Bldg Sector </v>
      </c>
      <c r="S596" s="221" t="str">
        <f t="shared" si="68"/>
        <v>//**Commercial Bldg Sector : **</v>
      </c>
      <c r="T596" s="206" t="str">
        <f t="shared" si="66"/>
        <v>//**Commercial Bldg Sector : **</v>
      </c>
    </row>
    <row r="597" spans="1:25" x14ac:dyDescent="0.3">
      <c r="A597" s="206" t="s">
        <v>1571</v>
      </c>
      <c r="C597" s="206" t="s">
        <v>538</v>
      </c>
      <c r="D597" s="206" t="s">
        <v>549</v>
      </c>
      <c r="E597" s="206" t="s">
        <v>550</v>
      </c>
      <c r="F597" s="206" t="s">
        <v>547</v>
      </c>
      <c r="H597" s="206" t="s">
        <v>548</v>
      </c>
      <c r="J597" s="206">
        <v>175</v>
      </c>
      <c r="K597" s="206" t="s">
        <v>63</v>
      </c>
      <c r="L597" s="206" t="s">
        <v>1601</v>
      </c>
      <c r="N597" s="219" t="s">
        <v>1569</v>
      </c>
      <c r="O597" s="219" t="str">
        <f>INDEX('Standard Descriptions'!$E:$E,MATCH(Guidance!E597,'Standard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7" s="221" t="s">
        <v>1570</v>
      </c>
      <c r="Q597" s="221" t="s">
        <v>63</v>
      </c>
      <c r="R597" s="221" t="str">
        <f t="shared" si="69"/>
        <v xml:space="preserve">Industry Sector </v>
      </c>
      <c r="S597" s="221" t="str">
        <f t="shared" si="68"/>
        <v>//**Industry Sector : **</v>
      </c>
      <c r="T597" s="206" t="str">
        <f t="shared" si="66"/>
        <v xml:space="preserve">//**Industry Sector : ** levied on greenhouse gas emissions from non-energy industrial and agricultural processes, but these emissions sources can be included by enabling the policy lever "Carbon Tax Applies to Process Emissions." // </v>
      </c>
      <c r="W597" s="206" t="s">
        <v>1602</v>
      </c>
      <c r="Y597" s="206" t="s">
        <v>1600</v>
      </c>
    </row>
    <row r="598" spans="1:25" x14ac:dyDescent="0.3">
      <c r="A598" s="206" t="s">
        <v>1571</v>
      </c>
      <c r="C598" s="206" t="s">
        <v>538</v>
      </c>
      <c r="D598" s="206" t="s">
        <v>549</v>
      </c>
      <c r="E598" s="206" t="s">
        <v>550</v>
      </c>
      <c r="F598" s="206" t="s">
        <v>560</v>
      </c>
      <c r="H598" s="206" t="s">
        <v>561</v>
      </c>
      <c r="J598" s="206">
        <v>544</v>
      </c>
      <c r="K598" s="206" t="s">
        <v>76</v>
      </c>
      <c r="L598" s="206" t="s">
        <v>1777</v>
      </c>
      <c r="N598" s="219" t="s">
        <v>1569</v>
      </c>
      <c r="O598" s="219" t="str">
        <f>INDEX('Standard Descriptions'!$E:$E,MATCH(Guidance!E598,'Standard Descriptions'!$C:$C,0))</f>
        <v xml:space="preserve">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not** levied on greenhouse gas emissions from non-energy industrial and agricultural processes by default, but these emissions sources can be included by enabling the policy lever "Carbon Tax Applies to Process Emissions." </v>
      </c>
      <c r="P598" s="221" t="s">
        <v>1570</v>
      </c>
      <c r="Q598" s="221" t="s">
        <v>63</v>
      </c>
      <c r="R598" s="221" t="str">
        <f t="shared" si="69"/>
        <v xml:space="preserve">District Heat &amp; Hydrogen Sector </v>
      </c>
      <c r="S598" s="221" t="str">
        <f t="shared" si="68"/>
        <v>//**District Heat &amp; Hydrogen Sector : **</v>
      </c>
      <c r="T598" s="206" t="str">
        <f t="shared" si="66"/>
        <v/>
      </c>
    </row>
    <row r="599" spans="1:25" s="223" customFormat="1" x14ac:dyDescent="0.3">
      <c r="A599" s="223" t="s">
        <v>1568</v>
      </c>
      <c r="B599" s="215" t="str">
        <f t="shared" ref="B599" si="70">C599&amp;D599&amp;E599</f>
        <v>Cross-SectorEnd Existing SubsidiesPercent Reduction in BAU Subsidies</v>
      </c>
      <c r="C599" s="223" t="s">
        <v>538</v>
      </c>
      <c r="D599" s="223" t="s">
        <v>566</v>
      </c>
      <c r="E599" s="223" t="str">
        <f>E600</f>
        <v>Percent Reduction in BAU Subsidies</v>
      </c>
      <c r="M599" s="207"/>
      <c r="N599" s="225" t="s">
        <v>1569</v>
      </c>
      <c r="O599" s="225" t="str">
        <f>INDEX('Standard Descriptions'!$E:$E,MATCH(Guidance!E599,'Standard Descriptions'!$C:$C,0))</f>
        <v xml:space="preserve"> This policy reduces the subsidies paid for the production of the selected energy source(s) in the BAU case. // </v>
      </c>
      <c r="P599" s="223" t="s">
        <v>1570</v>
      </c>
      <c r="Q599" s="223" t="s">
        <v>63</v>
      </c>
      <c r="S599" s="223" t="str">
        <f t="shared" si="68"/>
        <v/>
      </c>
      <c r="T599" s="223" t="str">
        <f t="shared" si="66"/>
        <v/>
      </c>
      <c r="U599" s="214" t="str">
        <f>N599&amp;O599&amp;P599&amp;T600&amp;T601&amp;T602&amp;T603&amp;T604&amp;T605&amp;T606&amp;T607&amp;T608&amp;T609&amp;T610&amp;T611&amp;T612&amp;T613&amp;T614&amp;T615&amp;T616&amp;T617&amp;T618&amp;T619&amp;T620</f>
        <v>**Description:** This policy reduces the subsidies paid for the production of the selected energy source(s) in the BAU case. // **Guidance for setting values: **</v>
      </c>
    </row>
    <row r="600" spans="1:25" x14ac:dyDescent="0.3">
      <c r="A600" s="206" t="s">
        <v>1571</v>
      </c>
      <c r="C600" s="206" t="s">
        <v>538</v>
      </c>
      <c r="D600" s="206" t="s">
        <v>566</v>
      </c>
      <c r="E600" s="206" t="s">
        <v>567</v>
      </c>
      <c r="F600" s="206" t="s">
        <v>568</v>
      </c>
      <c r="H600" s="206" t="s">
        <v>569</v>
      </c>
      <c r="J600" s="206" t="s">
        <v>222</v>
      </c>
      <c r="K600" s="206" t="s">
        <v>76</v>
      </c>
      <c r="N600" s="219" t="s">
        <v>1569</v>
      </c>
      <c r="O600" s="219" t="str">
        <f>INDEX('Standard Descriptions'!$E:$E,MATCH(Guidance!E600,'Standard Descriptions'!$C:$C,0))</f>
        <v xml:space="preserve"> This policy reduces the subsidies paid for the production of the selected energy source(s) in the BAU case. // </v>
      </c>
      <c r="P600" s="221" t="s">
        <v>1570</v>
      </c>
      <c r="Q600" s="221" t="s">
        <v>63</v>
      </c>
      <c r="R600" s="221" t="str">
        <f t="shared" ref="R600:R622" si="71">H600&amp;" "&amp;I600</f>
        <v xml:space="preserve">Electricity </v>
      </c>
      <c r="S600" s="221" t="str">
        <f t="shared" si="68"/>
        <v>//**Electricity : **</v>
      </c>
      <c r="T600" s="206" t="str">
        <f>IF(K600="Yes",S600&amp;L600,"")</f>
        <v/>
      </c>
    </row>
    <row r="601" spans="1:25" x14ac:dyDescent="0.3">
      <c r="A601" s="206" t="s">
        <v>1571</v>
      </c>
      <c r="C601" s="206" t="s">
        <v>538</v>
      </c>
      <c r="D601" s="206" t="s">
        <v>566</v>
      </c>
      <c r="E601" s="206" t="s">
        <v>567</v>
      </c>
      <c r="F601" s="206" t="s">
        <v>454</v>
      </c>
      <c r="H601" s="206" t="s">
        <v>227</v>
      </c>
      <c r="J601" s="206">
        <v>69</v>
      </c>
      <c r="K601" s="206" t="s">
        <v>76</v>
      </c>
      <c r="L601" s="206" t="s">
        <v>1603</v>
      </c>
      <c r="N601" s="219" t="s">
        <v>1569</v>
      </c>
      <c r="O601" s="219" t="str">
        <f>INDEX('Standard Descriptions'!$E:$E,MATCH(Guidance!E601,'Standard Descriptions'!$C:$C,0))</f>
        <v xml:space="preserve"> This policy reduces the subsidies paid for the production of the selected energy source(s) in the BAU case. // </v>
      </c>
      <c r="P601" s="221" t="s">
        <v>1570</v>
      </c>
      <c r="Q601" s="221" t="s">
        <v>63</v>
      </c>
      <c r="R601" s="221" t="str">
        <f t="shared" si="71"/>
        <v xml:space="preserve">Hard Coal </v>
      </c>
      <c r="S601" s="221" t="str">
        <f t="shared" si="68"/>
        <v>//**Hard Coal : **</v>
      </c>
      <c r="T601" s="206" t="str">
        <f t="shared" si="66"/>
        <v/>
      </c>
    </row>
    <row r="602" spans="1:25" x14ac:dyDescent="0.3">
      <c r="A602" s="206" t="s">
        <v>1571</v>
      </c>
      <c r="C602" s="206" t="s">
        <v>538</v>
      </c>
      <c r="D602" s="206" t="s">
        <v>566</v>
      </c>
      <c r="E602" s="206" t="s">
        <v>567</v>
      </c>
      <c r="F602" s="206" t="s">
        <v>458</v>
      </c>
      <c r="H602" s="206" t="s">
        <v>347</v>
      </c>
      <c r="J602" s="206">
        <v>70</v>
      </c>
      <c r="K602" s="206" t="s">
        <v>76</v>
      </c>
      <c r="L602" s="206" t="s">
        <v>1778</v>
      </c>
      <c r="N602" s="219" t="s">
        <v>1569</v>
      </c>
      <c r="O602" s="219" t="str">
        <f>INDEX('Standard Descriptions'!$E:$E,MATCH(Guidance!E602,'Standard Descriptions'!$C:$C,0))</f>
        <v xml:space="preserve"> This policy reduces the subsidies paid for the production of the selected energy source(s) in the BAU case. // </v>
      </c>
      <c r="P602" s="221" t="s">
        <v>1570</v>
      </c>
      <c r="Q602" s="221" t="s">
        <v>63</v>
      </c>
      <c r="R602" s="221" t="str">
        <f t="shared" si="71"/>
        <v xml:space="preserve">Natural Gas </v>
      </c>
      <c r="S602" s="221" t="str">
        <f t="shared" si="68"/>
        <v>//**Natural Gas : **</v>
      </c>
      <c r="T602" s="206" t="str">
        <f t="shared" si="66"/>
        <v/>
      </c>
    </row>
    <row r="603" spans="1:25" x14ac:dyDescent="0.3">
      <c r="A603" s="206" t="s">
        <v>1571</v>
      </c>
      <c r="C603" s="206" t="s">
        <v>538</v>
      </c>
      <c r="D603" s="206" t="s">
        <v>566</v>
      </c>
      <c r="E603" s="206" t="s">
        <v>567</v>
      </c>
      <c r="F603" s="206" t="s">
        <v>571</v>
      </c>
      <c r="H603" s="206" t="s">
        <v>234</v>
      </c>
      <c r="J603" s="206">
        <v>71</v>
      </c>
      <c r="K603" s="206" t="s">
        <v>76</v>
      </c>
      <c r="L603" s="206" t="s">
        <v>1604</v>
      </c>
      <c r="N603" s="219" t="s">
        <v>1569</v>
      </c>
      <c r="O603" s="219" t="str">
        <f>INDEX('Standard Descriptions'!$E:$E,MATCH(Guidance!E603,'Standard Descriptions'!$C:$C,0))</f>
        <v xml:space="preserve"> This policy reduces the subsidies paid for the production of the selected energy source(s) in the BAU case. // </v>
      </c>
      <c r="P603" s="221" t="s">
        <v>1570</v>
      </c>
      <c r="Q603" s="221" t="s">
        <v>63</v>
      </c>
      <c r="R603" s="221" t="str">
        <f t="shared" si="71"/>
        <v xml:space="preserve">Nuclear </v>
      </c>
      <c r="S603" s="221" t="str">
        <f t="shared" si="68"/>
        <v>//**Nuclear : **</v>
      </c>
      <c r="T603" s="206" t="str">
        <f t="shared" si="66"/>
        <v/>
      </c>
    </row>
    <row r="604" spans="1:25" x14ac:dyDescent="0.3">
      <c r="A604" s="206" t="s">
        <v>1571</v>
      </c>
      <c r="C604" s="206" t="s">
        <v>538</v>
      </c>
      <c r="D604" s="206" t="s">
        <v>566</v>
      </c>
      <c r="E604" s="206" t="s">
        <v>567</v>
      </c>
      <c r="F604" s="206" t="s">
        <v>572</v>
      </c>
      <c r="H604" s="206" t="s">
        <v>236</v>
      </c>
      <c r="J604" s="206">
        <v>72</v>
      </c>
      <c r="K604" s="206" t="s">
        <v>76</v>
      </c>
      <c r="N604" s="219" t="s">
        <v>1569</v>
      </c>
      <c r="O604" s="219" t="str">
        <f>INDEX('Standard Descriptions'!$E:$E,MATCH(Guidance!E604,'Standard Descriptions'!$C:$C,0))</f>
        <v xml:space="preserve"> This policy reduces the subsidies paid for the production of the selected energy source(s) in the BAU case. // </v>
      </c>
      <c r="P604" s="221" t="s">
        <v>1570</v>
      </c>
      <c r="Q604" s="221" t="s">
        <v>63</v>
      </c>
      <c r="R604" s="221" t="str">
        <f t="shared" si="71"/>
        <v xml:space="preserve">Hydro </v>
      </c>
      <c r="S604" s="221" t="str">
        <f t="shared" si="68"/>
        <v>//**Hydro : **</v>
      </c>
      <c r="T604" s="206" t="str">
        <f t="shared" si="66"/>
        <v/>
      </c>
    </row>
    <row r="605" spans="1:25" x14ac:dyDescent="0.3">
      <c r="A605" s="206" t="s">
        <v>1571</v>
      </c>
      <c r="C605" s="206" t="s">
        <v>538</v>
      </c>
      <c r="D605" s="206" t="s">
        <v>566</v>
      </c>
      <c r="E605" s="206" t="s">
        <v>567</v>
      </c>
      <c r="F605" s="206" t="s">
        <v>573</v>
      </c>
      <c r="H605" s="206" t="s">
        <v>238</v>
      </c>
      <c r="J605" s="206">
        <v>73</v>
      </c>
      <c r="K605" s="206" t="s">
        <v>76</v>
      </c>
      <c r="N605" s="219" t="s">
        <v>1569</v>
      </c>
      <c r="O605" s="219" t="str">
        <f>INDEX('Standard Descriptions'!$E:$E,MATCH(Guidance!E605,'Standard Descriptions'!$C:$C,0))</f>
        <v xml:space="preserve"> This policy reduces the subsidies paid for the production of the selected energy source(s) in the BAU case. // </v>
      </c>
      <c r="P605" s="221" t="s">
        <v>1570</v>
      </c>
      <c r="Q605" s="221" t="s">
        <v>63</v>
      </c>
      <c r="R605" s="221" t="str">
        <f t="shared" si="71"/>
        <v xml:space="preserve">Onshore Wind </v>
      </c>
      <c r="S605" s="221" t="str">
        <f t="shared" si="68"/>
        <v>//**Onshore Wind : **</v>
      </c>
      <c r="T605" s="206" t="str">
        <f t="shared" si="66"/>
        <v/>
      </c>
    </row>
    <row r="606" spans="1:25" x14ac:dyDescent="0.3">
      <c r="A606" s="206" t="s">
        <v>1571</v>
      </c>
      <c r="C606" s="206" t="s">
        <v>538</v>
      </c>
      <c r="D606" s="206" t="s">
        <v>566</v>
      </c>
      <c r="E606" s="206" t="s">
        <v>567</v>
      </c>
      <c r="F606" s="206" t="s">
        <v>574</v>
      </c>
      <c r="H606" s="206" t="s">
        <v>575</v>
      </c>
      <c r="J606" s="206">
        <v>74</v>
      </c>
      <c r="K606" s="206" t="s">
        <v>76</v>
      </c>
      <c r="L606" s="206" t="s">
        <v>1605</v>
      </c>
      <c r="N606" s="219" t="s">
        <v>1569</v>
      </c>
      <c r="O606" s="219" t="str">
        <f>INDEX('Standard Descriptions'!$E:$E,MATCH(Guidance!E606,'Standard Descriptions'!$C:$C,0))</f>
        <v xml:space="preserve"> This policy reduces the subsidies paid for the production of the selected energy source(s) in the BAU case. // </v>
      </c>
      <c r="P606" s="221" t="s">
        <v>1570</v>
      </c>
      <c r="Q606" s="221" t="s">
        <v>63</v>
      </c>
      <c r="R606" s="221" t="str">
        <f t="shared" si="71"/>
        <v xml:space="preserve">Solar </v>
      </c>
      <c r="S606" s="221" t="str">
        <f t="shared" si="68"/>
        <v>//**Solar : **</v>
      </c>
      <c r="T606" s="206" t="str">
        <f t="shared" si="66"/>
        <v/>
      </c>
    </row>
    <row r="607" spans="1:25" x14ac:dyDescent="0.3">
      <c r="A607" s="206" t="s">
        <v>1571</v>
      </c>
      <c r="C607" s="206" t="s">
        <v>538</v>
      </c>
      <c r="D607" s="206" t="s">
        <v>566</v>
      </c>
      <c r="E607" s="206" t="s">
        <v>567</v>
      </c>
      <c r="F607" s="206" t="s">
        <v>576</v>
      </c>
      <c r="H607" s="206" t="s">
        <v>244</v>
      </c>
      <c r="J607" s="206" t="s">
        <v>222</v>
      </c>
      <c r="K607" s="206" t="s">
        <v>76</v>
      </c>
      <c r="N607" s="219" t="s">
        <v>1569</v>
      </c>
      <c r="O607" s="219" t="str">
        <f>INDEX('Standard Descriptions'!$E:$E,MATCH(Guidance!E607,'Standard Descriptions'!$C:$C,0))</f>
        <v xml:space="preserve"> This policy reduces the subsidies paid for the production of the selected energy source(s) in the BAU case. // </v>
      </c>
      <c r="P607" s="221" t="s">
        <v>1570</v>
      </c>
      <c r="Q607" s="221" t="s">
        <v>63</v>
      </c>
      <c r="R607" s="221" t="str">
        <f t="shared" si="71"/>
        <v xml:space="preserve">Biomass </v>
      </c>
      <c r="S607" s="221" t="str">
        <f t="shared" si="68"/>
        <v>//**Biomass : **</v>
      </c>
      <c r="T607" s="206" t="str">
        <f t="shared" si="66"/>
        <v/>
      </c>
    </row>
    <row r="608" spans="1:25" x14ac:dyDescent="0.3">
      <c r="A608" s="206" t="s">
        <v>1571</v>
      </c>
      <c r="C608" s="206" t="s">
        <v>538</v>
      </c>
      <c r="D608" s="206" t="s">
        <v>566</v>
      </c>
      <c r="E608" s="206" t="s">
        <v>567</v>
      </c>
      <c r="F608" s="206" t="s">
        <v>459</v>
      </c>
      <c r="H608" s="206" t="s">
        <v>460</v>
      </c>
      <c r="J608" s="206">
        <v>75</v>
      </c>
      <c r="K608" s="206" t="s">
        <v>76</v>
      </c>
      <c r="L608" s="206" t="s">
        <v>1606</v>
      </c>
      <c r="N608" s="219" t="s">
        <v>1569</v>
      </c>
      <c r="O608" s="219" t="str">
        <f>INDEX('Standard Descriptions'!$E:$E,MATCH(Guidance!E608,'Standard Descriptions'!$C:$C,0))</f>
        <v xml:space="preserve"> This policy reduces the subsidies paid for the production of the selected energy source(s) in the BAU case. // </v>
      </c>
      <c r="P608" s="221" t="s">
        <v>1570</v>
      </c>
      <c r="Q608" s="221" t="s">
        <v>63</v>
      </c>
      <c r="R608" s="221" t="str">
        <f t="shared" si="71"/>
        <v xml:space="preserve">Petroleum Gasoline </v>
      </c>
      <c r="S608" s="221" t="str">
        <f t="shared" si="68"/>
        <v>//**Petroleum Gasoline : **</v>
      </c>
      <c r="T608" s="206" t="str">
        <f t="shared" si="66"/>
        <v/>
      </c>
    </row>
    <row r="609" spans="1:21" x14ac:dyDescent="0.3">
      <c r="A609" s="206" t="s">
        <v>1571</v>
      </c>
      <c r="C609" s="206" t="s">
        <v>538</v>
      </c>
      <c r="D609" s="206" t="s">
        <v>566</v>
      </c>
      <c r="E609" s="206" t="s">
        <v>567</v>
      </c>
      <c r="F609" s="206" t="s">
        <v>461</v>
      </c>
      <c r="H609" s="206" t="s">
        <v>462</v>
      </c>
      <c r="J609" s="206">
        <v>76</v>
      </c>
      <c r="K609" s="206" t="s">
        <v>76</v>
      </c>
      <c r="L609" s="206" t="s">
        <v>1607</v>
      </c>
      <c r="N609" s="219" t="s">
        <v>1569</v>
      </c>
      <c r="O609" s="219" t="str">
        <f>INDEX('Standard Descriptions'!$E:$E,MATCH(Guidance!E609,'Standard Descriptions'!$C:$C,0))</f>
        <v xml:space="preserve"> This policy reduces the subsidies paid for the production of the selected energy source(s) in the BAU case. // </v>
      </c>
      <c r="P609" s="221" t="s">
        <v>1570</v>
      </c>
      <c r="Q609" s="221" t="s">
        <v>63</v>
      </c>
      <c r="R609" s="221" t="str">
        <f t="shared" si="71"/>
        <v xml:space="preserve">Petroleum Diesel </v>
      </c>
      <c r="S609" s="221" t="str">
        <f t="shared" si="68"/>
        <v>//**Petroleum Diesel : **</v>
      </c>
      <c r="T609" s="206" t="str">
        <f t="shared" si="66"/>
        <v/>
      </c>
    </row>
    <row r="610" spans="1:21" x14ac:dyDescent="0.3">
      <c r="A610" s="206" t="s">
        <v>1571</v>
      </c>
      <c r="C610" s="206" t="s">
        <v>538</v>
      </c>
      <c r="D610" s="206" t="s">
        <v>566</v>
      </c>
      <c r="E610" s="206" t="s">
        <v>567</v>
      </c>
      <c r="F610" s="206" t="s">
        <v>577</v>
      </c>
      <c r="H610" s="206" t="s">
        <v>578</v>
      </c>
      <c r="J610" s="206" t="s">
        <v>222</v>
      </c>
      <c r="K610" s="206" t="s">
        <v>76</v>
      </c>
      <c r="N610" s="219" t="s">
        <v>1569</v>
      </c>
      <c r="O610" s="219" t="str">
        <f>INDEX('Standard Descriptions'!$E:$E,MATCH(Guidance!E610,'Standard Descriptions'!$C:$C,0))</f>
        <v xml:space="preserve"> This policy reduces the subsidies paid for the production of the selected energy source(s) in the BAU case. // </v>
      </c>
      <c r="P610" s="221" t="s">
        <v>1570</v>
      </c>
      <c r="Q610" s="221" t="s">
        <v>63</v>
      </c>
      <c r="R610" s="221" t="str">
        <f t="shared" si="71"/>
        <v xml:space="preserve">Biofuel Gasoline </v>
      </c>
      <c r="S610" s="221" t="str">
        <f t="shared" si="68"/>
        <v>//**Biofuel Gasoline : **</v>
      </c>
      <c r="T610" s="206" t="str">
        <f t="shared" si="66"/>
        <v/>
      </c>
    </row>
    <row r="611" spans="1:21" x14ac:dyDescent="0.3">
      <c r="A611" s="206" t="s">
        <v>1571</v>
      </c>
      <c r="C611" s="206" t="s">
        <v>538</v>
      </c>
      <c r="D611" s="206" t="s">
        <v>566</v>
      </c>
      <c r="E611" s="206" t="s">
        <v>567</v>
      </c>
      <c r="F611" s="206" t="s">
        <v>579</v>
      </c>
      <c r="H611" s="206" t="s">
        <v>580</v>
      </c>
      <c r="J611" s="206" t="s">
        <v>222</v>
      </c>
      <c r="K611" s="206" t="s">
        <v>76</v>
      </c>
      <c r="N611" s="219" t="s">
        <v>1569</v>
      </c>
      <c r="O611" s="219" t="str">
        <f>INDEX('Standard Descriptions'!$E:$E,MATCH(Guidance!E611,'Standard Descriptions'!$C:$C,0))</f>
        <v xml:space="preserve"> This policy reduces the subsidies paid for the production of the selected energy source(s) in the BAU case. // </v>
      </c>
      <c r="P611" s="221" t="s">
        <v>1570</v>
      </c>
      <c r="Q611" s="221" t="s">
        <v>63</v>
      </c>
      <c r="R611" s="221" t="str">
        <f t="shared" si="71"/>
        <v xml:space="preserve">Biofuel Diesel </v>
      </c>
      <c r="S611" s="221" t="str">
        <f t="shared" si="68"/>
        <v>//**Biofuel Diesel : **</v>
      </c>
      <c r="T611" s="206" t="str">
        <f t="shared" si="66"/>
        <v/>
      </c>
    </row>
    <row r="612" spans="1:21" x14ac:dyDescent="0.3">
      <c r="A612" s="206" t="s">
        <v>1571</v>
      </c>
      <c r="C612" s="206" t="s">
        <v>538</v>
      </c>
      <c r="D612" s="206" t="s">
        <v>566</v>
      </c>
      <c r="E612" s="206" t="s">
        <v>567</v>
      </c>
      <c r="F612" s="206" t="s">
        <v>463</v>
      </c>
      <c r="H612" s="206" t="s">
        <v>464</v>
      </c>
      <c r="K612" s="206" t="s">
        <v>76</v>
      </c>
      <c r="N612" s="219" t="s">
        <v>1569</v>
      </c>
      <c r="O612" s="219" t="str">
        <f>INDEX('Standard Descriptions'!$E:$E,MATCH(Guidance!E612,'Standard Descriptions'!$C:$C,0))</f>
        <v xml:space="preserve"> This policy reduces the subsidies paid for the production of the selected energy source(s) in the BAU case. // </v>
      </c>
      <c r="P612" s="221" t="s">
        <v>1570</v>
      </c>
      <c r="Q612" s="221" t="s">
        <v>63</v>
      </c>
      <c r="R612" s="221" t="str">
        <f t="shared" si="71"/>
        <v xml:space="preserve">Jet Fuel/Kerosene </v>
      </c>
      <c r="S612" s="221" t="str">
        <f t="shared" si="68"/>
        <v>//**Jet Fuel/Kerosene : **</v>
      </c>
      <c r="T612" s="206" t="str">
        <f t="shared" si="66"/>
        <v/>
      </c>
    </row>
    <row r="613" spans="1:21" x14ac:dyDescent="0.3">
      <c r="A613" s="206" t="s">
        <v>1571</v>
      </c>
      <c r="C613" s="206" t="s">
        <v>538</v>
      </c>
      <c r="D613" s="206" t="s">
        <v>566</v>
      </c>
      <c r="E613" s="206" t="s">
        <v>567</v>
      </c>
      <c r="F613" s="206" t="s">
        <v>581</v>
      </c>
      <c r="H613" s="206" t="s">
        <v>582</v>
      </c>
      <c r="J613" s="206" t="s">
        <v>222</v>
      </c>
      <c r="K613" s="206" t="s">
        <v>76</v>
      </c>
      <c r="N613" s="219" t="s">
        <v>1569</v>
      </c>
      <c r="O613" s="219" t="str">
        <f>INDEX('Standard Descriptions'!$E:$E,MATCH(Guidance!E613,'Standard Descriptions'!$C:$C,0))</f>
        <v xml:space="preserve"> This policy reduces the subsidies paid for the production of the selected energy source(s) in the BAU case. // </v>
      </c>
      <c r="P613" s="221" t="s">
        <v>1570</v>
      </c>
      <c r="Q613" s="221" t="s">
        <v>63</v>
      </c>
      <c r="R613" s="221" t="str">
        <f t="shared" si="71"/>
        <v xml:space="preserve">Heat </v>
      </c>
      <c r="S613" s="221" t="str">
        <f t="shared" si="68"/>
        <v>//**Heat : **</v>
      </c>
      <c r="T613" s="206" t="str">
        <f t="shared" si="66"/>
        <v/>
      </c>
    </row>
    <row r="614" spans="1:21" x14ac:dyDescent="0.3">
      <c r="A614" s="206" t="s">
        <v>1571</v>
      </c>
      <c r="C614" s="206" t="s">
        <v>538</v>
      </c>
      <c r="D614" s="206" t="s">
        <v>566</v>
      </c>
      <c r="E614" s="206" t="s">
        <v>567</v>
      </c>
      <c r="F614" s="206" t="s">
        <v>583</v>
      </c>
      <c r="H614" s="206" t="s">
        <v>246</v>
      </c>
      <c r="K614" s="206" t="s">
        <v>76</v>
      </c>
      <c r="N614" s="219" t="s">
        <v>1569</v>
      </c>
      <c r="O614" s="219" t="str">
        <f>INDEX('Standard Descriptions'!$E:$E,MATCH(Guidance!E614,'Standard Descriptions'!$C:$C,0))</f>
        <v xml:space="preserve"> This policy reduces the subsidies paid for the production of the selected energy source(s) in the BAU case. // </v>
      </c>
      <c r="P614" s="221" t="s">
        <v>1570</v>
      </c>
      <c r="Q614" s="221" t="s">
        <v>63</v>
      </c>
      <c r="R614" s="221" t="str">
        <f t="shared" si="71"/>
        <v xml:space="preserve">Geothermal </v>
      </c>
      <c r="S614" s="221" t="str">
        <f t="shared" si="68"/>
        <v>//**Geothermal : **</v>
      </c>
      <c r="T614" s="206" t="str">
        <f t="shared" si="66"/>
        <v/>
      </c>
    </row>
    <row r="615" spans="1:21" x14ac:dyDescent="0.3">
      <c r="A615" s="206" t="s">
        <v>1571</v>
      </c>
      <c r="C615" s="206" t="s">
        <v>538</v>
      </c>
      <c r="D615" s="206" t="s">
        <v>566</v>
      </c>
      <c r="E615" s="206" t="s">
        <v>567</v>
      </c>
      <c r="F615" s="206" t="s">
        <v>465</v>
      </c>
      <c r="H615" s="206" t="s">
        <v>252</v>
      </c>
      <c r="K615" s="206" t="s">
        <v>76</v>
      </c>
      <c r="N615" s="219" t="s">
        <v>1569</v>
      </c>
      <c r="O615" s="219" t="str">
        <f>INDEX('Standard Descriptions'!$E:$E,MATCH(Guidance!E615,'Standard Descriptions'!$C:$C,0))</f>
        <v xml:space="preserve"> This policy reduces the subsidies paid for the production of the selected energy source(s) in the BAU case. // </v>
      </c>
      <c r="P615" s="221" t="s">
        <v>1570</v>
      </c>
      <c r="Q615" s="221" t="s">
        <v>63</v>
      </c>
      <c r="R615" s="221" t="str">
        <f t="shared" si="71"/>
        <v xml:space="preserve">Lignite </v>
      </c>
      <c r="S615" s="221" t="str">
        <f t="shared" si="68"/>
        <v>//**Lignite : **</v>
      </c>
      <c r="T615" s="206" t="str">
        <f t="shared" si="66"/>
        <v/>
      </c>
    </row>
    <row r="616" spans="1:21" x14ac:dyDescent="0.3">
      <c r="A616" s="206" t="s">
        <v>1571</v>
      </c>
      <c r="C616" s="206" t="s">
        <v>538</v>
      </c>
      <c r="D616" s="206" t="s">
        <v>566</v>
      </c>
      <c r="E616" s="206" t="s">
        <v>567</v>
      </c>
      <c r="F616" s="206" t="s">
        <v>466</v>
      </c>
      <c r="H616" s="206" t="s">
        <v>256</v>
      </c>
      <c r="K616" s="206" t="s">
        <v>76</v>
      </c>
      <c r="N616" s="219" t="s">
        <v>1569</v>
      </c>
      <c r="O616" s="219" t="str">
        <f>INDEX('Standard Descriptions'!$E:$E,MATCH(Guidance!E616,'Standard Descriptions'!$C:$C,0))</f>
        <v xml:space="preserve"> This policy reduces the subsidies paid for the production of the selected energy source(s) in the BAU case. // </v>
      </c>
      <c r="P616" s="221" t="s">
        <v>1570</v>
      </c>
      <c r="Q616" s="221" t="s">
        <v>63</v>
      </c>
      <c r="R616" s="221" t="str">
        <f t="shared" si="71"/>
        <v xml:space="preserve">Crude Oil </v>
      </c>
      <c r="S616" s="221" t="str">
        <f t="shared" si="68"/>
        <v>//**Crude Oil : **</v>
      </c>
      <c r="T616" s="206" t="str">
        <f t="shared" si="66"/>
        <v/>
      </c>
    </row>
    <row r="617" spans="1:21" x14ac:dyDescent="0.3">
      <c r="A617" s="206" t="s">
        <v>1571</v>
      </c>
      <c r="C617" s="206" t="s">
        <v>538</v>
      </c>
      <c r="D617" s="206" t="s">
        <v>566</v>
      </c>
      <c r="E617" s="206" t="s">
        <v>567</v>
      </c>
      <c r="F617" s="206" t="s">
        <v>467</v>
      </c>
      <c r="H617" s="206" t="s">
        <v>468</v>
      </c>
      <c r="K617" s="206" t="s">
        <v>76</v>
      </c>
      <c r="N617" s="219" t="s">
        <v>1569</v>
      </c>
      <c r="O617" s="219" t="str">
        <f>INDEX('Standard Descriptions'!$E:$E,MATCH(Guidance!E617,'Standard Descriptions'!$C:$C,0))</f>
        <v xml:space="preserve"> This policy reduces the subsidies paid for the production of the selected energy source(s) in the BAU case. // </v>
      </c>
      <c r="P617" s="221" t="s">
        <v>1570</v>
      </c>
      <c r="Q617" s="221" t="s">
        <v>63</v>
      </c>
      <c r="R617" s="221" t="str">
        <f t="shared" si="71"/>
        <v xml:space="preserve">Heavy/Residual Fuel Oil </v>
      </c>
      <c r="S617" s="221" t="str">
        <f t="shared" si="68"/>
        <v>//**Heavy/Residual Fuel Oil : **</v>
      </c>
      <c r="T617" s="206" t="str">
        <f t="shared" si="66"/>
        <v/>
      </c>
    </row>
    <row r="618" spans="1:21" x14ac:dyDescent="0.3">
      <c r="A618" s="206" t="s">
        <v>1571</v>
      </c>
      <c r="C618" s="206" t="s">
        <v>538</v>
      </c>
      <c r="D618" s="206" t="s">
        <v>566</v>
      </c>
      <c r="E618" s="206" t="s">
        <v>567</v>
      </c>
      <c r="F618" s="206" t="s">
        <v>469</v>
      </c>
      <c r="H618" s="206" t="s">
        <v>470</v>
      </c>
      <c r="K618" s="206" t="s">
        <v>76</v>
      </c>
      <c r="N618" s="219" t="s">
        <v>1569</v>
      </c>
      <c r="O618" s="219" t="str">
        <f>INDEX('Standard Descriptions'!$E:$E,MATCH(Guidance!E618,'Standard Descriptions'!$C:$C,0))</f>
        <v xml:space="preserve"> This policy reduces the subsidies paid for the production of the selected energy source(s) in the BAU case. // </v>
      </c>
      <c r="P618" s="221" t="s">
        <v>1570</v>
      </c>
      <c r="Q618" s="221" t="s">
        <v>63</v>
      </c>
      <c r="R618" s="221" t="str">
        <f t="shared" si="71"/>
        <v xml:space="preserve">LPG/Propane/Butane </v>
      </c>
      <c r="S618" s="221" t="str">
        <f t="shared" si="68"/>
        <v>//**LPG/Propane/Butane : **</v>
      </c>
      <c r="T618" s="206" t="str">
        <f t="shared" si="66"/>
        <v/>
      </c>
    </row>
    <row r="619" spans="1:21" x14ac:dyDescent="0.3">
      <c r="A619" s="206" t="s">
        <v>1571</v>
      </c>
      <c r="C619" s="206" t="s">
        <v>538</v>
      </c>
      <c r="D619" s="206" t="s">
        <v>566</v>
      </c>
      <c r="E619" s="206" t="s">
        <v>567</v>
      </c>
      <c r="F619" s="206" t="s">
        <v>584</v>
      </c>
      <c r="H619" s="206" t="s">
        <v>260</v>
      </c>
      <c r="K619" s="206" t="s">
        <v>76</v>
      </c>
      <c r="N619" s="219" t="s">
        <v>1569</v>
      </c>
      <c r="O619" s="219" t="str">
        <f>INDEX('Standard Descriptions'!$E:$E,MATCH(Guidance!E619,'Standard Descriptions'!$C:$C,0))</f>
        <v xml:space="preserve"> This policy reduces the subsidies paid for the production of the selected energy source(s) in the BAU case. // </v>
      </c>
      <c r="P619" s="221" t="s">
        <v>1570</v>
      </c>
      <c r="Q619" s="221" t="s">
        <v>63</v>
      </c>
      <c r="R619" s="221" t="str">
        <f t="shared" si="71"/>
        <v xml:space="preserve">Municipal Solid Waste </v>
      </c>
      <c r="S619" s="221" t="str">
        <f t="shared" si="68"/>
        <v>//**Municipal Solid Waste : **</v>
      </c>
      <c r="T619" s="206" t="str">
        <f t="shared" si="66"/>
        <v/>
      </c>
    </row>
    <row r="620" spans="1:21" x14ac:dyDescent="0.3">
      <c r="A620" s="206" t="s">
        <v>1571</v>
      </c>
      <c r="C620" s="206" t="s">
        <v>538</v>
      </c>
      <c r="D620" s="206" t="s">
        <v>566</v>
      </c>
      <c r="E620" s="206" t="s">
        <v>567</v>
      </c>
      <c r="F620" s="206" t="s">
        <v>585</v>
      </c>
      <c r="H620" s="206" t="s">
        <v>586</v>
      </c>
      <c r="K620" s="206" t="s">
        <v>76</v>
      </c>
      <c r="N620" s="219" t="s">
        <v>1569</v>
      </c>
      <c r="O620" s="219" t="str">
        <f>INDEX('Standard Descriptions'!$E:$E,MATCH(Guidance!E620,'Standard Descriptions'!$C:$C,0))</f>
        <v xml:space="preserve"> This policy reduces the subsidies paid for the production of the selected energy source(s) in the BAU case. // </v>
      </c>
      <c r="P620" s="221" t="s">
        <v>1570</v>
      </c>
      <c r="Q620" s="221" t="s">
        <v>63</v>
      </c>
      <c r="R620" s="221" t="str">
        <f t="shared" si="71"/>
        <v xml:space="preserve">Hydrogen </v>
      </c>
      <c r="S620" s="221" t="str">
        <f t="shared" si="68"/>
        <v>//**Hydrogen : **</v>
      </c>
      <c r="T620" s="206" t="str">
        <f t="shared" si="66"/>
        <v/>
      </c>
    </row>
    <row r="621" spans="1:21" s="223" customFormat="1" x14ac:dyDescent="0.3">
      <c r="A621" s="223" t="s">
        <v>1568</v>
      </c>
      <c r="B621" s="215" t="str">
        <f t="shared" ref="B621:B623" si="72">C621&amp;D621&amp;E621</f>
        <v>Cross-SectorExempt Non-CO2 Emissions from C TaxToggle Whether Carbon Tax Affects Non CO2 Emissions</v>
      </c>
      <c r="C621" s="223" t="s">
        <v>538</v>
      </c>
      <c r="D621" s="223" t="s">
        <v>587</v>
      </c>
      <c r="E621" s="223" t="s">
        <v>588</v>
      </c>
      <c r="K621" s="223" t="s">
        <v>76</v>
      </c>
      <c r="N621" s="225" t="s">
        <v>1569</v>
      </c>
      <c r="O621" s="225">
        <f>INDEX('Standard Descriptions'!$E:$E,MATCH(Guidance!E621,'Standard Descriptions'!$C:$C,0))</f>
        <v>0</v>
      </c>
      <c r="P621" s="223" t="s">
        <v>1570</v>
      </c>
      <c r="Q621" s="223" t="s">
        <v>76</v>
      </c>
      <c r="R621" s="223" t="str">
        <f t="shared" si="71"/>
        <v xml:space="preserve"> </v>
      </c>
      <c r="T621" s="223" t="str">
        <f t="shared" si="66"/>
        <v/>
      </c>
      <c r="U621" s="214" t="str">
        <f>N621&amp;O621</f>
        <v>**Description:**0</v>
      </c>
    </row>
    <row r="622" spans="1:21" s="223" customFormat="1" x14ac:dyDescent="0.3">
      <c r="A622" s="223" t="s">
        <v>1568</v>
      </c>
      <c r="B622" s="215" t="str">
        <f t="shared" si="72"/>
        <v>Cross-SectorCarbon Tax Applies to Process EmissionsToggle Whether Carbon Tax Affects Process Emissions</v>
      </c>
      <c r="C622" s="223" t="s">
        <v>538</v>
      </c>
      <c r="D622" s="223" t="s">
        <v>562</v>
      </c>
      <c r="E622" s="223" t="s">
        <v>563</v>
      </c>
      <c r="J622" s="223">
        <v>509</v>
      </c>
      <c r="K622" s="223" t="s">
        <v>63</v>
      </c>
      <c r="N622" s="225" t="s">
        <v>1569</v>
      </c>
      <c r="O622" s="225" t="str">
        <f>INDEX('Standard Descriptions'!$E:$E,MATCH(Guidance!E622,'Standard Descriptions'!$C:$C,0))</f>
        <v xml:space="preserve"> This policy prevents the carbon tax from being levied on process emissions (non-energy greenhouse gas emissions from industrial and agricultural operations).</v>
      </c>
      <c r="P622" s="223" t="s">
        <v>1570</v>
      </c>
      <c r="Q622" s="223" t="s">
        <v>76</v>
      </c>
      <c r="R622" s="223" t="str">
        <f t="shared" si="71"/>
        <v xml:space="preserve"> </v>
      </c>
      <c r="T622" s="223" t="str">
        <f t="shared" si="66"/>
        <v/>
      </c>
      <c r="U622" s="214" t="str">
        <f>N622&amp;O622</f>
        <v>**Description:** This policy prevents the carbon tax from being levied on process emissions (non-energy greenhouse gas emissions from industrial and agricultural operations).</v>
      </c>
    </row>
    <row r="623" spans="1:21" s="223" customFormat="1" x14ac:dyDescent="0.3">
      <c r="A623" s="223" t="s">
        <v>1568</v>
      </c>
      <c r="B623" s="215" t="str">
        <f t="shared" si="72"/>
        <v>Cross-SectorFixed Energy PricesToggle Whether Policies Affect Energy Prices</v>
      </c>
      <c r="C623" s="223" t="s">
        <v>538</v>
      </c>
      <c r="D623" s="223" t="s">
        <v>591</v>
      </c>
      <c r="E623" s="223" t="str">
        <f>E624</f>
        <v>Toggle Whether Policies Affect Energy Prices</v>
      </c>
      <c r="N623" s="225" t="s">
        <v>1569</v>
      </c>
      <c r="O623" s="225">
        <f>INDEX('Standard Descriptions'!$E:$E,MATCH(Guidance!E623,'Standard Descriptions'!$C:$C,0))</f>
        <v>0</v>
      </c>
      <c r="P623" s="223" t="s">
        <v>1570</v>
      </c>
      <c r="Q623" s="223" t="s">
        <v>63</v>
      </c>
      <c r="S623" s="223" t="str">
        <f t="shared" si="68"/>
        <v/>
      </c>
      <c r="T623" s="223" t="str">
        <f t="shared" si="66"/>
        <v/>
      </c>
      <c r="U623" s="214" t="str">
        <f>N623&amp;O623</f>
        <v>**Description:**0</v>
      </c>
    </row>
    <row r="624" spans="1:21" x14ac:dyDescent="0.3">
      <c r="A624" s="206" t="s">
        <v>1571</v>
      </c>
      <c r="C624" s="206" t="s">
        <v>538</v>
      </c>
      <c r="D624" s="206" t="s">
        <v>591</v>
      </c>
      <c r="E624" s="206" t="s">
        <v>592</v>
      </c>
      <c r="F624" s="206" t="s">
        <v>568</v>
      </c>
      <c r="H624" s="206" t="s">
        <v>569</v>
      </c>
      <c r="K624" s="206" t="s">
        <v>76</v>
      </c>
      <c r="N624" s="219" t="s">
        <v>1569</v>
      </c>
      <c r="O624" s="219">
        <f>INDEX('Standard Descriptions'!$E:$E,MATCH(Guidance!E624,'Standard Descriptions'!$C:$C,0))</f>
        <v>0</v>
      </c>
      <c r="P624" s="221" t="s">
        <v>1570</v>
      </c>
      <c r="Q624" s="221" t="s">
        <v>63</v>
      </c>
      <c r="R624" s="221" t="str">
        <f>H624&amp;" "&amp;I624</f>
        <v xml:space="preserve">Electricity </v>
      </c>
      <c r="S624" s="221" t="str">
        <f t="shared" si="68"/>
        <v>//**Electricity : **</v>
      </c>
      <c r="T624" s="206" t="str">
        <f t="shared" si="66"/>
        <v/>
      </c>
    </row>
    <row r="625" spans="1:21" x14ac:dyDescent="0.3">
      <c r="A625" s="206" t="s">
        <v>1571</v>
      </c>
      <c r="C625" s="206" t="s">
        <v>538</v>
      </c>
      <c r="D625" s="206" t="s">
        <v>591</v>
      </c>
      <c r="E625" s="206" t="s">
        <v>592</v>
      </c>
      <c r="F625" s="206" t="s">
        <v>581</v>
      </c>
      <c r="H625" s="206" t="s">
        <v>582</v>
      </c>
      <c r="K625" s="206" t="s">
        <v>76</v>
      </c>
      <c r="N625" s="219" t="s">
        <v>1569</v>
      </c>
      <c r="O625" s="219">
        <f>INDEX('Standard Descriptions'!$E:$E,MATCH(Guidance!E625,'Standard Descriptions'!$C:$C,0))</f>
        <v>0</v>
      </c>
      <c r="P625" s="221" t="s">
        <v>1570</v>
      </c>
      <c r="Q625" s="221" t="s">
        <v>63</v>
      </c>
      <c r="R625" s="221" t="str">
        <f>H625&amp;" "&amp;I625</f>
        <v xml:space="preserve">Heat </v>
      </c>
      <c r="S625" s="221" t="str">
        <f t="shared" si="68"/>
        <v>//**Heat : **</v>
      </c>
      <c r="T625" s="206" t="str">
        <f t="shared" si="66"/>
        <v/>
      </c>
    </row>
    <row r="626" spans="1:21" x14ac:dyDescent="0.3">
      <c r="A626" s="206" t="s">
        <v>1571</v>
      </c>
      <c r="C626" s="206" t="s">
        <v>538</v>
      </c>
      <c r="D626" s="206" t="s">
        <v>591</v>
      </c>
      <c r="E626" s="206" t="s">
        <v>592</v>
      </c>
      <c r="F626" s="206" t="s">
        <v>585</v>
      </c>
      <c r="H626" s="206" t="s">
        <v>586</v>
      </c>
      <c r="K626" s="206" t="s">
        <v>76</v>
      </c>
      <c r="N626" s="219" t="s">
        <v>1569</v>
      </c>
      <c r="O626" s="219">
        <f>INDEX('Standard Descriptions'!$E:$E,MATCH(Guidance!E626,'Standard Descriptions'!$C:$C,0))</f>
        <v>0</v>
      </c>
      <c r="P626" s="221" t="s">
        <v>1570</v>
      </c>
      <c r="Q626" s="221" t="s">
        <v>63</v>
      </c>
      <c r="R626" s="221" t="str">
        <f>H626&amp;" "&amp;I626</f>
        <v xml:space="preserve">Hydrogen </v>
      </c>
      <c r="S626" s="221" t="str">
        <f t="shared" si="68"/>
        <v>//**Hydrogen : **</v>
      </c>
      <c r="T626" s="206" t="str">
        <f t="shared" si="66"/>
        <v/>
      </c>
    </row>
    <row r="627" spans="1:21" s="223" customFormat="1" x14ac:dyDescent="0.3">
      <c r="A627" s="223" t="s">
        <v>1568</v>
      </c>
      <c r="B627" s="215" t="str">
        <f t="shared" ref="B627" si="73">C627&amp;D627&amp;E627</f>
        <v>Cross-SectorVariable Energy Prices0</v>
      </c>
      <c r="C627" s="223" t="s">
        <v>538</v>
      </c>
      <c r="D627" s="223" t="s">
        <v>1553</v>
      </c>
      <c r="E627" s="223">
        <f>E628</f>
        <v>0</v>
      </c>
      <c r="N627" s="225" t="s">
        <v>1569</v>
      </c>
      <c r="O627" s="225" t="e">
        <f>INDEX('Standard Descriptions'!$E:$E,MATCH(Guidance!E627,'Standard Descriptions'!$C:$C,0))</f>
        <v>#N/A</v>
      </c>
      <c r="P627" s="223" t="s">
        <v>1570</v>
      </c>
      <c r="Q627" s="223" t="s">
        <v>63</v>
      </c>
      <c r="S627" s="223" t="str">
        <f t="shared" si="68"/>
        <v/>
      </c>
      <c r="T627" s="223" t="str">
        <f t="shared" si="66"/>
        <v/>
      </c>
      <c r="U627" s="214" t="e">
        <f>N627&amp;O627</f>
        <v>#N/A</v>
      </c>
    </row>
    <row r="628" spans="1:21" x14ac:dyDescent="0.3">
      <c r="A628" s="206" t="s">
        <v>1571</v>
      </c>
      <c r="N628" s="219" t="s">
        <v>1569</v>
      </c>
      <c r="O628" s="219" t="e">
        <f>INDEX('Standard Descriptions'!$E:$E,MATCH(Guidance!E628,'Standard Descriptions'!$C:$C,0))</f>
        <v>#N/A</v>
      </c>
      <c r="P628" s="221" t="s">
        <v>1570</v>
      </c>
      <c r="Q628" s="221" t="s">
        <v>63</v>
      </c>
      <c r="R628" s="221" t="str">
        <f t="shared" ref="R628:R639" si="74">H628&amp;" "&amp;I628</f>
        <v xml:space="preserve"> </v>
      </c>
      <c r="S628" s="221" t="str">
        <f t="shared" si="68"/>
        <v>//** : **</v>
      </c>
      <c r="T628" s="206" t="str">
        <f t="shared" si="66"/>
        <v/>
      </c>
    </row>
    <row r="629" spans="1:21" x14ac:dyDescent="0.3">
      <c r="A629" s="206" t="s">
        <v>1571</v>
      </c>
      <c r="N629" s="219" t="s">
        <v>1569</v>
      </c>
      <c r="O629" s="219" t="e">
        <f>INDEX('Standard Descriptions'!$E:$E,MATCH(Guidance!E629,'Standard Descriptions'!$C:$C,0))</f>
        <v>#N/A</v>
      </c>
      <c r="P629" s="221" t="s">
        <v>1570</v>
      </c>
      <c r="Q629" s="221" t="s">
        <v>63</v>
      </c>
      <c r="R629" s="221" t="str">
        <f t="shared" si="74"/>
        <v xml:space="preserve"> </v>
      </c>
      <c r="S629" s="221" t="str">
        <f t="shared" si="68"/>
        <v>//** : **</v>
      </c>
      <c r="T629" s="206" t="str">
        <f t="shared" si="66"/>
        <v/>
      </c>
    </row>
    <row r="630" spans="1:21" x14ac:dyDescent="0.3">
      <c r="A630" s="206" t="s">
        <v>1571</v>
      </c>
      <c r="N630" s="219" t="s">
        <v>1569</v>
      </c>
      <c r="O630" s="219" t="e">
        <f>INDEX('Standard Descriptions'!$E:$E,MATCH(Guidance!E630,'Standard Descriptions'!$C:$C,0))</f>
        <v>#N/A</v>
      </c>
      <c r="P630" s="221" t="s">
        <v>1570</v>
      </c>
      <c r="Q630" s="221" t="s">
        <v>63</v>
      </c>
      <c r="R630" s="221" t="str">
        <f t="shared" si="74"/>
        <v xml:space="preserve"> </v>
      </c>
      <c r="S630" s="221" t="str">
        <f t="shared" si="68"/>
        <v>//** : **</v>
      </c>
      <c r="T630" s="206" t="str">
        <f t="shared" si="66"/>
        <v/>
      </c>
    </row>
    <row r="631" spans="1:21" x14ac:dyDescent="0.3">
      <c r="A631" s="206" t="s">
        <v>1571</v>
      </c>
      <c r="N631" s="219" t="s">
        <v>1569</v>
      </c>
      <c r="O631" s="219" t="e">
        <f>INDEX('Standard Descriptions'!$E:$E,MATCH(Guidance!E631,'Standard Descriptions'!$C:$C,0))</f>
        <v>#N/A</v>
      </c>
      <c r="P631" s="221" t="s">
        <v>1570</v>
      </c>
      <c r="Q631" s="221" t="s">
        <v>63</v>
      </c>
      <c r="R631" s="221" t="str">
        <f t="shared" si="74"/>
        <v xml:space="preserve"> </v>
      </c>
      <c r="S631" s="221" t="str">
        <f t="shared" si="68"/>
        <v>//** : **</v>
      </c>
      <c r="T631" s="206" t="str">
        <f t="shared" si="66"/>
        <v/>
      </c>
    </row>
    <row r="632" spans="1:21" x14ac:dyDescent="0.3">
      <c r="A632" s="206" t="s">
        <v>1571</v>
      </c>
      <c r="N632" s="219" t="s">
        <v>1569</v>
      </c>
      <c r="O632" s="219" t="e">
        <f>INDEX('Standard Descriptions'!$E:$E,MATCH(Guidance!E632,'Standard Descriptions'!$C:$C,0))</f>
        <v>#N/A</v>
      </c>
      <c r="P632" s="221" t="s">
        <v>1570</v>
      </c>
      <c r="Q632" s="221" t="s">
        <v>63</v>
      </c>
      <c r="R632" s="221" t="str">
        <f t="shared" si="74"/>
        <v xml:space="preserve"> </v>
      </c>
      <c r="S632" s="221" t="str">
        <f t="shared" si="68"/>
        <v>//** : **</v>
      </c>
      <c r="T632" s="206" t="str">
        <f t="shared" si="66"/>
        <v/>
      </c>
    </row>
    <row r="633" spans="1:21" x14ac:dyDescent="0.3">
      <c r="A633" s="206" t="s">
        <v>1571</v>
      </c>
      <c r="N633" s="219" t="s">
        <v>1569</v>
      </c>
      <c r="O633" s="219" t="e">
        <f>INDEX('Standard Descriptions'!$E:$E,MATCH(Guidance!E633,'Standard Descriptions'!$C:$C,0))</f>
        <v>#N/A</v>
      </c>
      <c r="P633" s="221" t="s">
        <v>1570</v>
      </c>
      <c r="Q633" s="221" t="s">
        <v>63</v>
      </c>
      <c r="R633" s="221" t="str">
        <f t="shared" si="74"/>
        <v xml:space="preserve"> </v>
      </c>
      <c r="S633" s="221" t="str">
        <f t="shared" si="68"/>
        <v>//** : **</v>
      </c>
      <c r="T633" s="206" t="str">
        <f t="shared" si="66"/>
        <v/>
      </c>
    </row>
    <row r="634" spans="1:21" x14ac:dyDescent="0.3">
      <c r="A634" s="206" t="s">
        <v>1571</v>
      </c>
      <c r="N634" s="219" t="s">
        <v>1569</v>
      </c>
      <c r="O634" s="219" t="e">
        <f>INDEX('Standard Descriptions'!$E:$E,MATCH(Guidance!E634,'Standard Descriptions'!$C:$C,0))</f>
        <v>#N/A</v>
      </c>
      <c r="P634" s="221" t="s">
        <v>1570</v>
      </c>
      <c r="Q634" s="221" t="s">
        <v>63</v>
      </c>
      <c r="R634" s="221" t="str">
        <f t="shared" si="74"/>
        <v xml:space="preserve"> </v>
      </c>
      <c r="S634" s="221" t="str">
        <f t="shared" si="68"/>
        <v>//** : **</v>
      </c>
      <c r="T634" s="206" t="str">
        <f t="shared" si="66"/>
        <v/>
      </c>
    </row>
    <row r="635" spans="1:21" x14ac:dyDescent="0.3">
      <c r="A635" s="206" t="s">
        <v>1571</v>
      </c>
      <c r="N635" s="219" t="s">
        <v>1569</v>
      </c>
      <c r="O635" s="219" t="e">
        <f>INDEX('Standard Descriptions'!$E:$E,MATCH(Guidance!E635,'Standard Descriptions'!$C:$C,0))</f>
        <v>#N/A</v>
      </c>
      <c r="P635" s="221" t="s">
        <v>1570</v>
      </c>
      <c r="Q635" s="221" t="s">
        <v>63</v>
      </c>
      <c r="R635" s="221" t="str">
        <f t="shared" si="74"/>
        <v xml:space="preserve"> </v>
      </c>
      <c r="S635" s="221" t="str">
        <f t="shared" si="68"/>
        <v>//** : **</v>
      </c>
      <c r="T635" s="206" t="str">
        <f t="shared" si="66"/>
        <v/>
      </c>
    </row>
    <row r="636" spans="1:21" x14ac:dyDescent="0.3">
      <c r="A636" s="206" t="s">
        <v>1571</v>
      </c>
      <c r="N636" s="219" t="s">
        <v>1569</v>
      </c>
      <c r="O636" s="219" t="e">
        <f>INDEX('Standard Descriptions'!$E:$E,MATCH(Guidance!E636,'Standard Descriptions'!$C:$C,0))</f>
        <v>#N/A</v>
      </c>
      <c r="P636" s="221" t="s">
        <v>1570</v>
      </c>
      <c r="Q636" s="221" t="s">
        <v>63</v>
      </c>
      <c r="R636" s="221" t="str">
        <f t="shared" si="74"/>
        <v xml:space="preserve"> </v>
      </c>
      <c r="S636" s="221" t="str">
        <f t="shared" si="68"/>
        <v>//** : **</v>
      </c>
      <c r="T636" s="206" t="str">
        <f t="shared" si="66"/>
        <v/>
      </c>
    </row>
    <row r="637" spans="1:21" x14ac:dyDescent="0.3">
      <c r="A637" s="206" t="s">
        <v>1571</v>
      </c>
      <c r="N637" s="219" t="s">
        <v>1569</v>
      </c>
      <c r="O637" s="219" t="e">
        <f>INDEX('Standard Descriptions'!$E:$E,MATCH(Guidance!E637,'Standard Descriptions'!$C:$C,0))</f>
        <v>#N/A</v>
      </c>
      <c r="P637" s="221" t="s">
        <v>1570</v>
      </c>
      <c r="Q637" s="221" t="s">
        <v>63</v>
      </c>
      <c r="R637" s="221" t="str">
        <f t="shared" si="74"/>
        <v xml:space="preserve"> </v>
      </c>
      <c r="S637" s="221" t="str">
        <f t="shared" si="68"/>
        <v>//** : **</v>
      </c>
      <c r="T637" s="206" t="str">
        <f t="shared" si="66"/>
        <v/>
      </c>
    </row>
    <row r="638" spans="1:21" x14ac:dyDescent="0.3">
      <c r="A638" s="206" t="s">
        <v>1571</v>
      </c>
      <c r="N638" s="219" t="s">
        <v>1569</v>
      </c>
      <c r="O638" s="219" t="e">
        <f>INDEX('Standard Descriptions'!$E:$E,MATCH(Guidance!E638,'Standard Descriptions'!$C:$C,0))</f>
        <v>#N/A</v>
      </c>
      <c r="P638" s="221" t="s">
        <v>1570</v>
      </c>
      <c r="Q638" s="221" t="s">
        <v>63</v>
      </c>
      <c r="R638" s="221" t="str">
        <f t="shared" si="74"/>
        <v xml:space="preserve"> </v>
      </c>
      <c r="S638" s="221" t="str">
        <f t="shared" si="68"/>
        <v>//** : **</v>
      </c>
      <c r="T638" s="206" t="str">
        <f t="shared" si="66"/>
        <v/>
      </c>
    </row>
    <row r="639" spans="1:21" x14ac:dyDescent="0.3">
      <c r="A639" s="206" t="s">
        <v>1571</v>
      </c>
      <c r="N639" s="219" t="s">
        <v>1569</v>
      </c>
      <c r="O639" s="219" t="e">
        <f>INDEX('Standard Descriptions'!$E:$E,MATCH(Guidance!E639,'Standard Descriptions'!$C:$C,0))</f>
        <v>#N/A</v>
      </c>
      <c r="P639" s="221" t="s">
        <v>1570</v>
      </c>
      <c r="Q639" s="221" t="s">
        <v>63</v>
      </c>
      <c r="R639" s="221" t="str">
        <f t="shared" si="74"/>
        <v xml:space="preserve"> </v>
      </c>
      <c r="S639" s="221" t="str">
        <f t="shared" si="68"/>
        <v>//** : **</v>
      </c>
      <c r="T639" s="206" t="str">
        <f t="shared" si="66"/>
        <v/>
      </c>
    </row>
    <row r="640" spans="1:21" s="223" customFormat="1" x14ac:dyDescent="0.3">
      <c r="A640" s="223" t="s">
        <v>1568</v>
      </c>
      <c r="B640" s="215" t="str">
        <f t="shared" ref="B640" si="75">C640&amp;D640&amp;E640</f>
        <v>Cross-SectorFuel Price DeregulationFuel Price Deregulation</v>
      </c>
      <c r="C640" s="223" t="s">
        <v>538</v>
      </c>
      <c r="D640" s="223" t="s">
        <v>594</v>
      </c>
      <c r="E640" s="223" t="str">
        <f>E641</f>
        <v>Fuel Price Deregulation</v>
      </c>
      <c r="N640" s="225" t="s">
        <v>1569</v>
      </c>
      <c r="O640" s="225" t="str">
        <f>INDEX('Standard Descriptions'!$E:$E,MATCH(Guidance!E640,'Standard Descriptions'!$C:$C,0))</f>
        <v xml:space="preserve"> This policy causes the price of the selected fuel(s) for domestic buyers to approach international market prices. // </v>
      </c>
      <c r="P640" s="223" t="s">
        <v>1570</v>
      </c>
      <c r="Q640" s="223" t="s">
        <v>63</v>
      </c>
      <c r="S640" s="223" t="str">
        <f t="shared" si="68"/>
        <v/>
      </c>
      <c r="T640" s="223" t="str">
        <f t="shared" si="66"/>
        <v/>
      </c>
      <c r="U640" s="216"/>
    </row>
    <row r="641" spans="1:21" x14ac:dyDescent="0.3">
      <c r="A641" s="206" t="s">
        <v>1571</v>
      </c>
      <c r="C641" s="206" t="s">
        <v>538</v>
      </c>
      <c r="D641" s="206" t="s">
        <v>594</v>
      </c>
      <c r="E641" s="206" t="s">
        <v>594</v>
      </c>
      <c r="F641" s="206" t="s">
        <v>454</v>
      </c>
      <c r="H641" s="206" t="s">
        <v>227</v>
      </c>
      <c r="K641" s="206" t="s">
        <v>76</v>
      </c>
      <c r="L641" s="206" t="s">
        <v>1608</v>
      </c>
      <c r="N641" s="219" t="s">
        <v>1569</v>
      </c>
      <c r="O641" s="219" t="str">
        <f>INDEX('Standard Descriptions'!$E:$E,MATCH(Guidance!E641,'Standard Descriptions'!$C:$C,0))</f>
        <v xml:space="preserve"> This policy causes the price of the selected fuel(s) for domestic buyers to approach international market prices. // </v>
      </c>
      <c r="P641" s="221" t="s">
        <v>1570</v>
      </c>
      <c r="Q641" s="221" t="s">
        <v>63</v>
      </c>
      <c r="R641" s="221" t="str">
        <f t="shared" ref="R641:R655" si="76">H641&amp;" "&amp;I641</f>
        <v xml:space="preserve">Hard Coal </v>
      </c>
      <c r="S641" s="221" t="str">
        <f t="shared" si="68"/>
        <v>//**Hard Coal : **</v>
      </c>
      <c r="T641" s="206" t="str">
        <f t="shared" si="66"/>
        <v/>
      </c>
    </row>
    <row r="642" spans="1:21" x14ac:dyDescent="0.3">
      <c r="A642" s="206" t="s">
        <v>1571</v>
      </c>
      <c r="C642" s="206" t="s">
        <v>538</v>
      </c>
      <c r="D642" s="206" t="s">
        <v>594</v>
      </c>
      <c r="E642" s="206" t="s">
        <v>594</v>
      </c>
      <c r="F642" s="206" t="s">
        <v>458</v>
      </c>
      <c r="H642" s="206" t="s">
        <v>347</v>
      </c>
      <c r="K642" s="206" t="s">
        <v>76</v>
      </c>
      <c r="N642" s="219" t="s">
        <v>1569</v>
      </c>
      <c r="O642" s="219" t="str">
        <f>INDEX('Standard Descriptions'!$E:$E,MATCH(Guidance!E642,'Standard Descriptions'!$C:$C,0))</f>
        <v xml:space="preserve"> This policy causes the price of the selected fuel(s) for domestic buyers to approach international market prices. // </v>
      </c>
      <c r="P642" s="221" t="s">
        <v>1570</v>
      </c>
      <c r="Q642" s="221" t="s">
        <v>63</v>
      </c>
      <c r="R642" s="221" t="str">
        <f t="shared" si="76"/>
        <v xml:space="preserve">Natural Gas </v>
      </c>
      <c r="S642" s="221" t="str">
        <f t="shared" si="68"/>
        <v>//**Natural Gas : **</v>
      </c>
      <c r="T642" s="206" t="str">
        <f t="shared" si="66"/>
        <v/>
      </c>
    </row>
    <row r="643" spans="1:21" x14ac:dyDescent="0.3">
      <c r="A643" s="206" t="s">
        <v>1571</v>
      </c>
      <c r="C643" s="206" t="s">
        <v>538</v>
      </c>
      <c r="D643" s="206" t="s">
        <v>594</v>
      </c>
      <c r="E643" s="206" t="s">
        <v>594</v>
      </c>
      <c r="F643" s="206" t="s">
        <v>571</v>
      </c>
      <c r="H643" s="206" t="s">
        <v>234</v>
      </c>
      <c r="K643" s="206" t="s">
        <v>76</v>
      </c>
      <c r="N643" s="219" t="s">
        <v>1569</v>
      </c>
      <c r="O643" s="219" t="str">
        <f>INDEX('Standard Descriptions'!$E:$E,MATCH(Guidance!E643,'Standard Descriptions'!$C:$C,0))</f>
        <v xml:space="preserve"> This policy causes the price of the selected fuel(s) for domestic buyers to approach international market prices. // </v>
      </c>
      <c r="P643" s="221" t="s">
        <v>1570</v>
      </c>
      <c r="Q643" s="221" t="s">
        <v>63</v>
      </c>
      <c r="R643" s="221" t="str">
        <f t="shared" si="76"/>
        <v xml:space="preserve">Nuclear </v>
      </c>
      <c r="S643" s="221" t="str">
        <f t="shared" si="68"/>
        <v>//**Nuclear : **</v>
      </c>
      <c r="T643" s="206" t="str">
        <f t="shared" si="66"/>
        <v/>
      </c>
    </row>
    <row r="644" spans="1:21" x14ac:dyDescent="0.3">
      <c r="A644" s="206" t="s">
        <v>1571</v>
      </c>
      <c r="C644" s="206" t="s">
        <v>538</v>
      </c>
      <c r="D644" s="206" t="s">
        <v>594</v>
      </c>
      <c r="E644" s="206" t="s">
        <v>594</v>
      </c>
      <c r="F644" s="206" t="s">
        <v>576</v>
      </c>
      <c r="H644" s="206" t="s">
        <v>244</v>
      </c>
      <c r="K644" s="206" t="s">
        <v>76</v>
      </c>
      <c r="N644" s="219" t="s">
        <v>1569</v>
      </c>
      <c r="O644" s="219" t="str">
        <f>INDEX('Standard Descriptions'!$E:$E,MATCH(Guidance!E644,'Standard Descriptions'!$C:$C,0))</f>
        <v xml:space="preserve"> This policy causes the price of the selected fuel(s) for domestic buyers to approach international market prices. // </v>
      </c>
      <c r="P644" s="221" t="s">
        <v>1570</v>
      </c>
      <c r="Q644" s="221" t="s">
        <v>63</v>
      </c>
      <c r="R644" s="221" t="str">
        <f t="shared" si="76"/>
        <v xml:space="preserve">Biomass </v>
      </c>
      <c r="S644" s="221" t="str">
        <f t="shared" si="68"/>
        <v>//**Biomass : **</v>
      </c>
      <c r="T644" s="206" t="str">
        <f t="shared" ref="T644:T707" si="77">IF(K644="Yes",S644&amp;L644,"")</f>
        <v/>
      </c>
    </row>
    <row r="645" spans="1:21" x14ac:dyDescent="0.3">
      <c r="A645" s="206" t="s">
        <v>1571</v>
      </c>
      <c r="C645" s="206" t="s">
        <v>538</v>
      </c>
      <c r="D645" s="206" t="s">
        <v>594</v>
      </c>
      <c r="E645" s="206" t="s">
        <v>594</v>
      </c>
      <c r="F645" s="206" t="s">
        <v>459</v>
      </c>
      <c r="H645" s="206" t="s">
        <v>460</v>
      </c>
      <c r="K645" s="206" t="s">
        <v>76</v>
      </c>
      <c r="N645" s="219" t="s">
        <v>1569</v>
      </c>
      <c r="O645" s="219" t="str">
        <f>INDEX('Standard Descriptions'!$E:$E,MATCH(Guidance!E645,'Standard Descriptions'!$C:$C,0))</f>
        <v xml:space="preserve"> This policy causes the price of the selected fuel(s) for domestic buyers to approach international market prices. // </v>
      </c>
      <c r="P645" s="221" t="s">
        <v>1570</v>
      </c>
      <c r="Q645" s="221" t="s">
        <v>63</v>
      </c>
      <c r="R645" s="221" t="str">
        <f t="shared" si="76"/>
        <v xml:space="preserve">Petroleum Gasoline </v>
      </c>
      <c r="S645" s="221" t="str">
        <f t="shared" si="68"/>
        <v>//**Petroleum Gasoline : **</v>
      </c>
      <c r="T645" s="206" t="str">
        <f t="shared" si="77"/>
        <v/>
      </c>
    </row>
    <row r="646" spans="1:21" x14ac:dyDescent="0.3">
      <c r="A646" s="206" t="s">
        <v>1571</v>
      </c>
      <c r="C646" s="206" t="s">
        <v>538</v>
      </c>
      <c r="D646" s="206" t="s">
        <v>594</v>
      </c>
      <c r="E646" s="206" t="s">
        <v>594</v>
      </c>
      <c r="F646" s="206" t="s">
        <v>461</v>
      </c>
      <c r="H646" s="206" t="s">
        <v>462</v>
      </c>
      <c r="K646" s="206" t="s">
        <v>76</v>
      </c>
      <c r="N646" s="219" t="s">
        <v>1569</v>
      </c>
      <c r="O646" s="219" t="str">
        <f>INDEX('Standard Descriptions'!$E:$E,MATCH(Guidance!E646,'Standard Descriptions'!$C:$C,0))</f>
        <v xml:space="preserve"> This policy causes the price of the selected fuel(s) for domestic buyers to approach international market prices. // </v>
      </c>
      <c r="P646" s="221" t="s">
        <v>1570</v>
      </c>
      <c r="Q646" s="221" t="s">
        <v>63</v>
      </c>
      <c r="R646" s="221" t="str">
        <f t="shared" si="76"/>
        <v xml:space="preserve">Petroleum Diesel </v>
      </c>
      <c r="S646" s="221" t="str">
        <f t="shared" si="68"/>
        <v>//**Petroleum Diesel : **</v>
      </c>
      <c r="T646" s="206" t="str">
        <f t="shared" si="77"/>
        <v/>
      </c>
    </row>
    <row r="647" spans="1:21" x14ac:dyDescent="0.3">
      <c r="A647" s="206" t="s">
        <v>1571</v>
      </c>
      <c r="C647" s="206" t="s">
        <v>538</v>
      </c>
      <c r="D647" s="206" t="s">
        <v>594</v>
      </c>
      <c r="E647" s="206" t="s">
        <v>594</v>
      </c>
      <c r="F647" s="206" t="s">
        <v>577</v>
      </c>
      <c r="H647" s="206" t="s">
        <v>578</v>
      </c>
      <c r="K647" s="206" t="s">
        <v>76</v>
      </c>
      <c r="N647" s="219" t="s">
        <v>1569</v>
      </c>
      <c r="O647" s="219" t="str">
        <f>INDEX('Standard Descriptions'!$E:$E,MATCH(Guidance!E647,'Standard Descriptions'!$C:$C,0))</f>
        <v xml:space="preserve"> This policy causes the price of the selected fuel(s) for domestic buyers to approach international market prices. // </v>
      </c>
      <c r="P647" s="221" t="s">
        <v>1570</v>
      </c>
      <c r="Q647" s="221" t="s">
        <v>63</v>
      </c>
      <c r="R647" s="221" t="str">
        <f t="shared" si="76"/>
        <v xml:space="preserve">Biofuel Gasoline </v>
      </c>
      <c r="S647" s="221" t="str">
        <f t="shared" si="68"/>
        <v>//**Biofuel Gasoline : **</v>
      </c>
      <c r="T647" s="206" t="str">
        <f t="shared" si="77"/>
        <v/>
      </c>
    </row>
    <row r="648" spans="1:21" x14ac:dyDescent="0.3">
      <c r="A648" s="206" t="s">
        <v>1571</v>
      </c>
      <c r="C648" s="206" t="s">
        <v>538</v>
      </c>
      <c r="D648" s="206" t="s">
        <v>594</v>
      </c>
      <c r="E648" s="206" t="s">
        <v>594</v>
      </c>
      <c r="F648" s="206" t="s">
        <v>579</v>
      </c>
      <c r="H648" s="206" t="s">
        <v>580</v>
      </c>
      <c r="K648" s="206" t="s">
        <v>76</v>
      </c>
      <c r="N648" s="219" t="s">
        <v>1569</v>
      </c>
      <c r="O648" s="219" t="str">
        <f>INDEX('Standard Descriptions'!$E:$E,MATCH(Guidance!E648,'Standard Descriptions'!$C:$C,0))</f>
        <v xml:space="preserve"> This policy causes the price of the selected fuel(s) for domestic buyers to approach international market prices. // </v>
      </c>
      <c r="P648" s="221" t="s">
        <v>1570</v>
      </c>
      <c r="Q648" s="221" t="s">
        <v>63</v>
      </c>
      <c r="R648" s="221" t="str">
        <f t="shared" si="76"/>
        <v xml:space="preserve">Biofuel Diesel </v>
      </c>
      <c r="S648" s="221" t="str">
        <f t="shared" si="68"/>
        <v>//**Biofuel Diesel : **</v>
      </c>
      <c r="T648" s="206" t="str">
        <f t="shared" si="77"/>
        <v/>
      </c>
    </row>
    <row r="649" spans="1:21" x14ac:dyDescent="0.3">
      <c r="A649" s="206" t="s">
        <v>1571</v>
      </c>
      <c r="C649" s="206" t="s">
        <v>538</v>
      </c>
      <c r="D649" s="206" t="s">
        <v>594</v>
      </c>
      <c r="E649" s="206" t="s">
        <v>594</v>
      </c>
      <c r="F649" s="206" t="s">
        <v>463</v>
      </c>
      <c r="H649" s="206" t="s">
        <v>464</v>
      </c>
      <c r="K649" s="206" t="s">
        <v>76</v>
      </c>
      <c r="N649" s="219" t="s">
        <v>1569</v>
      </c>
      <c r="O649" s="219" t="str">
        <f>INDEX('Standard Descriptions'!$E:$E,MATCH(Guidance!E649,'Standard Descriptions'!$C:$C,0))</f>
        <v xml:space="preserve"> This policy causes the price of the selected fuel(s) for domestic buyers to approach international market prices. // </v>
      </c>
      <c r="P649" s="221" t="s">
        <v>1570</v>
      </c>
      <c r="Q649" s="221" t="s">
        <v>63</v>
      </c>
      <c r="R649" s="221" t="str">
        <f t="shared" si="76"/>
        <v xml:space="preserve">Jet Fuel/Kerosene </v>
      </c>
      <c r="S649" s="221" t="str">
        <f t="shared" si="68"/>
        <v>//**Jet Fuel/Kerosene : **</v>
      </c>
      <c r="T649" s="206" t="str">
        <f t="shared" si="77"/>
        <v/>
      </c>
    </row>
    <row r="650" spans="1:21" x14ac:dyDescent="0.3">
      <c r="A650" s="206" t="s">
        <v>1571</v>
      </c>
      <c r="C650" s="206" t="s">
        <v>538</v>
      </c>
      <c r="D650" s="206" t="s">
        <v>594</v>
      </c>
      <c r="E650" s="206" t="s">
        <v>594</v>
      </c>
      <c r="F650" s="206" t="s">
        <v>465</v>
      </c>
      <c r="H650" s="206" t="s">
        <v>252</v>
      </c>
      <c r="K650" s="206" t="s">
        <v>76</v>
      </c>
      <c r="N650" s="219" t="s">
        <v>1569</v>
      </c>
      <c r="O650" s="219" t="str">
        <f>INDEX('Standard Descriptions'!$E:$E,MATCH(Guidance!E650,'Standard Descriptions'!$C:$C,0))</f>
        <v xml:space="preserve"> This policy causes the price of the selected fuel(s) for domestic buyers to approach international market prices. // </v>
      </c>
      <c r="P650" s="221" t="s">
        <v>1570</v>
      </c>
      <c r="Q650" s="221" t="s">
        <v>63</v>
      </c>
      <c r="R650" s="221" t="str">
        <f t="shared" si="76"/>
        <v xml:space="preserve">Lignite </v>
      </c>
      <c r="S650" s="221" t="str">
        <f t="shared" si="68"/>
        <v>//**Lignite : **</v>
      </c>
      <c r="T650" s="206" t="str">
        <f t="shared" si="77"/>
        <v/>
      </c>
    </row>
    <row r="651" spans="1:21" x14ac:dyDescent="0.3">
      <c r="A651" s="206" t="s">
        <v>1571</v>
      </c>
      <c r="C651" s="206" t="s">
        <v>538</v>
      </c>
      <c r="D651" s="206" t="s">
        <v>594</v>
      </c>
      <c r="E651" s="206" t="s">
        <v>594</v>
      </c>
      <c r="F651" s="206" t="s">
        <v>466</v>
      </c>
      <c r="H651" s="206" t="s">
        <v>256</v>
      </c>
      <c r="K651" s="206" t="s">
        <v>76</v>
      </c>
      <c r="N651" s="219" t="s">
        <v>1569</v>
      </c>
      <c r="O651" s="219" t="str">
        <f>INDEX('Standard Descriptions'!$E:$E,MATCH(Guidance!E651,'Standard Descriptions'!$C:$C,0))</f>
        <v xml:space="preserve"> This policy causes the price of the selected fuel(s) for domestic buyers to approach international market prices. // </v>
      </c>
      <c r="P651" s="221" t="s">
        <v>1570</v>
      </c>
      <c r="Q651" s="221" t="s">
        <v>63</v>
      </c>
      <c r="R651" s="221" t="str">
        <f t="shared" si="76"/>
        <v xml:space="preserve">Crude Oil </v>
      </c>
      <c r="S651" s="221" t="str">
        <f t="shared" si="68"/>
        <v>//**Crude Oil : **</v>
      </c>
      <c r="T651" s="206" t="str">
        <f t="shared" si="77"/>
        <v/>
      </c>
    </row>
    <row r="652" spans="1:21" x14ac:dyDescent="0.3">
      <c r="A652" s="206" t="s">
        <v>1571</v>
      </c>
      <c r="C652" s="206" t="s">
        <v>538</v>
      </c>
      <c r="D652" s="206" t="s">
        <v>594</v>
      </c>
      <c r="E652" s="206" t="s">
        <v>594</v>
      </c>
      <c r="F652" s="206" t="s">
        <v>467</v>
      </c>
      <c r="H652" s="206" t="s">
        <v>468</v>
      </c>
      <c r="K652" s="206" t="s">
        <v>76</v>
      </c>
      <c r="N652" s="219" t="s">
        <v>1569</v>
      </c>
      <c r="O652" s="219" t="str">
        <f>INDEX('Standard Descriptions'!$E:$E,MATCH(Guidance!E652,'Standard Descriptions'!$C:$C,0))</f>
        <v xml:space="preserve"> This policy causes the price of the selected fuel(s) for domestic buyers to approach international market prices. // </v>
      </c>
      <c r="P652" s="221" t="s">
        <v>1570</v>
      </c>
      <c r="Q652" s="221" t="s">
        <v>63</v>
      </c>
      <c r="R652" s="221" t="str">
        <f t="shared" si="76"/>
        <v xml:space="preserve">Heavy/Residual Fuel Oil </v>
      </c>
      <c r="S652" s="221" t="str">
        <f t="shared" si="68"/>
        <v>//**Heavy/Residual Fuel Oil : **</v>
      </c>
      <c r="T652" s="206" t="str">
        <f t="shared" si="77"/>
        <v/>
      </c>
    </row>
    <row r="653" spans="1:21" x14ac:dyDescent="0.3">
      <c r="A653" s="206" t="s">
        <v>1571</v>
      </c>
      <c r="C653" s="206" t="s">
        <v>538</v>
      </c>
      <c r="D653" s="206" t="s">
        <v>594</v>
      </c>
      <c r="E653" s="206" t="s">
        <v>594</v>
      </c>
      <c r="F653" s="206" t="s">
        <v>469</v>
      </c>
      <c r="H653" s="206" t="s">
        <v>470</v>
      </c>
      <c r="K653" s="206" t="s">
        <v>76</v>
      </c>
      <c r="N653" s="219" t="s">
        <v>1569</v>
      </c>
      <c r="O653" s="219" t="str">
        <f>INDEX('Standard Descriptions'!$E:$E,MATCH(Guidance!E653,'Standard Descriptions'!$C:$C,0))</f>
        <v xml:space="preserve"> This policy causes the price of the selected fuel(s) for domestic buyers to approach international market prices. // </v>
      </c>
      <c r="P653" s="221" t="s">
        <v>1570</v>
      </c>
      <c r="Q653" s="221" t="s">
        <v>63</v>
      </c>
      <c r="R653" s="221" t="str">
        <f t="shared" si="76"/>
        <v xml:space="preserve">LPG/Propane/Butane </v>
      </c>
      <c r="S653" s="221" t="str">
        <f t="shared" si="68"/>
        <v>//**LPG/Propane/Butane : **</v>
      </c>
      <c r="T653" s="206" t="str">
        <f t="shared" si="77"/>
        <v/>
      </c>
    </row>
    <row r="654" spans="1:21" x14ac:dyDescent="0.3">
      <c r="A654" s="206" t="s">
        <v>1571</v>
      </c>
      <c r="C654" s="206" t="s">
        <v>538</v>
      </c>
      <c r="D654" s="206" t="s">
        <v>594</v>
      </c>
      <c r="E654" s="206" t="s">
        <v>594</v>
      </c>
      <c r="F654" s="206" t="s">
        <v>584</v>
      </c>
      <c r="H654" s="206" t="s">
        <v>260</v>
      </c>
      <c r="K654" s="206" t="s">
        <v>76</v>
      </c>
      <c r="N654" s="219" t="s">
        <v>1569</v>
      </c>
      <c r="O654" s="219" t="str">
        <f>INDEX('Standard Descriptions'!$E:$E,MATCH(Guidance!E654,'Standard Descriptions'!$C:$C,0))</f>
        <v xml:space="preserve"> This policy causes the price of the selected fuel(s) for domestic buyers to approach international market prices. // </v>
      </c>
      <c r="P654" s="221" t="s">
        <v>1570</v>
      </c>
      <c r="Q654" s="221" t="s">
        <v>63</v>
      </c>
      <c r="R654" s="221" t="str">
        <f t="shared" si="76"/>
        <v xml:space="preserve">Municipal Solid Waste </v>
      </c>
      <c r="S654" s="221" t="str">
        <f t="shared" si="68"/>
        <v>//**Municipal Solid Waste : **</v>
      </c>
      <c r="T654" s="206" t="str">
        <f t="shared" si="77"/>
        <v/>
      </c>
    </row>
    <row r="655" spans="1:21" x14ac:dyDescent="0.3">
      <c r="A655" s="206" t="s">
        <v>1571</v>
      </c>
      <c r="C655" s="206" t="s">
        <v>538</v>
      </c>
      <c r="D655" s="206" t="s">
        <v>594</v>
      </c>
      <c r="E655" s="206" t="s">
        <v>594</v>
      </c>
      <c r="F655" s="206" t="s">
        <v>585</v>
      </c>
      <c r="H655" s="206" t="s">
        <v>586</v>
      </c>
      <c r="K655" s="206" t="s">
        <v>76</v>
      </c>
      <c r="N655" s="219" t="s">
        <v>1569</v>
      </c>
      <c r="O655" s="219" t="str">
        <f>INDEX('Standard Descriptions'!$E:$E,MATCH(Guidance!E655,'Standard Descriptions'!$C:$C,0))</f>
        <v xml:space="preserve"> This policy causes the price of the selected fuel(s) for domestic buyers to approach international market prices. // </v>
      </c>
      <c r="P655" s="221" t="s">
        <v>1570</v>
      </c>
      <c r="Q655" s="221" t="s">
        <v>63</v>
      </c>
      <c r="R655" s="221" t="str">
        <f t="shared" si="76"/>
        <v xml:space="preserve">Hydrogen </v>
      </c>
      <c r="S655" s="221" t="str">
        <f t="shared" si="68"/>
        <v>//**Hydrogen : **</v>
      </c>
      <c r="T655" s="206" t="str">
        <f t="shared" si="77"/>
        <v/>
      </c>
    </row>
    <row r="656" spans="1:21" s="224" customFormat="1" x14ac:dyDescent="0.3">
      <c r="A656" s="224" t="s">
        <v>1568</v>
      </c>
      <c r="B656" s="215" t="str">
        <f t="shared" ref="B656" si="78">C656&amp;D656&amp;E656</f>
        <v>Cross-SectorFuel TaxesAdditional Fuel Tax Rate by Fuel</v>
      </c>
      <c r="C656" s="224" t="s">
        <v>538</v>
      </c>
      <c r="D656" s="224" t="s">
        <v>598</v>
      </c>
      <c r="E656" s="224" t="str">
        <f>E657</f>
        <v>Additional Fuel Tax Rate by Fuel</v>
      </c>
      <c r="M656" s="208"/>
      <c r="N656" s="225" t="s">
        <v>1569</v>
      </c>
      <c r="O656" s="225" t="str">
        <f>INDEX('Standard Descriptions'!$E:$E,MATCH(Guidance!E656,'Standard Descriptions'!$C:$C,0))</f>
        <v xml:space="preserve"> This policy increases the tax rate for the selected fuel type(s).  It is expressed as a percentage of the BAU Scenario price, which includes sales and excise taxes. // </v>
      </c>
      <c r="P656" s="223" t="s">
        <v>1570</v>
      </c>
      <c r="Q656" s="223" t="s">
        <v>63</v>
      </c>
      <c r="S656" s="223" t="str">
        <f t="shared" ref="S656:S719" si="79">IF(R656="","","//**"&amp;R656&amp;": **")</f>
        <v/>
      </c>
      <c r="T656" s="223" t="str">
        <f t="shared" si="77"/>
        <v/>
      </c>
      <c r="U656" s="214" t="str">
        <f>N656&amp;O656&amp;P656&amp;T657&amp;T658&amp;T659&amp;T660&amp;T661&amp;T662&amp;T663&amp;T664&amp;T665&amp;T666&amp;T667&amp;T668&amp;T669&amp;T670&amp;T671&amp;T672&amp;T673</f>
        <v>**Description:** This policy increases the tax rate for the selected fuel type(s).  It is expressed as a percentage of the BAU Scenario price, which includes sales and excise taxes. // **Guidance for setting values: **//**Electricity : ** In 2013, the national average sales tax rate was 1,46% and the national tax rate on gasoline was 33% in December, 2013.//**Hard Coal : ** In 2013, the national average sales tax rate was 1,46% and the national tax rate on gasoline was 33% in December, 2013.//**Natural Gas : ** In 2013, the national average sales tax rate was 1,46% and the national tax rate on gasoline was 33% in December, 2013.//**Petroleum Gasoline : **//**Petroleum Diesel : ** In 2013, the national average sales tax rate was 1,46% and the national tax rate on gasoline was 33% in December, 2013.//**LPG/Propane/Butane : **</v>
      </c>
    </row>
    <row r="657" spans="1:20" x14ac:dyDescent="0.3">
      <c r="A657" s="206" t="s">
        <v>1571</v>
      </c>
      <c r="C657" s="206" t="s">
        <v>538</v>
      </c>
      <c r="D657" s="206" t="s">
        <v>598</v>
      </c>
      <c r="E657" s="206" t="s">
        <v>599</v>
      </c>
      <c r="F657" s="206" t="s">
        <v>568</v>
      </c>
      <c r="H657" s="206" t="s">
        <v>569</v>
      </c>
      <c r="J657" s="206">
        <v>78</v>
      </c>
      <c r="K657" s="206" t="s">
        <v>63</v>
      </c>
      <c r="L657" s="206" t="s">
        <v>1779</v>
      </c>
      <c r="N657" s="219" t="s">
        <v>1569</v>
      </c>
      <c r="O657" s="219" t="str">
        <f>INDEX('Standard Descriptions'!$E:$E,MATCH(Guidance!E657,'Standard Descriptions'!$C:$C,0))</f>
        <v xml:space="preserve"> This policy increases the tax rate for the selected fuel type(s).  It is expressed as a percentage of the BAU Scenario price, which includes sales and excise taxes. // </v>
      </c>
      <c r="P657" s="221" t="s">
        <v>1570</v>
      </c>
      <c r="Q657" s="221" t="s">
        <v>63</v>
      </c>
      <c r="R657" s="221" t="str">
        <f t="shared" ref="R657:R673" si="80">H657&amp;" "&amp;I657</f>
        <v xml:space="preserve">Electricity </v>
      </c>
      <c r="S657" s="221" t="str">
        <f t="shared" si="79"/>
        <v>//**Electricity : **</v>
      </c>
      <c r="T657" s="206" t="str">
        <f t="shared" si="77"/>
        <v>//**Electricity : ** In 2013, the national average sales tax rate was 1,46% and the national tax rate on gasoline was 33% in December, 2013.</v>
      </c>
    </row>
    <row r="658" spans="1:20" x14ac:dyDescent="0.3">
      <c r="A658" s="206" t="s">
        <v>1571</v>
      </c>
      <c r="C658" s="206" t="s">
        <v>538</v>
      </c>
      <c r="D658" s="206" t="s">
        <v>598</v>
      </c>
      <c r="E658" s="206" t="s">
        <v>599</v>
      </c>
      <c r="F658" s="206" t="s">
        <v>454</v>
      </c>
      <c r="H658" s="206" t="s">
        <v>227</v>
      </c>
      <c r="J658" s="206">
        <v>79</v>
      </c>
      <c r="K658" s="206" t="s">
        <v>63</v>
      </c>
      <c r="L658" s="206" t="s">
        <v>1779</v>
      </c>
      <c r="N658" s="219" t="s">
        <v>1569</v>
      </c>
      <c r="O658" s="219" t="str">
        <f>INDEX('Standard Descriptions'!$E:$E,MATCH(Guidance!E658,'Standard Descriptions'!$C:$C,0))</f>
        <v xml:space="preserve"> This policy increases the tax rate for the selected fuel type(s).  It is expressed as a percentage of the BAU Scenario price, which includes sales and excise taxes. // </v>
      </c>
      <c r="P658" s="221" t="s">
        <v>1570</v>
      </c>
      <c r="Q658" s="221" t="s">
        <v>63</v>
      </c>
      <c r="R658" s="221" t="str">
        <f t="shared" si="80"/>
        <v xml:space="preserve">Hard Coal </v>
      </c>
      <c r="S658" s="221" t="str">
        <f t="shared" si="79"/>
        <v>//**Hard Coal : **</v>
      </c>
      <c r="T658" s="206" t="str">
        <f t="shared" si="77"/>
        <v>//**Hard Coal : ** In 2013, the national average sales tax rate was 1,46% and the national tax rate on gasoline was 33% in December, 2013.</v>
      </c>
    </row>
    <row r="659" spans="1:20" x14ac:dyDescent="0.3">
      <c r="A659" s="206" t="s">
        <v>1571</v>
      </c>
      <c r="C659" s="206" t="s">
        <v>538</v>
      </c>
      <c r="D659" s="206" t="s">
        <v>598</v>
      </c>
      <c r="E659" s="206" t="s">
        <v>599</v>
      </c>
      <c r="F659" s="206" t="s">
        <v>458</v>
      </c>
      <c r="H659" s="206" t="s">
        <v>347</v>
      </c>
      <c r="J659" s="206">
        <v>80</v>
      </c>
      <c r="K659" s="206" t="s">
        <v>63</v>
      </c>
      <c r="L659" s="206" t="s">
        <v>1779</v>
      </c>
      <c r="N659" s="219" t="s">
        <v>1569</v>
      </c>
      <c r="O659" s="219" t="str">
        <f>INDEX('Standard Descriptions'!$E:$E,MATCH(Guidance!E659,'Standard Descriptions'!$C:$C,0))</f>
        <v xml:space="preserve"> This policy increases the tax rate for the selected fuel type(s).  It is expressed as a percentage of the BAU Scenario price, which includes sales and excise taxes. // </v>
      </c>
      <c r="P659" s="221" t="s">
        <v>1570</v>
      </c>
      <c r="Q659" s="221" t="s">
        <v>63</v>
      </c>
      <c r="R659" s="221" t="str">
        <f t="shared" si="80"/>
        <v xml:space="preserve">Natural Gas </v>
      </c>
      <c r="S659" s="221" t="str">
        <f t="shared" si="79"/>
        <v>//**Natural Gas : **</v>
      </c>
      <c r="T659" s="206" t="str">
        <f t="shared" si="77"/>
        <v>//**Natural Gas : ** In 2013, the national average sales tax rate was 1,46% and the national tax rate on gasoline was 33% in December, 2013.</v>
      </c>
    </row>
    <row r="660" spans="1:20" x14ac:dyDescent="0.3">
      <c r="A660" s="206" t="s">
        <v>1571</v>
      </c>
      <c r="C660" s="206" t="s">
        <v>538</v>
      </c>
      <c r="D660" s="206" t="s">
        <v>598</v>
      </c>
      <c r="E660" s="206" t="s">
        <v>599</v>
      </c>
      <c r="F660" s="206" t="s">
        <v>571</v>
      </c>
      <c r="H660" s="206" t="s">
        <v>234</v>
      </c>
      <c r="J660" s="206" t="s">
        <v>222</v>
      </c>
      <c r="K660" s="206" t="s">
        <v>76</v>
      </c>
      <c r="N660" s="219" t="s">
        <v>1569</v>
      </c>
      <c r="O660" s="219" t="str">
        <f>INDEX('Standard Descriptions'!$E:$E,MATCH(Guidance!E660,'Standard Descriptions'!$C:$C,0))</f>
        <v xml:space="preserve"> This policy increases the tax rate for the selected fuel type(s).  It is expressed as a percentage of the BAU Scenario price, which includes sales and excise taxes. // </v>
      </c>
      <c r="P660" s="221" t="s">
        <v>1570</v>
      </c>
      <c r="Q660" s="221" t="s">
        <v>63</v>
      </c>
      <c r="R660" s="221" t="str">
        <f t="shared" si="80"/>
        <v xml:space="preserve">Nuclear </v>
      </c>
      <c r="S660" s="221" t="str">
        <f t="shared" si="79"/>
        <v>//**Nuclear : **</v>
      </c>
      <c r="T660" s="206" t="str">
        <f t="shared" si="77"/>
        <v/>
      </c>
    </row>
    <row r="661" spans="1:20" x14ac:dyDescent="0.3">
      <c r="A661" s="206" t="s">
        <v>1571</v>
      </c>
      <c r="C661" s="206" t="s">
        <v>538</v>
      </c>
      <c r="D661" s="206" t="s">
        <v>598</v>
      </c>
      <c r="E661" s="206" t="s">
        <v>599</v>
      </c>
      <c r="F661" s="206" t="s">
        <v>576</v>
      </c>
      <c r="H661" s="206" t="s">
        <v>244</v>
      </c>
      <c r="J661" s="206" t="s">
        <v>222</v>
      </c>
      <c r="K661" s="206" t="s">
        <v>76</v>
      </c>
      <c r="N661" s="219" t="s">
        <v>1569</v>
      </c>
      <c r="O661" s="219" t="str">
        <f>INDEX('Standard Descriptions'!$E:$E,MATCH(Guidance!E661,'Standard Descriptions'!$C:$C,0))</f>
        <v xml:space="preserve"> This policy increases the tax rate for the selected fuel type(s).  It is expressed as a percentage of the BAU Scenario price, which includes sales and excise taxes. // </v>
      </c>
      <c r="P661" s="221" t="s">
        <v>1570</v>
      </c>
      <c r="Q661" s="221" t="s">
        <v>63</v>
      </c>
      <c r="R661" s="221" t="str">
        <f t="shared" si="80"/>
        <v xml:space="preserve">Biomass </v>
      </c>
      <c r="S661" s="221" t="str">
        <f t="shared" si="79"/>
        <v>//**Biomass : **</v>
      </c>
      <c r="T661" s="206" t="str">
        <f t="shared" si="77"/>
        <v/>
      </c>
    </row>
    <row r="662" spans="1:20" x14ac:dyDescent="0.3">
      <c r="A662" s="206" t="s">
        <v>1571</v>
      </c>
      <c r="C662" s="206" t="s">
        <v>538</v>
      </c>
      <c r="D662" s="206" t="s">
        <v>598</v>
      </c>
      <c r="E662" s="206" t="s">
        <v>599</v>
      </c>
      <c r="F662" s="206" t="s">
        <v>459</v>
      </c>
      <c r="H662" s="206" t="s">
        <v>460</v>
      </c>
      <c r="J662" s="206">
        <v>81</v>
      </c>
      <c r="K662" s="206" t="s">
        <v>63</v>
      </c>
      <c r="N662" s="219" t="s">
        <v>1569</v>
      </c>
      <c r="O662" s="219" t="str">
        <f>INDEX('Standard Descriptions'!$E:$E,MATCH(Guidance!E662,'Standard Descriptions'!$C:$C,0))</f>
        <v xml:space="preserve"> This policy increases the tax rate for the selected fuel type(s).  It is expressed as a percentage of the BAU Scenario price, which includes sales and excise taxes. // </v>
      </c>
      <c r="P662" s="221" t="s">
        <v>1570</v>
      </c>
      <c r="Q662" s="221" t="s">
        <v>63</v>
      </c>
      <c r="R662" s="221" t="str">
        <f t="shared" si="80"/>
        <v xml:space="preserve">Petroleum Gasoline </v>
      </c>
      <c r="S662" s="221" t="str">
        <f t="shared" si="79"/>
        <v>//**Petroleum Gasoline : **</v>
      </c>
      <c r="T662" s="206" t="str">
        <f t="shared" si="77"/>
        <v>//**Petroleum Gasoline : **</v>
      </c>
    </row>
    <row r="663" spans="1:20" x14ac:dyDescent="0.3">
      <c r="A663" s="206" t="s">
        <v>1571</v>
      </c>
      <c r="C663" s="206" t="s">
        <v>538</v>
      </c>
      <c r="D663" s="206" t="s">
        <v>598</v>
      </c>
      <c r="E663" s="206" t="s">
        <v>599</v>
      </c>
      <c r="F663" s="206" t="s">
        <v>461</v>
      </c>
      <c r="H663" s="206" t="s">
        <v>462</v>
      </c>
      <c r="J663" s="206">
        <v>82</v>
      </c>
      <c r="K663" s="206" t="s">
        <v>63</v>
      </c>
      <c r="L663" s="206" t="s">
        <v>1779</v>
      </c>
      <c r="N663" s="219" t="s">
        <v>1569</v>
      </c>
      <c r="O663" s="219" t="str">
        <f>INDEX('Standard Descriptions'!$E:$E,MATCH(Guidance!E663,'Standard Descriptions'!$C:$C,0))</f>
        <v xml:space="preserve"> This policy increases the tax rate for the selected fuel type(s).  It is expressed as a percentage of the BAU Scenario price, which includes sales and excise taxes. // </v>
      </c>
      <c r="P663" s="221" t="s">
        <v>1570</v>
      </c>
      <c r="Q663" s="221" t="s">
        <v>63</v>
      </c>
      <c r="R663" s="221" t="str">
        <f t="shared" si="80"/>
        <v xml:space="preserve">Petroleum Diesel </v>
      </c>
      <c r="S663" s="221" t="str">
        <f t="shared" si="79"/>
        <v>//**Petroleum Diesel : **</v>
      </c>
      <c r="T663" s="206" t="str">
        <f t="shared" si="77"/>
        <v>//**Petroleum Diesel : ** In 2013, the national average sales tax rate was 1,46% and the national tax rate on gasoline was 33% in December, 2013.</v>
      </c>
    </row>
    <row r="664" spans="1:20" x14ac:dyDescent="0.3">
      <c r="A664" s="206" t="s">
        <v>1571</v>
      </c>
      <c r="C664" s="206" t="s">
        <v>538</v>
      </c>
      <c r="D664" s="206" t="s">
        <v>598</v>
      </c>
      <c r="E664" s="206" t="s">
        <v>599</v>
      </c>
      <c r="F664" s="206" t="s">
        <v>577</v>
      </c>
      <c r="H664" s="206" t="s">
        <v>578</v>
      </c>
      <c r="J664" s="206" t="s">
        <v>222</v>
      </c>
      <c r="K664" s="206" t="s">
        <v>76</v>
      </c>
      <c r="N664" s="219" t="s">
        <v>1569</v>
      </c>
      <c r="O664" s="219" t="str">
        <f>INDEX('Standard Descriptions'!$E:$E,MATCH(Guidance!E664,'Standard Descriptions'!$C:$C,0))</f>
        <v xml:space="preserve"> This policy increases the tax rate for the selected fuel type(s).  It is expressed as a percentage of the BAU Scenario price, which includes sales and excise taxes. // </v>
      </c>
      <c r="P664" s="221" t="s">
        <v>1570</v>
      </c>
      <c r="Q664" s="221" t="s">
        <v>63</v>
      </c>
      <c r="R664" s="221" t="str">
        <f t="shared" si="80"/>
        <v xml:space="preserve">Biofuel Gasoline </v>
      </c>
      <c r="S664" s="221" t="str">
        <f t="shared" si="79"/>
        <v>//**Biofuel Gasoline : **</v>
      </c>
      <c r="T664" s="206" t="str">
        <f t="shared" si="77"/>
        <v/>
      </c>
    </row>
    <row r="665" spans="1:20" x14ac:dyDescent="0.3">
      <c r="A665" s="206" t="s">
        <v>1571</v>
      </c>
      <c r="C665" s="206" t="s">
        <v>538</v>
      </c>
      <c r="D665" s="206" t="s">
        <v>598</v>
      </c>
      <c r="E665" s="206" t="s">
        <v>599</v>
      </c>
      <c r="F665" s="206" t="s">
        <v>579</v>
      </c>
      <c r="H665" s="206" t="s">
        <v>580</v>
      </c>
      <c r="J665" s="206" t="s">
        <v>222</v>
      </c>
      <c r="K665" s="206" t="s">
        <v>76</v>
      </c>
      <c r="N665" s="219" t="s">
        <v>1569</v>
      </c>
      <c r="O665" s="219" t="str">
        <f>INDEX('Standard Descriptions'!$E:$E,MATCH(Guidance!E665,'Standard Descriptions'!$C:$C,0))</f>
        <v xml:space="preserve"> This policy increases the tax rate for the selected fuel type(s).  It is expressed as a percentage of the BAU Scenario price, which includes sales and excise taxes. // </v>
      </c>
      <c r="P665" s="221" t="s">
        <v>1570</v>
      </c>
      <c r="Q665" s="221" t="s">
        <v>63</v>
      </c>
      <c r="R665" s="221" t="str">
        <f t="shared" si="80"/>
        <v xml:space="preserve">Biofuel Diesel </v>
      </c>
      <c r="S665" s="221" t="str">
        <f t="shared" si="79"/>
        <v>//**Biofuel Diesel : **</v>
      </c>
      <c r="T665" s="206" t="str">
        <f t="shared" si="77"/>
        <v/>
      </c>
    </row>
    <row r="666" spans="1:20" x14ac:dyDescent="0.3">
      <c r="A666" s="206" t="s">
        <v>1571</v>
      </c>
      <c r="C666" s="206" t="s">
        <v>538</v>
      </c>
      <c r="D666" s="206" t="s">
        <v>598</v>
      </c>
      <c r="E666" s="206" t="s">
        <v>599</v>
      </c>
      <c r="F666" s="206" t="s">
        <v>463</v>
      </c>
      <c r="H666" s="206" t="s">
        <v>464</v>
      </c>
      <c r="K666" s="206" t="s">
        <v>76</v>
      </c>
      <c r="N666" s="219" t="s">
        <v>1569</v>
      </c>
      <c r="O666" s="219" t="str">
        <f>INDEX('Standard Descriptions'!$E:$E,MATCH(Guidance!E666,'Standard Descriptions'!$C:$C,0))</f>
        <v xml:space="preserve"> This policy increases the tax rate for the selected fuel type(s).  It is expressed as a percentage of the BAU Scenario price, which includes sales and excise taxes. // </v>
      </c>
      <c r="P666" s="221" t="s">
        <v>1570</v>
      </c>
      <c r="Q666" s="221" t="s">
        <v>63</v>
      </c>
      <c r="R666" s="221" t="str">
        <f t="shared" si="80"/>
        <v xml:space="preserve">Jet Fuel/Kerosene </v>
      </c>
      <c r="S666" s="221" t="str">
        <f t="shared" si="79"/>
        <v>//**Jet Fuel/Kerosene : **</v>
      </c>
      <c r="T666" s="206" t="str">
        <f t="shared" si="77"/>
        <v/>
      </c>
    </row>
    <row r="667" spans="1:20" x14ac:dyDescent="0.3">
      <c r="A667" s="206" t="s">
        <v>1571</v>
      </c>
      <c r="C667" s="206" t="s">
        <v>538</v>
      </c>
      <c r="D667" s="206" t="s">
        <v>598</v>
      </c>
      <c r="E667" s="206" t="s">
        <v>599</v>
      </c>
      <c r="F667" s="206" t="s">
        <v>581</v>
      </c>
      <c r="H667" s="206" t="s">
        <v>582</v>
      </c>
      <c r="J667" s="206" t="s">
        <v>222</v>
      </c>
      <c r="K667" s="206" t="s">
        <v>76</v>
      </c>
      <c r="N667" s="219" t="s">
        <v>1569</v>
      </c>
      <c r="O667" s="219" t="str">
        <f>INDEX('Standard Descriptions'!$E:$E,MATCH(Guidance!E667,'Standard Descriptions'!$C:$C,0))</f>
        <v xml:space="preserve"> This policy increases the tax rate for the selected fuel type(s).  It is expressed as a percentage of the BAU Scenario price, which includes sales and excise taxes. // </v>
      </c>
      <c r="P667" s="221" t="s">
        <v>1570</v>
      </c>
      <c r="Q667" s="221" t="s">
        <v>63</v>
      </c>
      <c r="R667" s="221" t="str">
        <f t="shared" si="80"/>
        <v xml:space="preserve">Heat </v>
      </c>
      <c r="S667" s="221" t="str">
        <f t="shared" si="79"/>
        <v>//**Heat : **</v>
      </c>
      <c r="T667" s="206" t="str">
        <f t="shared" si="77"/>
        <v/>
      </c>
    </row>
    <row r="668" spans="1:20" x14ac:dyDescent="0.3">
      <c r="A668" s="206" t="s">
        <v>1571</v>
      </c>
      <c r="C668" s="206" t="s">
        <v>538</v>
      </c>
      <c r="D668" s="206" t="s">
        <v>598</v>
      </c>
      <c r="E668" s="206" t="s">
        <v>599</v>
      </c>
      <c r="F668" s="206" t="s">
        <v>465</v>
      </c>
      <c r="H668" s="206" t="s">
        <v>252</v>
      </c>
      <c r="K668" s="206" t="s">
        <v>76</v>
      </c>
      <c r="N668" s="219" t="s">
        <v>1569</v>
      </c>
      <c r="O668" s="219" t="str">
        <f>INDEX('Standard Descriptions'!$E:$E,MATCH(Guidance!E668,'Standard Descriptions'!$C:$C,0))</f>
        <v xml:space="preserve"> This policy increases the tax rate for the selected fuel type(s).  It is expressed as a percentage of the BAU Scenario price, which includes sales and excise taxes. // </v>
      </c>
      <c r="P668" s="221" t="s">
        <v>1570</v>
      </c>
      <c r="Q668" s="221" t="s">
        <v>63</v>
      </c>
      <c r="R668" s="221" t="str">
        <f t="shared" si="80"/>
        <v xml:space="preserve">Lignite </v>
      </c>
      <c r="S668" s="221" t="str">
        <f t="shared" si="79"/>
        <v>//**Lignite : **</v>
      </c>
      <c r="T668" s="206" t="str">
        <f t="shared" si="77"/>
        <v/>
      </c>
    </row>
    <row r="669" spans="1:20" x14ac:dyDescent="0.3">
      <c r="A669" s="206" t="s">
        <v>1571</v>
      </c>
      <c r="C669" s="206" t="s">
        <v>538</v>
      </c>
      <c r="D669" s="206" t="s">
        <v>598</v>
      </c>
      <c r="E669" s="206" t="s">
        <v>599</v>
      </c>
      <c r="F669" s="206" t="s">
        <v>466</v>
      </c>
      <c r="H669" s="206" t="s">
        <v>256</v>
      </c>
      <c r="K669" s="206" t="s">
        <v>76</v>
      </c>
      <c r="N669" s="219" t="s">
        <v>1569</v>
      </c>
      <c r="O669" s="219" t="str">
        <f>INDEX('Standard Descriptions'!$E:$E,MATCH(Guidance!E669,'Standard Descriptions'!$C:$C,0))</f>
        <v xml:space="preserve"> This policy increases the tax rate for the selected fuel type(s).  It is expressed as a percentage of the BAU Scenario price, which includes sales and excise taxes. // </v>
      </c>
      <c r="P669" s="221" t="s">
        <v>1570</v>
      </c>
      <c r="Q669" s="221" t="s">
        <v>63</v>
      </c>
      <c r="R669" s="221" t="str">
        <f t="shared" si="80"/>
        <v xml:space="preserve">Crude Oil </v>
      </c>
      <c r="S669" s="221" t="str">
        <f t="shared" si="79"/>
        <v>//**Crude Oil : **</v>
      </c>
      <c r="T669" s="206" t="str">
        <f t="shared" si="77"/>
        <v/>
      </c>
    </row>
    <row r="670" spans="1:20" x14ac:dyDescent="0.3">
      <c r="A670" s="206" t="s">
        <v>1571</v>
      </c>
      <c r="C670" s="206" t="s">
        <v>538</v>
      </c>
      <c r="D670" s="206" t="s">
        <v>598</v>
      </c>
      <c r="E670" s="206" t="s">
        <v>599</v>
      </c>
      <c r="F670" s="206" t="s">
        <v>467</v>
      </c>
      <c r="H670" s="206" t="s">
        <v>468</v>
      </c>
      <c r="K670" s="206" t="s">
        <v>76</v>
      </c>
      <c r="N670" s="219" t="s">
        <v>1569</v>
      </c>
      <c r="O670" s="219" t="str">
        <f>INDEX('Standard Descriptions'!$E:$E,MATCH(Guidance!E670,'Standard Descriptions'!$C:$C,0))</f>
        <v xml:space="preserve"> This policy increases the tax rate for the selected fuel type(s).  It is expressed as a percentage of the BAU Scenario price, which includes sales and excise taxes. // </v>
      </c>
      <c r="P670" s="221" t="s">
        <v>1570</v>
      </c>
      <c r="Q670" s="221" t="s">
        <v>63</v>
      </c>
      <c r="R670" s="221" t="str">
        <f t="shared" si="80"/>
        <v xml:space="preserve">Heavy/Residual Fuel Oil </v>
      </c>
      <c r="S670" s="221" t="str">
        <f t="shared" si="79"/>
        <v>//**Heavy/Residual Fuel Oil : **</v>
      </c>
      <c r="T670" s="206" t="str">
        <f t="shared" si="77"/>
        <v/>
      </c>
    </row>
    <row r="671" spans="1:20" x14ac:dyDescent="0.3">
      <c r="A671" s="206" t="s">
        <v>1571</v>
      </c>
      <c r="C671" s="206" t="s">
        <v>538</v>
      </c>
      <c r="D671" s="206" t="s">
        <v>598</v>
      </c>
      <c r="E671" s="206" t="s">
        <v>599</v>
      </c>
      <c r="F671" s="206" t="s">
        <v>469</v>
      </c>
      <c r="H671" s="206" t="s">
        <v>470</v>
      </c>
      <c r="J671" s="206">
        <v>599</v>
      </c>
      <c r="K671" s="206" t="s">
        <v>63</v>
      </c>
      <c r="N671" s="219" t="s">
        <v>1569</v>
      </c>
      <c r="O671" s="219" t="str">
        <f>INDEX('Standard Descriptions'!$E:$E,MATCH(Guidance!E671,'Standard Descriptions'!$C:$C,0))</f>
        <v xml:space="preserve"> This policy increases the tax rate for the selected fuel type(s).  It is expressed as a percentage of the BAU Scenario price, which includes sales and excise taxes. // </v>
      </c>
      <c r="P671" s="221" t="s">
        <v>1570</v>
      </c>
      <c r="Q671" s="221" t="s">
        <v>63</v>
      </c>
      <c r="R671" s="221" t="str">
        <f t="shared" si="80"/>
        <v xml:space="preserve">LPG/Propane/Butane </v>
      </c>
      <c r="S671" s="221" t="str">
        <f t="shared" si="79"/>
        <v>//**LPG/Propane/Butane : **</v>
      </c>
      <c r="T671" s="206" t="str">
        <f t="shared" si="77"/>
        <v>//**LPG/Propane/Butane : **</v>
      </c>
    </row>
    <row r="672" spans="1:20" x14ac:dyDescent="0.3">
      <c r="A672" s="206" t="s">
        <v>1571</v>
      </c>
      <c r="C672" s="206" t="s">
        <v>538</v>
      </c>
      <c r="D672" s="206" t="s">
        <v>598</v>
      </c>
      <c r="E672" s="206" t="s">
        <v>599</v>
      </c>
      <c r="F672" s="206" t="s">
        <v>584</v>
      </c>
      <c r="H672" s="206" t="s">
        <v>260</v>
      </c>
      <c r="K672" s="206" t="s">
        <v>76</v>
      </c>
      <c r="N672" s="219" t="s">
        <v>1569</v>
      </c>
      <c r="O672" s="219" t="str">
        <f>INDEX('Standard Descriptions'!$E:$E,MATCH(Guidance!E672,'Standard Descriptions'!$C:$C,0))</f>
        <v xml:space="preserve"> This policy increases the tax rate for the selected fuel type(s).  It is expressed as a percentage of the BAU Scenario price, which includes sales and excise taxes. // </v>
      </c>
      <c r="P672" s="221" t="s">
        <v>1570</v>
      </c>
      <c r="Q672" s="221" t="s">
        <v>63</v>
      </c>
      <c r="R672" s="221" t="str">
        <f t="shared" si="80"/>
        <v xml:space="preserve">Municipal Solid Waste </v>
      </c>
      <c r="S672" s="221" t="str">
        <f t="shared" si="79"/>
        <v>//**Municipal Solid Waste : **</v>
      </c>
      <c r="T672" s="206" t="str">
        <f t="shared" si="77"/>
        <v/>
      </c>
    </row>
    <row r="673" spans="1:21" x14ac:dyDescent="0.3">
      <c r="A673" s="206" t="s">
        <v>1571</v>
      </c>
      <c r="C673" s="206" t="s">
        <v>538</v>
      </c>
      <c r="D673" s="206" t="s">
        <v>598</v>
      </c>
      <c r="E673" s="206" t="s">
        <v>599</v>
      </c>
      <c r="F673" s="206" t="s">
        <v>585</v>
      </c>
      <c r="H673" s="206" t="s">
        <v>586</v>
      </c>
      <c r="K673" s="206" t="s">
        <v>76</v>
      </c>
      <c r="N673" s="219" t="s">
        <v>1569</v>
      </c>
      <c r="O673" s="219" t="str">
        <f>INDEX('Standard Descriptions'!$E:$E,MATCH(Guidance!E673,'Standard Descriptions'!$C:$C,0))</f>
        <v xml:space="preserve"> This policy increases the tax rate for the selected fuel type(s).  It is expressed as a percentage of the BAU Scenario price, which includes sales and excise taxes. // </v>
      </c>
      <c r="P673" s="221" t="s">
        <v>1570</v>
      </c>
      <c r="Q673" s="221" t="s">
        <v>63</v>
      </c>
      <c r="R673" s="221" t="str">
        <f t="shared" si="80"/>
        <v xml:space="preserve">Hydrogen </v>
      </c>
      <c r="S673" s="221" t="str">
        <f t="shared" si="79"/>
        <v>//**Hydrogen : **</v>
      </c>
      <c r="T673" s="206" t="str">
        <f t="shared" si="77"/>
        <v/>
      </c>
    </row>
    <row r="674" spans="1:21" s="224" customFormat="1" x14ac:dyDescent="0.3">
      <c r="A674" s="224" t="s">
        <v>1568</v>
      </c>
      <c r="B674" s="215" t="str">
        <f t="shared" ref="B674" si="81">C674&amp;D674&amp;E674</f>
        <v>Research and DevelopmentCapital Cost ReductionRnD Building Capital Cost Perc Reduction</v>
      </c>
      <c r="C674" s="224" t="s">
        <v>604</v>
      </c>
      <c r="D674" s="224" t="s">
        <v>605</v>
      </c>
      <c r="E674" s="224" t="s">
        <v>606</v>
      </c>
      <c r="M674" s="208"/>
      <c r="N674" s="225" t="s">
        <v>1569</v>
      </c>
      <c r="O674" s="225" t="str">
        <f>INDEX('Standard Descriptions'!$E:$E,MATCH(Guidance!E674,'Standard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4" s="223" t="s">
        <v>1570</v>
      </c>
      <c r="Q674" s="223" t="s">
        <v>63</v>
      </c>
      <c r="S674" s="223" t="str">
        <f t="shared" si="79"/>
        <v/>
      </c>
      <c r="T674" s="223" t="str">
        <f t="shared" si="77"/>
        <v/>
      </c>
      <c r="U674" s="214" t="str">
        <f>N674&amp;O674&amp;P674&amp;T675&amp;T676&amp;T677&amp;T678&amp;T679&amp;T680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5" spans="1:21" x14ac:dyDescent="0.3">
      <c r="A675" s="206" t="s">
        <v>1571</v>
      </c>
      <c r="C675" s="206" t="s">
        <v>604</v>
      </c>
      <c r="D675" s="206" t="s">
        <v>605</v>
      </c>
      <c r="E675" s="206" t="s">
        <v>606</v>
      </c>
      <c r="F675" s="206" t="s">
        <v>154</v>
      </c>
      <c r="H675" s="206" t="s">
        <v>607</v>
      </c>
      <c r="J675" s="206">
        <v>85</v>
      </c>
      <c r="K675" s="206" t="s">
        <v>76</v>
      </c>
      <c r="L675" s="206" t="s">
        <v>1609</v>
      </c>
      <c r="N675" s="219" t="s">
        <v>1569</v>
      </c>
      <c r="O675" s="219" t="str">
        <f>INDEX('Standard Descriptions'!$E:$E,MATCH(Guidance!E675,'Standard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5" s="221" t="s">
        <v>1570</v>
      </c>
      <c r="Q675" s="221" t="s">
        <v>63</v>
      </c>
      <c r="R675" s="221" t="str">
        <f t="shared" ref="R675:R681" si="82">H675&amp;" "&amp;I675</f>
        <v xml:space="preserve">Buildings: Heating </v>
      </c>
      <c r="S675" s="221" t="str">
        <f t="shared" si="79"/>
        <v>//**Buildings: Heating : **</v>
      </c>
      <c r="T675" s="206" t="str">
        <f t="shared" si="77"/>
        <v/>
      </c>
    </row>
    <row r="676" spans="1:21" x14ac:dyDescent="0.3">
      <c r="A676" s="206" t="s">
        <v>1571</v>
      </c>
      <c r="C676" s="206" t="s">
        <v>604</v>
      </c>
      <c r="D676" s="206" t="s">
        <v>605</v>
      </c>
      <c r="E676" s="206" t="s">
        <v>606</v>
      </c>
      <c r="F676" s="206" t="s">
        <v>162</v>
      </c>
      <c r="H676" s="206" t="s">
        <v>613</v>
      </c>
      <c r="J676" s="206">
        <v>86</v>
      </c>
      <c r="K676" s="206" t="s">
        <v>63</v>
      </c>
      <c r="L676" s="206" t="s">
        <v>1609</v>
      </c>
      <c r="N676" s="219" t="s">
        <v>1569</v>
      </c>
      <c r="O676" s="219" t="str">
        <f>INDEX('Standard Descriptions'!$E:$E,MATCH(Guidance!E676,'Standard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6" s="221" t="s">
        <v>1570</v>
      </c>
      <c r="Q676" s="221" t="s">
        <v>63</v>
      </c>
      <c r="R676" s="221" t="str">
        <f t="shared" si="82"/>
        <v xml:space="preserve">Buildings: Cooling and Ventilation </v>
      </c>
      <c r="S676" s="221" t="str">
        <f t="shared" si="79"/>
        <v>//**Buildings: Cooling and Ventilation : **</v>
      </c>
      <c r="T676" s="206" t="str">
        <f t="shared" si="77"/>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7" spans="1:21" x14ac:dyDescent="0.3">
      <c r="A677" s="206" t="s">
        <v>1571</v>
      </c>
      <c r="C677" s="206" t="s">
        <v>604</v>
      </c>
      <c r="D677" s="206" t="s">
        <v>605</v>
      </c>
      <c r="E677" s="206" t="s">
        <v>606</v>
      </c>
      <c r="F677" s="206" t="s">
        <v>182</v>
      </c>
      <c r="H677" s="206" t="s">
        <v>614</v>
      </c>
      <c r="J677" s="206">
        <v>87</v>
      </c>
      <c r="K677" s="206" t="s">
        <v>63</v>
      </c>
      <c r="L677" s="206" t="s">
        <v>1609</v>
      </c>
      <c r="N677" s="219" t="s">
        <v>1569</v>
      </c>
      <c r="O677" s="219" t="str">
        <f>INDEX('Standard Descriptions'!$E:$E,MATCH(Guidance!E677,'Standard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7" s="221" t="s">
        <v>1570</v>
      </c>
      <c r="Q677" s="221" t="s">
        <v>63</v>
      </c>
      <c r="R677" s="221" t="str">
        <f t="shared" si="82"/>
        <v xml:space="preserve">Buildings: Envelope </v>
      </c>
      <c r="S677" s="221" t="str">
        <f t="shared" si="79"/>
        <v>//**Buildings: Envelope : **</v>
      </c>
      <c r="T677" s="206" t="str">
        <f t="shared" si="77"/>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8" spans="1:21" x14ac:dyDescent="0.3">
      <c r="A678" s="206" t="s">
        <v>1571</v>
      </c>
      <c r="C678" s="206" t="s">
        <v>604</v>
      </c>
      <c r="D678" s="206" t="s">
        <v>605</v>
      </c>
      <c r="E678" s="206" t="s">
        <v>606</v>
      </c>
      <c r="F678" s="206" t="s">
        <v>164</v>
      </c>
      <c r="H678" s="206" t="s">
        <v>615</v>
      </c>
      <c r="J678" s="206">
        <v>88</v>
      </c>
      <c r="K678" s="206" t="s">
        <v>63</v>
      </c>
      <c r="L678" s="206" t="s">
        <v>1609</v>
      </c>
      <c r="N678" s="219" t="s">
        <v>1569</v>
      </c>
      <c r="O678" s="219" t="str">
        <f>INDEX('Standard Descriptions'!$E:$E,MATCH(Guidance!E678,'Standard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8" s="221" t="s">
        <v>1570</v>
      </c>
      <c r="Q678" s="221" t="s">
        <v>63</v>
      </c>
      <c r="R678" s="221" t="str">
        <f t="shared" si="82"/>
        <v xml:space="preserve">Buildings: Lighting </v>
      </c>
      <c r="S678" s="221" t="str">
        <f t="shared" si="79"/>
        <v>//**Buildings: Lighting : **</v>
      </c>
      <c r="T678" s="206" t="str">
        <f t="shared" si="77"/>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79" spans="1:21" x14ac:dyDescent="0.3">
      <c r="A679" s="206" t="s">
        <v>1571</v>
      </c>
      <c r="C679" s="206" t="s">
        <v>604</v>
      </c>
      <c r="D679" s="206" t="s">
        <v>605</v>
      </c>
      <c r="E679" s="206" t="s">
        <v>606</v>
      </c>
      <c r="F679" s="206" t="s">
        <v>166</v>
      </c>
      <c r="H679" s="206" t="s">
        <v>616</v>
      </c>
      <c r="J679" s="206">
        <v>89</v>
      </c>
      <c r="K679" s="206" t="s">
        <v>63</v>
      </c>
      <c r="L679" s="206" t="s">
        <v>1609</v>
      </c>
      <c r="N679" s="219" t="s">
        <v>1569</v>
      </c>
      <c r="O679" s="219" t="str">
        <f>INDEX('Standard Descriptions'!$E:$E,MATCH(Guidance!E679,'Standard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79" s="221" t="s">
        <v>1570</v>
      </c>
      <c r="Q679" s="221" t="s">
        <v>63</v>
      </c>
      <c r="R679" s="221" t="str">
        <f t="shared" si="82"/>
        <v xml:space="preserve">Buildings: Appliances </v>
      </c>
      <c r="S679" s="221" t="str">
        <f t="shared" si="79"/>
        <v>//**Buildings: Appliances : **</v>
      </c>
      <c r="T679" s="206" t="str">
        <f t="shared" si="77"/>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0" spans="1:21" x14ac:dyDescent="0.3">
      <c r="A680" s="206" t="s">
        <v>1571</v>
      </c>
      <c r="C680" s="206" t="s">
        <v>604</v>
      </c>
      <c r="D680" s="206" t="s">
        <v>605</v>
      </c>
      <c r="E680" s="206" t="s">
        <v>606</v>
      </c>
      <c r="F680" s="206" t="s">
        <v>168</v>
      </c>
      <c r="H680" s="206" t="s">
        <v>617</v>
      </c>
      <c r="J680" s="206">
        <v>90</v>
      </c>
      <c r="K680" s="206" t="s">
        <v>63</v>
      </c>
      <c r="L680" s="206" t="s">
        <v>1609</v>
      </c>
      <c r="N680" s="219" t="s">
        <v>1569</v>
      </c>
      <c r="O680" s="219" t="str">
        <f>INDEX('Standard Descriptions'!$E:$E,MATCH(Guidance!E680,'Standard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0" s="221" t="s">
        <v>1570</v>
      </c>
      <c r="Q680" s="221" t="s">
        <v>63</v>
      </c>
      <c r="R680" s="221" t="str">
        <f t="shared" si="82"/>
        <v xml:space="preserve">Buildings: Other Components </v>
      </c>
      <c r="S680" s="221" t="str">
        <f t="shared" si="79"/>
        <v>//**Buildings: Other Components : **</v>
      </c>
      <c r="T680" s="206" t="str">
        <f t="shared" si="77"/>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1" spans="1:21" s="223" customFormat="1" x14ac:dyDescent="0.3">
      <c r="A681" s="224" t="s">
        <v>1568</v>
      </c>
      <c r="B681" s="215" t="str">
        <f t="shared" ref="B681:B682" si="83">C681&amp;D681&amp;E681</f>
        <v>Research and DevelopmentCapital Cost ReductionRnD CCS Capital Cost Perc Reduction</v>
      </c>
      <c r="C681" s="224" t="s">
        <v>604</v>
      </c>
      <c r="D681" s="224" t="s">
        <v>605</v>
      </c>
      <c r="E681" s="224" t="s">
        <v>618</v>
      </c>
      <c r="H681" s="223" t="s">
        <v>539</v>
      </c>
      <c r="J681" s="223">
        <v>91</v>
      </c>
      <c r="K681" s="223" t="s">
        <v>63</v>
      </c>
      <c r="L681" s="223" t="s">
        <v>1609</v>
      </c>
      <c r="M681" s="207"/>
      <c r="N681" s="225" t="s">
        <v>1569</v>
      </c>
      <c r="O681" s="225" t="str">
        <f>INDEX('Standard Descriptions'!$E:$E,MATCH(Guidance!E681,'Standard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1" s="223" t="s">
        <v>1570</v>
      </c>
      <c r="Q681" s="223" t="s">
        <v>63</v>
      </c>
      <c r="R681" s="223" t="str">
        <f t="shared" si="82"/>
        <v xml:space="preserve">Carbon Capture and Sequestration </v>
      </c>
      <c r="S681" s="223" t="str">
        <f t="shared" si="79"/>
        <v>//**Carbon Capture and Sequestration : **</v>
      </c>
      <c r="T681" s="223" t="str">
        <f t="shared" si="77"/>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681" s="214" t="str">
        <f>N681&amp;O681&amp;P681&amp;T681</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2" spans="1:21" s="223" customFormat="1" x14ac:dyDescent="0.3">
      <c r="A682" s="224" t="s">
        <v>1568</v>
      </c>
      <c r="B682" s="215" t="str">
        <f t="shared" si="83"/>
        <v>Research and DevelopmentCapital Cost ReductionRnD Electricity Capital Cost Perc Reduction</v>
      </c>
      <c r="C682" s="224" t="s">
        <v>604</v>
      </c>
      <c r="D682" s="224" t="s">
        <v>605</v>
      </c>
      <c r="E682" s="224" t="s">
        <v>620</v>
      </c>
      <c r="M682" s="207"/>
      <c r="N682" s="225" t="s">
        <v>1569</v>
      </c>
      <c r="O682" s="225" t="str">
        <f>INDEX('Standard Descriptions'!$E:$E,MATCH(Guidance!E682,'Standard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2" s="223" t="s">
        <v>1570</v>
      </c>
      <c r="Q682" s="223" t="s">
        <v>63</v>
      </c>
      <c r="S682" s="223" t="str">
        <f t="shared" si="79"/>
        <v/>
      </c>
      <c r="T682" s="223" t="str">
        <f t="shared" si="77"/>
        <v/>
      </c>
      <c r="U682" s="214" t="str">
        <f>N682&amp;O682&amp;P682&amp;T683&amp;T684&amp;T685&amp;T686&amp;T687&amp;T688&amp;T689&amp;T690&amp;T691&amp;T692&amp;T693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3" spans="1:21" x14ac:dyDescent="0.3">
      <c r="A683" s="206" t="s">
        <v>1571</v>
      </c>
      <c r="C683" s="206" t="s">
        <v>604</v>
      </c>
      <c r="D683" s="206" t="s">
        <v>605</v>
      </c>
      <c r="E683" s="206" t="s">
        <v>620</v>
      </c>
      <c r="F683" s="206" t="s">
        <v>226</v>
      </c>
      <c r="H683" s="206" t="s">
        <v>621</v>
      </c>
      <c r="J683" s="206">
        <v>92</v>
      </c>
      <c r="K683" s="206" t="s">
        <v>76</v>
      </c>
      <c r="L683" s="206" t="s">
        <v>1609</v>
      </c>
      <c r="N683" s="219" t="s">
        <v>1569</v>
      </c>
      <c r="O683" s="219" t="str">
        <f>INDEX('Standard Descriptions'!$E:$E,MATCH(Guidance!E683,'Standard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3" s="221" t="s">
        <v>1570</v>
      </c>
      <c r="Q683" s="221" t="s">
        <v>63</v>
      </c>
      <c r="R683" s="221" t="str">
        <f t="shared" ref="R683:R693" si="84">H683&amp;" "&amp;I683</f>
        <v xml:space="preserve">Electricity: Hard Coal </v>
      </c>
      <c r="S683" s="221" t="str">
        <f t="shared" si="79"/>
        <v>//**Electricity: Hard Coal : **</v>
      </c>
      <c r="T683" s="206" t="str">
        <f t="shared" si="77"/>
        <v/>
      </c>
    </row>
    <row r="684" spans="1:21" x14ac:dyDescent="0.3">
      <c r="A684" s="206" t="s">
        <v>1571</v>
      </c>
      <c r="C684" s="206" t="s">
        <v>604</v>
      </c>
      <c r="D684" s="206" t="s">
        <v>605</v>
      </c>
      <c r="E684" s="206" t="s">
        <v>620</v>
      </c>
      <c r="F684" s="206" t="s">
        <v>231</v>
      </c>
      <c r="H684" s="206" t="s">
        <v>623</v>
      </c>
      <c r="J684" s="206">
        <v>93</v>
      </c>
      <c r="K684" s="206" t="s">
        <v>76</v>
      </c>
      <c r="L684" s="206" t="s">
        <v>1609</v>
      </c>
      <c r="N684" s="219" t="s">
        <v>1569</v>
      </c>
      <c r="O684" s="219" t="str">
        <f>INDEX('Standard Descriptions'!$E:$E,MATCH(Guidance!E684,'Standard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4" s="221" t="s">
        <v>1570</v>
      </c>
      <c r="Q684" s="221" t="s">
        <v>63</v>
      </c>
      <c r="R684" s="221" t="str">
        <f t="shared" si="84"/>
        <v xml:space="preserve">Electricity: Natural Gas Nonpeaker </v>
      </c>
      <c r="S684" s="221" t="str">
        <f t="shared" si="79"/>
        <v>//**Electricity: Natural Gas Nonpeaker : **</v>
      </c>
      <c r="T684" s="206" t="str">
        <f t="shared" si="77"/>
        <v/>
      </c>
    </row>
    <row r="685" spans="1:21" x14ac:dyDescent="0.3">
      <c r="A685" s="206" t="s">
        <v>1571</v>
      </c>
      <c r="C685" s="206" t="s">
        <v>604</v>
      </c>
      <c r="D685" s="206" t="s">
        <v>605</v>
      </c>
      <c r="E685" s="206" t="s">
        <v>620</v>
      </c>
      <c r="F685" s="206" t="s">
        <v>233</v>
      </c>
      <c r="H685" s="206" t="s">
        <v>624</v>
      </c>
      <c r="J685" s="206">
        <v>94</v>
      </c>
      <c r="K685" s="206" t="s">
        <v>76</v>
      </c>
      <c r="L685" s="206" t="s">
        <v>1609</v>
      </c>
      <c r="N685" s="219" t="s">
        <v>1569</v>
      </c>
      <c r="O685" s="219" t="str">
        <f>INDEX('Standard Descriptions'!$E:$E,MATCH(Guidance!E685,'Standard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5" s="221" t="s">
        <v>1570</v>
      </c>
      <c r="Q685" s="221" t="s">
        <v>63</v>
      </c>
      <c r="R685" s="221" t="str">
        <f t="shared" si="84"/>
        <v xml:space="preserve">Electricity: Nuclear </v>
      </c>
      <c r="S685" s="221" t="str">
        <f t="shared" si="79"/>
        <v>//**Electricity: Nuclear : **</v>
      </c>
      <c r="T685" s="206" t="str">
        <f t="shared" si="77"/>
        <v/>
      </c>
    </row>
    <row r="686" spans="1:21" x14ac:dyDescent="0.3">
      <c r="A686" s="206" t="s">
        <v>1571</v>
      </c>
      <c r="C686" s="206" t="s">
        <v>604</v>
      </c>
      <c r="D686" s="206" t="s">
        <v>605</v>
      </c>
      <c r="E686" s="206" t="s">
        <v>620</v>
      </c>
      <c r="F686" s="206" t="s">
        <v>235</v>
      </c>
      <c r="H686" s="206" t="s">
        <v>625</v>
      </c>
      <c r="J686" s="206">
        <v>95</v>
      </c>
      <c r="K686" s="206" t="s">
        <v>63</v>
      </c>
      <c r="L686" s="206" t="s">
        <v>1609</v>
      </c>
      <c r="N686" s="219" t="s">
        <v>1569</v>
      </c>
      <c r="O686" s="219" t="str">
        <f>INDEX('Standard Descriptions'!$E:$E,MATCH(Guidance!E686,'Standard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6" s="221" t="s">
        <v>1570</v>
      </c>
      <c r="Q686" s="221" t="s">
        <v>63</v>
      </c>
      <c r="R686" s="221" t="str">
        <f t="shared" si="84"/>
        <v xml:space="preserve">Electricity: Hydro </v>
      </c>
      <c r="S686" s="221" t="str">
        <f t="shared" si="79"/>
        <v>//**Electricity: Hydro : **</v>
      </c>
      <c r="T686" s="206" t="str">
        <f t="shared" si="77"/>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7" spans="1:21" x14ac:dyDescent="0.3">
      <c r="A687" s="206" t="s">
        <v>1571</v>
      </c>
      <c r="C687" s="206" t="s">
        <v>604</v>
      </c>
      <c r="D687" s="206" t="s">
        <v>605</v>
      </c>
      <c r="E687" s="206" t="s">
        <v>620</v>
      </c>
      <c r="F687" s="206" t="s">
        <v>237</v>
      </c>
      <c r="H687" s="206" t="s">
        <v>626</v>
      </c>
      <c r="J687" s="206">
        <v>96</v>
      </c>
      <c r="K687" s="206" t="s">
        <v>63</v>
      </c>
      <c r="L687" s="206" t="s">
        <v>1609</v>
      </c>
      <c r="N687" s="219" t="s">
        <v>1569</v>
      </c>
      <c r="O687" s="219" t="str">
        <f>INDEX('Standard Descriptions'!$E:$E,MATCH(Guidance!E687,'Standard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7" s="221" t="s">
        <v>1570</v>
      </c>
      <c r="Q687" s="221" t="s">
        <v>63</v>
      </c>
      <c r="R687" s="221" t="str">
        <f t="shared" si="84"/>
        <v xml:space="preserve">Electricity: Onshore Wind </v>
      </c>
      <c r="S687" s="221" t="str">
        <f t="shared" si="79"/>
        <v>//**Electricity: Onshore Wind : **</v>
      </c>
      <c r="T687" s="206" t="str">
        <f t="shared" si="77"/>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8" spans="1:21" x14ac:dyDescent="0.3">
      <c r="A688" s="206" t="s">
        <v>1571</v>
      </c>
      <c r="C688" s="206" t="s">
        <v>604</v>
      </c>
      <c r="D688" s="206" t="s">
        <v>605</v>
      </c>
      <c r="E688" s="206" t="s">
        <v>620</v>
      </c>
      <c r="F688" s="206" t="s">
        <v>239</v>
      </c>
      <c r="H688" s="206" t="s">
        <v>627</v>
      </c>
      <c r="J688" s="206">
        <v>97</v>
      </c>
      <c r="K688" s="206" t="s">
        <v>63</v>
      </c>
      <c r="L688" s="206" t="s">
        <v>1609</v>
      </c>
      <c r="N688" s="219" t="s">
        <v>1569</v>
      </c>
      <c r="O688" s="219" t="str">
        <f>INDEX('Standard Descriptions'!$E:$E,MATCH(Guidance!E688,'Standard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8" s="221" t="s">
        <v>1570</v>
      </c>
      <c r="Q688" s="221" t="s">
        <v>63</v>
      </c>
      <c r="R688" s="221" t="str">
        <f t="shared" si="84"/>
        <v xml:space="preserve">Electricity: Solar PV </v>
      </c>
      <c r="S688" s="221" t="str">
        <f t="shared" si="79"/>
        <v>//**Electricity: Solar PV : **</v>
      </c>
      <c r="T688" s="206" t="str">
        <f t="shared" si="77"/>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89" spans="1:21" x14ac:dyDescent="0.3">
      <c r="A689" s="206" t="s">
        <v>1571</v>
      </c>
      <c r="C689" s="206" t="s">
        <v>604</v>
      </c>
      <c r="D689" s="206" t="s">
        <v>605</v>
      </c>
      <c r="E689" s="206" t="s">
        <v>620</v>
      </c>
      <c r="F689" s="206" t="s">
        <v>241</v>
      </c>
      <c r="H689" s="206" t="s">
        <v>628</v>
      </c>
      <c r="J689" s="206">
        <v>98</v>
      </c>
      <c r="K689" s="206" t="s">
        <v>63</v>
      </c>
      <c r="L689" s="206" t="s">
        <v>1609</v>
      </c>
      <c r="N689" s="219" t="s">
        <v>1569</v>
      </c>
      <c r="O689" s="219" t="str">
        <f>INDEX('Standard Descriptions'!$E:$E,MATCH(Guidance!E689,'Standard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89" s="221" t="s">
        <v>1570</v>
      </c>
      <c r="Q689" s="221" t="s">
        <v>63</v>
      </c>
      <c r="R689" s="221" t="str">
        <f t="shared" si="84"/>
        <v xml:space="preserve">Electricity: Solar Thermal </v>
      </c>
      <c r="S689" s="221" t="str">
        <f t="shared" si="79"/>
        <v>//**Electricity: Solar Thermal : **</v>
      </c>
      <c r="T689" s="206" t="str">
        <f t="shared" si="77"/>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0" spans="1:21" x14ac:dyDescent="0.3">
      <c r="A690" s="206" t="s">
        <v>1571</v>
      </c>
      <c r="C690" s="206" t="s">
        <v>604</v>
      </c>
      <c r="D690" s="206" t="s">
        <v>605</v>
      </c>
      <c r="E690" s="206" t="s">
        <v>620</v>
      </c>
      <c r="F690" s="206" t="s">
        <v>243</v>
      </c>
      <c r="H690" s="206" t="s">
        <v>629</v>
      </c>
      <c r="J690" s="206">
        <v>99</v>
      </c>
      <c r="K690" s="206" t="s">
        <v>63</v>
      </c>
      <c r="L690" s="206" t="s">
        <v>1609</v>
      </c>
      <c r="N690" s="219" t="s">
        <v>1569</v>
      </c>
      <c r="O690" s="219" t="str">
        <f>INDEX('Standard Descriptions'!$E:$E,MATCH(Guidance!E690,'Standard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0" s="221" t="s">
        <v>1570</v>
      </c>
      <c r="Q690" s="221" t="s">
        <v>63</v>
      </c>
      <c r="R690" s="221" t="str">
        <f t="shared" si="84"/>
        <v xml:space="preserve">Electricity: Biomass </v>
      </c>
      <c r="S690" s="221" t="str">
        <f t="shared" si="79"/>
        <v>//**Electricity: Biomass : **</v>
      </c>
      <c r="T690" s="206" t="str">
        <f t="shared" si="77"/>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1" spans="1:21" x14ac:dyDescent="0.3">
      <c r="A691" s="206" t="s">
        <v>1571</v>
      </c>
      <c r="C691" s="206" t="s">
        <v>604</v>
      </c>
      <c r="D691" s="206" t="s">
        <v>605</v>
      </c>
      <c r="E691" s="206" t="s">
        <v>620</v>
      </c>
      <c r="F691" s="206" t="s">
        <v>249</v>
      </c>
      <c r="H691" s="206" t="s">
        <v>630</v>
      </c>
      <c r="J691" s="206">
        <v>192</v>
      </c>
      <c r="K691" s="206" t="s">
        <v>76</v>
      </c>
      <c r="L691" s="206" t="s">
        <v>1609</v>
      </c>
      <c r="N691" s="219" t="s">
        <v>1569</v>
      </c>
      <c r="O691" s="219" t="str">
        <f>INDEX('Standard Descriptions'!$E:$E,MATCH(Guidance!E691,'Standard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1" s="221" t="s">
        <v>1570</v>
      </c>
      <c r="Q691" s="221" t="s">
        <v>63</v>
      </c>
      <c r="R691" s="221" t="str">
        <f t="shared" si="84"/>
        <v xml:space="preserve">Electricity: Natural Gas Peaker </v>
      </c>
      <c r="S691" s="221" t="str">
        <f t="shared" si="79"/>
        <v>//**Electricity: Natural Gas Peaker : **</v>
      </c>
      <c r="T691" s="206" t="str">
        <f t="shared" si="77"/>
        <v/>
      </c>
    </row>
    <row r="692" spans="1:21" x14ac:dyDescent="0.3">
      <c r="A692" s="206" t="s">
        <v>1571</v>
      </c>
      <c r="C692" s="206" t="s">
        <v>604</v>
      </c>
      <c r="D692" s="206" t="s">
        <v>605</v>
      </c>
      <c r="E692" s="206" t="s">
        <v>620</v>
      </c>
      <c r="F692" s="206" t="s">
        <v>251</v>
      </c>
      <c r="H692" s="206" t="s">
        <v>631</v>
      </c>
      <c r="J692" s="206">
        <v>180</v>
      </c>
      <c r="K692" s="206" t="s">
        <v>76</v>
      </c>
      <c r="L692" s="206" t="s">
        <v>1609</v>
      </c>
      <c r="N692" s="219" t="s">
        <v>1569</v>
      </c>
      <c r="O692" s="219" t="str">
        <f>INDEX('Standard Descriptions'!$E:$E,MATCH(Guidance!E692,'Standard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2" s="221" t="s">
        <v>1570</v>
      </c>
      <c r="Q692" s="221" t="s">
        <v>63</v>
      </c>
      <c r="R692" s="221" t="str">
        <f t="shared" si="84"/>
        <v xml:space="preserve">Electricity: Lignite </v>
      </c>
      <c r="S692" s="221" t="str">
        <f t="shared" si="79"/>
        <v>//**Electricity: Lignite : **</v>
      </c>
      <c r="T692" s="206" t="str">
        <f t="shared" si="77"/>
        <v/>
      </c>
    </row>
    <row r="693" spans="1:21" x14ac:dyDescent="0.3">
      <c r="A693" s="206" t="s">
        <v>1571</v>
      </c>
      <c r="C693" s="206" t="s">
        <v>604</v>
      </c>
      <c r="D693" s="206" t="s">
        <v>605</v>
      </c>
      <c r="E693" s="206" t="s">
        <v>620</v>
      </c>
      <c r="F693" s="206" t="s">
        <v>253</v>
      </c>
      <c r="H693" s="206" t="s">
        <v>632</v>
      </c>
      <c r="J693" s="206">
        <v>183</v>
      </c>
      <c r="K693" s="206" t="s">
        <v>63</v>
      </c>
      <c r="L693" s="206" t="s">
        <v>1609</v>
      </c>
      <c r="N693" s="219" t="s">
        <v>1569</v>
      </c>
      <c r="O693" s="219" t="str">
        <f>INDEX('Standard Descriptions'!$E:$E,MATCH(Guidance!E693,'Standard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3" s="221" t="s">
        <v>1570</v>
      </c>
      <c r="Q693" s="221" t="s">
        <v>63</v>
      </c>
      <c r="R693" s="221" t="str">
        <f t="shared" si="84"/>
        <v xml:space="preserve">Electricity: Offshore Wind </v>
      </c>
      <c r="S693" s="221" t="str">
        <f t="shared" si="79"/>
        <v>//**Electricity: Offshore Wind : **</v>
      </c>
      <c r="T693" s="206" t="str">
        <f t="shared" si="77"/>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4" spans="1:21" s="223" customFormat="1" x14ac:dyDescent="0.3">
      <c r="A694" s="223" t="s">
        <v>1568</v>
      </c>
      <c r="B694" s="215" t="str">
        <f t="shared" ref="B694" si="85">C694&amp;D694&amp;E694</f>
        <v>Research and DevelopmentCapital Cost ReductionRnD Industry Capital Cost Perc Reduction</v>
      </c>
      <c r="C694" s="223" t="s">
        <v>604</v>
      </c>
      <c r="D694" s="223" t="s">
        <v>605</v>
      </c>
      <c r="E694" s="223" t="s">
        <v>633</v>
      </c>
      <c r="M694" s="207"/>
      <c r="N694" s="225" t="s">
        <v>1569</v>
      </c>
      <c r="O694" s="225" t="str">
        <f>INDEX('Standard Descriptions'!$E:$E,MATCH(Guidance!E694,'Standard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4" s="223" t="s">
        <v>1570</v>
      </c>
      <c r="Q694" s="223" t="s">
        <v>63</v>
      </c>
      <c r="S694" s="223" t="str">
        <f t="shared" si="79"/>
        <v/>
      </c>
      <c r="T694" s="223" t="str">
        <f t="shared" si="77"/>
        <v/>
      </c>
      <c r="U694" s="214" t="str">
        <f>N694&amp;O694&amp;P694&amp;T695&amp;T696&amp;T697&amp;T698&amp;T699&amp;T700&amp;T701&amp;T702</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5" spans="1:21" x14ac:dyDescent="0.3">
      <c r="A695" s="206" t="s">
        <v>1571</v>
      </c>
      <c r="C695" s="206" t="s">
        <v>604</v>
      </c>
      <c r="D695" s="206" t="s">
        <v>605</v>
      </c>
      <c r="E695" s="206" t="s">
        <v>633</v>
      </c>
      <c r="F695" s="206" t="s">
        <v>370</v>
      </c>
      <c r="H695" s="206" t="s">
        <v>634</v>
      </c>
      <c r="J695" s="206">
        <v>100</v>
      </c>
      <c r="K695" s="206" t="s">
        <v>63</v>
      </c>
      <c r="L695" s="206" t="s">
        <v>1609</v>
      </c>
      <c r="N695" s="219" t="s">
        <v>1569</v>
      </c>
      <c r="O695" s="219" t="str">
        <f>INDEX('Standard Descriptions'!$E:$E,MATCH(Guidance!E695,'Standard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5" s="221" t="s">
        <v>1570</v>
      </c>
      <c r="Q695" s="221" t="s">
        <v>63</v>
      </c>
      <c r="R695" s="221" t="str">
        <f t="shared" ref="R695:R702" si="86">H695&amp;" "&amp;I695</f>
        <v xml:space="preserve">Industry: Cement </v>
      </c>
      <c r="S695" s="221" t="str">
        <f t="shared" si="79"/>
        <v>//**Industry: Cement : **</v>
      </c>
      <c r="T695" s="206" t="str">
        <f t="shared" si="77"/>
        <v>//**Industry: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6" spans="1:21" x14ac:dyDescent="0.3">
      <c r="A696" s="206" t="s">
        <v>1571</v>
      </c>
      <c r="C696" s="206" t="s">
        <v>604</v>
      </c>
      <c r="D696" s="206" t="s">
        <v>605</v>
      </c>
      <c r="E696" s="206" t="s">
        <v>633</v>
      </c>
      <c r="F696" s="206" t="s">
        <v>375</v>
      </c>
      <c r="H696" s="206" t="s">
        <v>636</v>
      </c>
      <c r="J696" s="206">
        <v>101</v>
      </c>
      <c r="K696" s="206" t="s">
        <v>63</v>
      </c>
      <c r="L696" s="206" t="s">
        <v>1609</v>
      </c>
      <c r="N696" s="219" t="s">
        <v>1569</v>
      </c>
      <c r="O696" s="219" t="str">
        <f>INDEX('Standard Descriptions'!$E:$E,MATCH(Guidance!E696,'Standard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6" s="221" t="s">
        <v>1570</v>
      </c>
      <c r="Q696" s="221" t="s">
        <v>63</v>
      </c>
      <c r="R696" s="221" t="str">
        <f t="shared" si="86"/>
        <v xml:space="preserve">Industry: Natural Gas and Petroleum </v>
      </c>
      <c r="S696" s="221" t="str">
        <f t="shared" si="79"/>
        <v>//**Industry: Natural Gas and Petroleum : **</v>
      </c>
      <c r="T696" s="206" t="str">
        <f t="shared" si="77"/>
        <v>//**Industry: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7" spans="1:21" x14ac:dyDescent="0.3">
      <c r="A697" s="206" t="s">
        <v>1571</v>
      </c>
      <c r="C697" s="206" t="s">
        <v>604</v>
      </c>
      <c r="D697" s="206" t="s">
        <v>605</v>
      </c>
      <c r="E697" s="206" t="s">
        <v>633</v>
      </c>
      <c r="F697" s="206" t="s">
        <v>377</v>
      </c>
      <c r="H697" s="206" t="s">
        <v>637</v>
      </c>
      <c r="J697" s="206">
        <v>102</v>
      </c>
      <c r="K697" s="206" t="s">
        <v>63</v>
      </c>
      <c r="L697" s="206" t="s">
        <v>1609</v>
      </c>
      <c r="N697" s="219" t="s">
        <v>1569</v>
      </c>
      <c r="O697" s="219" t="str">
        <f>INDEX('Standard Descriptions'!$E:$E,MATCH(Guidance!E697,'Standard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7" s="221" t="s">
        <v>1570</v>
      </c>
      <c r="Q697" s="221" t="s">
        <v>63</v>
      </c>
      <c r="R697" s="221" t="str">
        <f t="shared" si="86"/>
        <v xml:space="preserve">Industry: Iron and Steel </v>
      </c>
      <c r="S697" s="221" t="str">
        <f t="shared" si="79"/>
        <v>//**Industry: Iron and Steel : **</v>
      </c>
      <c r="T697" s="206" t="str">
        <f t="shared" si="77"/>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8" spans="1:21" x14ac:dyDescent="0.3">
      <c r="A698" s="206" t="s">
        <v>1571</v>
      </c>
      <c r="C698" s="206" t="s">
        <v>604</v>
      </c>
      <c r="D698" s="206" t="s">
        <v>605</v>
      </c>
      <c r="E698" s="206" t="s">
        <v>633</v>
      </c>
      <c r="F698" s="206" t="s">
        <v>379</v>
      </c>
      <c r="H698" s="206" t="s">
        <v>638</v>
      </c>
      <c r="J698" s="206">
        <v>103</v>
      </c>
      <c r="K698" s="206" t="s">
        <v>63</v>
      </c>
      <c r="L698" s="206" t="s">
        <v>1609</v>
      </c>
      <c r="N698" s="219" t="s">
        <v>1569</v>
      </c>
      <c r="O698" s="219" t="str">
        <f>INDEX('Standard Descriptions'!$E:$E,MATCH(Guidance!E698,'Standard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8" s="221" t="s">
        <v>1570</v>
      </c>
      <c r="Q698" s="221" t="s">
        <v>63</v>
      </c>
      <c r="R698" s="221" t="str">
        <f t="shared" si="86"/>
        <v xml:space="preserve">Industry: Chemicals </v>
      </c>
      <c r="S698" s="221" t="str">
        <f t="shared" si="79"/>
        <v>//**Industry: Chemicals : **</v>
      </c>
      <c r="T698" s="206" t="str">
        <f t="shared" si="77"/>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699" spans="1:21" x14ac:dyDescent="0.3">
      <c r="A699" s="206" t="s">
        <v>1571</v>
      </c>
      <c r="C699" s="206" t="s">
        <v>604</v>
      </c>
      <c r="D699" s="206" t="s">
        <v>605</v>
      </c>
      <c r="E699" s="206" t="s">
        <v>633</v>
      </c>
      <c r="F699" s="206" t="s">
        <v>381</v>
      </c>
      <c r="H699" s="206" t="s">
        <v>639</v>
      </c>
      <c r="J699" s="206">
        <v>104</v>
      </c>
      <c r="K699" s="206" t="s">
        <v>63</v>
      </c>
      <c r="L699" s="206" t="s">
        <v>1609</v>
      </c>
      <c r="N699" s="219" t="s">
        <v>1569</v>
      </c>
      <c r="O699" s="219" t="str">
        <f>INDEX('Standard Descriptions'!$E:$E,MATCH(Guidance!E699,'Standard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699" s="221" t="s">
        <v>1570</v>
      </c>
      <c r="Q699" s="221" t="s">
        <v>63</v>
      </c>
      <c r="R699" s="221" t="str">
        <f t="shared" si="86"/>
        <v xml:space="preserve">Industry: Mining </v>
      </c>
      <c r="S699" s="221" t="str">
        <f t="shared" si="79"/>
        <v>//**Industry: Mining : **</v>
      </c>
      <c r="T699" s="206" t="str">
        <f t="shared" si="77"/>
        <v>//**Industry: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0" spans="1:21" x14ac:dyDescent="0.3">
      <c r="A700" s="206" t="s">
        <v>1571</v>
      </c>
      <c r="C700" s="206" t="s">
        <v>604</v>
      </c>
      <c r="D700" s="206" t="s">
        <v>605</v>
      </c>
      <c r="E700" s="206" t="s">
        <v>633</v>
      </c>
      <c r="F700" s="206" t="s">
        <v>383</v>
      </c>
      <c r="H700" s="206" t="s">
        <v>640</v>
      </c>
      <c r="J700" s="206">
        <v>105</v>
      </c>
      <c r="K700" s="206" t="s">
        <v>63</v>
      </c>
      <c r="L700" s="206" t="s">
        <v>1609</v>
      </c>
      <c r="N700" s="219" t="s">
        <v>1569</v>
      </c>
      <c r="O700" s="219" t="str">
        <f>INDEX('Standard Descriptions'!$E:$E,MATCH(Guidance!E700,'Standard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0" s="221" t="s">
        <v>1570</v>
      </c>
      <c r="Q700" s="221" t="s">
        <v>63</v>
      </c>
      <c r="R700" s="221" t="str">
        <f t="shared" si="86"/>
        <v xml:space="preserve">Industry: Water &amp; Waste </v>
      </c>
      <c r="S700" s="221" t="str">
        <f t="shared" si="79"/>
        <v>//**Industry: Water &amp; Waste : **</v>
      </c>
      <c r="T700" s="206" t="str">
        <f t="shared" si="77"/>
        <v>//**Industry: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1" spans="1:21" x14ac:dyDescent="0.3">
      <c r="A701" s="206" t="s">
        <v>1571</v>
      </c>
      <c r="C701" s="206" t="s">
        <v>604</v>
      </c>
      <c r="D701" s="206" t="s">
        <v>605</v>
      </c>
      <c r="E701" s="206" t="s">
        <v>633</v>
      </c>
      <c r="F701" s="206" t="s">
        <v>385</v>
      </c>
      <c r="H701" s="206" t="s">
        <v>641</v>
      </c>
      <c r="J701" s="206">
        <v>106</v>
      </c>
      <c r="K701" s="206" t="s">
        <v>63</v>
      </c>
      <c r="L701" s="206" t="s">
        <v>1609</v>
      </c>
      <c r="N701" s="219" t="s">
        <v>1569</v>
      </c>
      <c r="O701" s="219" t="str">
        <f>INDEX('Standard Descriptions'!$E:$E,MATCH(Guidance!E701,'Standard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1" s="221" t="s">
        <v>1570</v>
      </c>
      <c r="Q701" s="221" t="s">
        <v>63</v>
      </c>
      <c r="R701" s="221" t="str">
        <f t="shared" si="86"/>
        <v xml:space="preserve">Industry: Agriculture </v>
      </c>
      <c r="S701" s="221" t="str">
        <f t="shared" si="79"/>
        <v>//**Industry: Agriculture : **</v>
      </c>
      <c r="T701" s="206" t="str">
        <f t="shared" si="77"/>
        <v>//**Industry: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2" spans="1:21" x14ac:dyDescent="0.3">
      <c r="A702" s="206" t="s">
        <v>1571</v>
      </c>
      <c r="C702" s="206" t="s">
        <v>604</v>
      </c>
      <c r="D702" s="206" t="s">
        <v>605</v>
      </c>
      <c r="E702" s="206" t="s">
        <v>633</v>
      </c>
      <c r="F702" s="206" t="s">
        <v>387</v>
      </c>
      <c r="H702" s="206" t="s">
        <v>642</v>
      </c>
      <c r="J702" s="206">
        <v>107</v>
      </c>
      <c r="K702" s="206" t="s">
        <v>63</v>
      </c>
      <c r="L702" s="206" t="s">
        <v>1609</v>
      </c>
      <c r="N702" s="219" t="s">
        <v>1569</v>
      </c>
      <c r="O702" s="219" t="str">
        <f>INDEX('Standard Descriptions'!$E:$E,MATCH(Guidance!E702,'Standard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2" s="221" t="s">
        <v>1570</v>
      </c>
      <c r="Q702" s="221" t="s">
        <v>63</v>
      </c>
      <c r="R702" s="221" t="str">
        <f t="shared" si="86"/>
        <v xml:space="preserve">Industry: Other Industries </v>
      </c>
      <c r="S702" s="221" t="str">
        <f t="shared" si="79"/>
        <v>//**Industry: Other Industries : **</v>
      </c>
      <c r="T702" s="206" t="str">
        <f t="shared" si="77"/>
        <v>//**Industry: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3" spans="1:21" s="223" customFormat="1" x14ac:dyDescent="0.3">
      <c r="A703" s="223" t="s">
        <v>1568</v>
      </c>
      <c r="B703" s="215" t="str">
        <f t="shared" ref="B703" si="87">C703&amp;D703&amp;E703</f>
        <v>Research and DevelopmentCapital Cost ReductionRnD Transportation Capital Cost Perc Reduction</v>
      </c>
      <c r="C703" s="224" t="s">
        <v>604</v>
      </c>
      <c r="D703" s="224" t="s">
        <v>605</v>
      </c>
      <c r="E703" s="224" t="s">
        <v>643</v>
      </c>
      <c r="M703" s="207"/>
      <c r="N703" s="225" t="s">
        <v>1569</v>
      </c>
      <c r="O703" s="225" t="str">
        <f>INDEX('Standard Descriptions'!$E:$E,MATCH(Guidance!E703,'Standard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3" s="223" t="s">
        <v>1570</v>
      </c>
      <c r="Q703" s="223" t="s">
        <v>63</v>
      </c>
      <c r="S703" s="223" t="str">
        <f t="shared" si="79"/>
        <v/>
      </c>
      <c r="T703" s="223" t="str">
        <f t="shared" si="77"/>
        <v/>
      </c>
      <c r="U703" s="214" t="str">
        <f>N703&amp;O703&amp;P703&amp;T704&amp;T705&amp;T706&amp;T707&amp;T708&amp;T709&amp;T710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4" spans="1:21" x14ac:dyDescent="0.3">
      <c r="A704" s="206" t="s">
        <v>1571</v>
      </c>
      <c r="C704" s="206" t="s">
        <v>604</v>
      </c>
      <c r="D704" s="206" t="s">
        <v>605</v>
      </c>
      <c r="E704" s="206" t="s">
        <v>643</v>
      </c>
      <c r="F704" s="206" t="s">
        <v>644</v>
      </c>
      <c r="H704" s="206" t="s">
        <v>645</v>
      </c>
      <c r="J704" s="206">
        <v>108</v>
      </c>
      <c r="K704" s="206" t="s">
        <v>63</v>
      </c>
      <c r="L704" s="206" t="s">
        <v>1609</v>
      </c>
      <c r="N704" s="219" t="s">
        <v>1569</v>
      </c>
      <c r="O704" s="219" t="str">
        <f>INDEX('Standard Descriptions'!$E:$E,MATCH(Guidance!E704,'Standard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4" s="221" t="s">
        <v>1570</v>
      </c>
      <c r="Q704" s="221" t="s">
        <v>63</v>
      </c>
      <c r="R704" s="221" t="str">
        <f t="shared" ref="R704:R711" si="88">H704&amp;" "&amp;I704</f>
        <v xml:space="preserve">Vehicles: Battery Electric </v>
      </c>
      <c r="S704" s="221" t="str">
        <f t="shared" si="79"/>
        <v>//**Vehicles: Battery Electric : **</v>
      </c>
      <c r="T704" s="206" t="str">
        <f t="shared" si="77"/>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5" spans="1:22" x14ac:dyDescent="0.3">
      <c r="A705" s="206" t="s">
        <v>1571</v>
      </c>
      <c r="C705" s="206" t="s">
        <v>604</v>
      </c>
      <c r="D705" s="206" t="s">
        <v>605</v>
      </c>
      <c r="E705" s="206" t="s">
        <v>643</v>
      </c>
      <c r="F705" s="206" t="s">
        <v>647</v>
      </c>
      <c r="H705" s="206" t="s">
        <v>648</v>
      </c>
      <c r="J705" s="206">
        <v>109</v>
      </c>
      <c r="K705" s="206" t="s">
        <v>76</v>
      </c>
      <c r="L705" s="206" t="s">
        <v>1609</v>
      </c>
      <c r="N705" s="219" t="s">
        <v>1569</v>
      </c>
      <c r="O705" s="219" t="str">
        <f>INDEX('Standard Descriptions'!$E:$E,MATCH(Guidance!E705,'Standard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5" s="221" t="s">
        <v>1570</v>
      </c>
      <c r="Q705" s="221" t="s">
        <v>63</v>
      </c>
      <c r="R705" s="221" t="str">
        <f t="shared" si="88"/>
        <v xml:space="preserve">Vehicles: Natural Gas </v>
      </c>
      <c r="S705" s="221" t="str">
        <f t="shared" si="79"/>
        <v>//**Vehicles: Natural Gas : **</v>
      </c>
      <c r="T705" s="206" t="str">
        <f t="shared" si="77"/>
        <v/>
      </c>
    </row>
    <row r="706" spans="1:22" x14ac:dyDescent="0.3">
      <c r="A706" s="206" t="s">
        <v>1571</v>
      </c>
      <c r="C706" s="206" t="s">
        <v>604</v>
      </c>
      <c r="D706" s="206" t="s">
        <v>605</v>
      </c>
      <c r="E706" s="206" t="s">
        <v>643</v>
      </c>
      <c r="F706" s="206" t="s">
        <v>649</v>
      </c>
      <c r="H706" s="206" t="s">
        <v>650</v>
      </c>
      <c r="J706" s="206">
        <v>110</v>
      </c>
      <c r="K706" s="206" t="s">
        <v>76</v>
      </c>
      <c r="L706" s="206" t="s">
        <v>1609</v>
      </c>
      <c r="N706" s="219" t="s">
        <v>1569</v>
      </c>
      <c r="O706" s="219" t="str">
        <f>INDEX('Standard Descriptions'!$E:$E,MATCH(Guidance!E706,'Standard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6" s="221" t="s">
        <v>1570</v>
      </c>
      <c r="Q706" s="221" t="s">
        <v>63</v>
      </c>
      <c r="R706" s="221" t="str">
        <f t="shared" si="88"/>
        <v xml:space="preserve">Vehicles: Gasoline Engine </v>
      </c>
      <c r="S706" s="221" t="str">
        <f t="shared" si="79"/>
        <v>//**Vehicles: Gasoline Engine : **</v>
      </c>
      <c r="T706" s="206" t="str">
        <f t="shared" si="77"/>
        <v/>
      </c>
    </row>
    <row r="707" spans="1:22" x14ac:dyDescent="0.3">
      <c r="A707" s="206" t="s">
        <v>1571</v>
      </c>
      <c r="C707" s="206" t="s">
        <v>604</v>
      </c>
      <c r="D707" s="206" t="s">
        <v>605</v>
      </c>
      <c r="E707" s="206" t="s">
        <v>643</v>
      </c>
      <c r="F707" s="206" t="s">
        <v>651</v>
      </c>
      <c r="H707" s="206" t="s">
        <v>652</v>
      </c>
      <c r="J707" s="206">
        <v>111</v>
      </c>
      <c r="K707" s="206" t="s">
        <v>76</v>
      </c>
      <c r="L707" s="206" t="s">
        <v>1609</v>
      </c>
      <c r="N707" s="219" t="s">
        <v>1569</v>
      </c>
      <c r="O707" s="219" t="str">
        <f>INDEX('Standard Descriptions'!$E:$E,MATCH(Guidance!E707,'Standard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7" s="221" t="s">
        <v>1570</v>
      </c>
      <c r="Q707" s="221" t="s">
        <v>63</v>
      </c>
      <c r="R707" s="221" t="str">
        <f t="shared" si="88"/>
        <v xml:space="preserve">Vehicles: Diesel Engine </v>
      </c>
      <c r="S707" s="221" t="str">
        <f t="shared" si="79"/>
        <v>//**Vehicles: Diesel Engine : **</v>
      </c>
      <c r="T707" s="206" t="str">
        <f t="shared" si="77"/>
        <v/>
      </c>
    </row>
    <row r="708" spans="1:22" x14ac:dyDescent="0.3">
      <c r="A708" s="206" t="s">
        <v>1571</v>
      </c>
      <c r="C708" s="206" t="s">
        <v>604</v>
      </c>
      <c r="D708" s="206" t="s">
        <v>605</v>
      </c>
      <c r="E708" s="206" t="s">
        <v>643</v>
      </c>
      <c r="F708" s="206" t="s">
        <v>653</v>
      </c>
      <c r="H708" s="206" t="s">
        <v>654</v>
      </c>
      <c r="J708" s="206">
        <v>112</v>
      </c>
      <c r="K708" s="206" t="s">
        <v>63</v>
      </c>
      <c r="L708" s="206" t="s">
        <v>1609</v>
      </c>
      <c r="N708" s="219" t="s">
        <v>1569</v>
      </c>
      <c r="O708" s="219" t="str">
        <f>INDEX('Standard Descriptions'!$E:$E,MATCH(Guidance!E708,'Standard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8" s="221" t="s">
        <v>1570</v>
      </c>
      <c r="Q708" s="221" t="s">
        <v>63</v>
      </c>
      <c r="R708" s="221" t="str">
        <f t="shared" si="88"/>
        <v xml:space="preserve">Vehicles: Plug-in Hybrid </v>
      </c>
      <c r="S708" s="221" t="str">
        <f t="shared" si="79"/>
        <v>//**Vehicles: Plug-in Hybrid : **</v>
      </c>
      <c r="T708" s="206" t="str">
        <f t="shared" ref="T708:T771" si="89">IF(K708="Yes",S708&amp;L708,"")</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09" spans="1:22" x14ac:dyDescent="0.3">
      <c r="A709" s="206" t="s">
        <v>1571</v>
      </c>
      <c r="C709" s="206" t="s">
        <v>604</v>
      </c>
      <c r="D709" s="206" t="s">
        <v>605</v>
      </c>
      <c r="E709" s="206" t="s">
        <v>643</v>
      </c>
      <c r="F709" s="206" t="s">
        <v>655</v>
      </c>
      <c r="H709" s="206" t="s">
        <v>656</v>
      </c>
      <c r="J709" s="206">
        <v>113</v>
      </c>
      <c r="K709" s="206" t="s">
        <v>76</v>
      </c>
      <c r="L709" s="206" t="s">
        <v>1609</v>
      </c>
      <c r="N709" s="219" t="s">
        <v>1569</v>
      </c>
      <c r="O709" s="219" t="str">
        <f>INDEX('Standard Descriptions'!$E:$E,MATCH(Guidance!E709,'Standard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09" s="221" t="s">
        <v>1570</v>
      </c>
      <c r="Q709" s="221" t="s">
        <v>63</v>
      </c>
      <c r="R709" s="221" t="str">
        <f t="shared" si="88"/>
        <v xml:space="preserve">Vehicles: LPG </v>
      </c>
      <c r="S709" s="221" t="str">
        <f t="shared" si="79"/>
        <v>//**Vehicles: LPG : **</v>
      </c>
      <c r="T709" s="206" t="str">
        <f t="shared" si="89"/>
        <v/>
      </c>
    </row>
    <row r="710" spans="1:22" x14ac:dyDescent="0.3">
      <c r="A710" s="206" t="s">
        <v>1571</v>
      </c>
      <c r="C710" s="206" t="s">
        <v>604</v>
      </c>
      <c r="D710" s="206" t="s">
        <v>605</v>
      </c>
      <c r="E710" s="206" t="s">
        <v>643</v>
      </c>
      <c r="F710" s="206" t="s">
        <v>657</v>
      </c>
      <c r="H710" s="206" t="s">
        <v>658</v>
      </c>
      <c r="J710" s="206">
        <v>523</v>
      </c>
      <c r="K710" s="206" t="s">
        <v>63</v>
      </c>
      <c r="L710" s="206" t="s">
        <v>1609</v>
      </c>
      <c r="N710" s="219" t="s">
        <v>1569</v>
      </c>
      <c r="O710" s="219" t="str">
        <f>INDEX('Standard Descriptions'!$E:$E,MATCH(Guidance!E710,'Standard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0" s="221" t="s">
        <v>1570</v>
      </c>
      <c r="Q710" s="221" t="s">
        <v>63</v>
      </c>
      <c r="R710" s="221" t="str">
        <f t="shared" si="88"/>
        <v xml:space="preserve">Vehicles: Hydrogen </v>
      </c>
      <c r="S710" s="221" t="str">
        <f t="shared" si="79"/>
        <v>//**Vehicles: Hydrogen : **</v>
      </c>
      <c r="T710" s="206" t="str">
        <f t="shared" si="89"/>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1" spans="1:22" x14ac:dyDescent="0.3">
      <c r="A711" s="223" t="s">
        <v>1568</v>
      </c>
      <c r="B711" s="215" t="str">
        <f t="shared" ref="B711:B712" si="90">C711&amp;D711&amp;E711</f>
        <v>Research and DevelopmentDirect Air CaptureFraction of Direct Air Capture Potential Achieved</v>
      </c>
      <c r="C711" s="223" t="s">
        <v>604</v>
      </c>
      <c r="D711" s="223" t="s">
        <v>659</v>
      </c>
      <c r="E711" s="223" t="s">
        <v>660</v>
      </c>
      <c r="F711" s="223"/>
      <c r="G711" s="223"/>
      <c r="H711" s="223"/>
      <c r="I711" s="223"/>
      <c r="J711" s="223">
        <v>525</v>
      </c>
      <c r="K711" s="223" t="s">
        <v>63</v>
      </c>
      <c r="L711" s="223" t="s">
        <v>1780</v>
      </c>
      <c r="N711" s="225" t="s">
        <v>1569</v>
      </c>
      <c r="O711" s="225" t="str">
        <f>INDEX('Standard Descriptions'!$E:$E,MATCH(Guidance!E711,'Standard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711" s="223" t="s">
        <v>1570</v>
      </c>
      <c r="Q711" s="223" t="s">
        <v>76</v>
      </c>
      <c r="R711" s="223" t="str">
        <f t="shared" si="88"/>
        <v xml:space="preserve"> </v>
      </c>
      <c r="S711" s="223"/>
      <c r="T711" s="223" t="str">
        <f t="shared" si="89"/>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c r="U711" s="214" t="str">
        <f>N711&amp;O711&amp;P711&amp;T711</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Brazil's share of world GDP in 2017 (about 3%).</v>
      </c>
    </row>
    <row r="712" spans="1:22" ht="189.5" customHeight="1" x14ac:dyDescent="0.3">
      <c r="A712" s="223" t="s">
        <v>1568</v>
      </c>
      <c r="B712" s="215" t="str">
        <f t="shared" si="90"/>
        <v>Research and DevelopmentFuel Use ReductionRnD Building Fuel Use Perc Reduction</v>
      </c>
      <c r="C712" s="223" t="s">
        <v>604</v>
      </c>
      <c r="D712" s="223" t="s">
        <v>665</v>
      </c>
      <c r="E712" s="223" t="s">
        <v>666</v>
      </c>
      <c r="F712" s="223"/>
      <c r="G712" s="223"/>
      <c r="H712" s="223"/>
      <c r="I712" s="223"/>
      <c r="J712" s="223"/>
      <c r="K712" s="223"/>
      <c r="L712" s="321" t="s">
        <v>1879</v>
      </c>
      <c r="N712" s="225" t="s">
        <v>1569</v>
      </c>
      <c r="O712" s="225" t="str">
        <f>INDEX('Standard Descriptions'!$E:$E,MATCH(Guidance!E712,'Standard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2" s="223" t="s">
        <v>1570</v>
      </c>
      <c r="Q712" s="223" t="s">
        <v>63</v>
      </c>
      <c r="R712" s="223"/>
      <c r="S712" s="223" t="str">
        <f t="shared" si="79"/>
        <v/>
      </c>
      <c r="T712" s="223" t="str">
        <f t="shared" si="89"/>
        <v/>
      </c>
      <c r="U712" s="237" t="str">
        <f>app_en!A141</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12" s="323"/>
    </row>
    <row r="713" spans="1:22" x14ac:dyDescent="0.3">
      <c r="A713" s="206" t="s">
        <v>1571</v>
      </c>
      <c r="C713" s="206" t="s">
        <v>604</v>
      </c>
      <c r="D713" s="206" t="s">
        <v>665</v>
      </c>
      <c r="E713" s="206" t="s">
        <v>666</v>
      </c>
      <c r="F713" s="206" t="s">
        <v>154</v>
      </c>
      <c r="H713" s="206" t="s">
        <v>607</v>
      </c>
      <c r="J713" s="206">
        <v>114</v>
      </c>
      <c r="K713" s="206" t="s">
        <v>76</v>
      </c>
      <c r="L713" s="320" t="s">
        <v>1609</v>
      </c>
      <c r="N713" s="219" t="s">
        <v>1569</v>
      </c>
      <c r="O713" s="219" t="str">
        <f>INDEX('Standard Descriptions'!$E:$E,MATCH(Guidance!E713,'Standard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3" s="221" t="s">
        <v>1570</v>
      </c>
      <c r="Q713" s="221" t="s">
        <v>63</v>
      </c>
      <c r="R713" s="221" t="str">
        <f t="shared" ref="R713:R719" si="91">H713&amp;" "&amp;I713</f>
        <v xml:space="preserve">Buildings: Heating </v>
      </c>
      <c r="S713" s="221" t="str">
        <f t="shared" si="79"/>
        <v>//**Buildings: Heating : **</v>
      </c>
      <c r="T713" s="206" t="str">
        <f t="shared" si="89"/>
        <v/>
      </c>
    </row>
    <row r="714" spans="1:22" x14ac:dyDescent="0.3">
      <c r="A714" s="206" t="s">
        <v>1571</v>
      </c>
      <c r="C714" s="206" t="s">
        <v>604</v>
      </c>
      <c r="D714" s="206" t="s">
        <v>665</v>
      </c>
      <c r="E714" s="206" t="s">
        <v>666</v>
      </c>
      <c r="F714" s="206" t="s">
        <v>162</v>
      </c>
      <c r="H714" s="206" t="s">
        <v>613</v>
      </c>
      <c r="J714" s="206">
        <v>115</v>
      </c>
      <c r="K714" s="206" t="s">
        <v>63</v>
      </c>
      <c r="L714" s="206" t="s">
        <v>1609</v>
      </c>
      <c r="N714" s="219" t="s">
        <v>1569</v>
      </c>
      <c r="O714" s="219" t="str">
        <f>INDEX('Standard Descriptions'!$E:$E,MATCH(Guidance!E714,'Standard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4" s="221" t="s">
        <v>1570</v>
      </c>
      <c r="Q714" s="221" t="s">
        <v>63</v>
      </c>
      <c r="R714" s="221" t="str">
        <f t="shared" si="91"/>
        <v xml:space="preserve">Buildings: Cooling and Ventilation </v>
      </c>
      <c r="S714" s="221" t="str">
        <f t="shared" si="79"/>
        <v>//**Buildings: Cooling and Ventilation : **</v>
      </c>
      <c r="T714" s="206" t="str">
        <f t="shared" si="89"/>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5" spans="1:22" x14ac:dyDescent="0.3">
      <c r="A715" s="206" t="s">
        <v>1571</v>
      </c>
      <c r="C715" s="206" t="s">
        <v>604</v>
      </c>
      <c r="D715" s="206" t="s">
        <v>665</v>
      </c>
      <c r="E715" s="206" t="s">
        <v>666</v>
      </c>
      <c r="F715" s="206" t="s">
        <v>182</v>
      </c>
      <c r="H715" s="206" t="s">
        <v>614</v>
      </c>
      <c r="K715" s="206" t="s">
        <v>76</v>
      </c>
      <c r="N715" s="219" t="s">
        <v>1569</v>
      </c>
      <c r="O715" s="219" t="str">
        <f>INDEX('Standard Descriptions'!$E:$E,MATCH(Guidance!E715,'Standard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5" s="221" t="s">
        <v>1570</v>
      </c>
      <c r="Q715" s="221" t="s">
        <v>63</v>
      </c>
      <c r="R715" s="221" t="str">
        <f t="shared" si="91"/>
        <v xml:space="preserve">Buildings: Envelope </v>
      </c>
      <c r="S715" s="221" t="str">
        <f t="shared" si="79"/>
        <v>//**Buildings: Envelope : **</v>
      </c>
      <c r="T715" s="206" t="str">
        <f t="shared" si="89"/>
        <v/>
      </c>
    </row>
    <row r="716" spans="1:22" x14ac:dyDescent="0.3">
      <c r="A716" s="206" t="s">
        <v>1571</v>
      </c>
      <c r="C716" s="206" t="s">
        <v>604</v>
      </c>
      <c r="D716" s="206" t="s">
        <v>665</v>
      </c>
      <c r="E716" s="206" t="s">
        <v>666</v>
      </c>
      <c r="F716" s="206" t="s">
        <v>164</v>
      </c>
      <c r="H716" s="206" t="s">
        <v>615</v>
      </c>
      <c r="J716" s="206">
        <v>117</v>
      </c>
      <c r="K716" s="206" t="s">
        <v>63</v>
      </c>
      <c r="L716" s="206" t="s">
        <v>1609</v>
      </c>
      <c r="N716" s="219" t="s">
        <v>1569</v>
      </c>
      <c r="O716" s="219" t="str">
        <f>INDEX('Standard Descriptions'!$E:$E,MATCH(Guidance!E716,'Standard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6" s="221" t="s">
        <v>1570</v>
      </c>
      <c r="Q716" s="221" t="s">
        <v>63</v>
      </c>
      <c r="R716" s="221" t="str">
        <f t="shared" si="91"/>
        <v xml:space="preserve">Buildings: Lighting </v>
      </c>
      <c r="S716" s="221" t="str">
        <f t="shared" si="79"/>
        <v>//**Buildings: Lighting : **</v>
      </c>
      <c r="T716" s="206" t="str">
        <f t="shared" si="89"/>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7" spans="1:22" x14ac:dyDescent="0.3">
      <c r="A717" s="206" t="s">
        <v>1571</v>
      </c>
      <c r="C717" s="206" t="s">
        <v>604</v>
      </c>
      <c r="D717" s="206" t="s">
        <v>665</v>
      </c>
      <c r="E717" s="206" t="s">
        <v>666</v>
      </c>
      <c r="F717" s="206" t="s">
        <v>166</v>
      </c>
      <c r="H717" s="206" t="s">
        <v>616</v>
      </c>
      <c r="J717" s="206">
        <v>118</v>
      </c>
      <c r="K717" s="206" t="s">
        <v>63</v>
      </c>
      <c r="L717" s="206" t="s">
        <v>1609</v>
      </c>
      <c r="N717" s="219" t="s">
        <v>1569</v>
      </c>
      <c r="O717" s="219" t="str">
        <f>INDEX('Standard Descriptions'!$E:$E,MATCH(Guidance!E717,'Standard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7" s="221" t="s">
        <v>1570</v>
      </c>
      <c r="Q717" s="221" t="s">
        <v>63</v>
      </c>
      <c r="R717" s="221" t="str">
        <f t="shared" si="91"/>
        <v xml:space="preserve">Buildings: Appliances </v>
      </c>
      <c r="S717" s="221" t="str">
        <f t="shared" si="79"/>
        <v>//**Buildings: Appliances : **</v>
      </c>
      <c r="T717" s="206" t="str">
        <f t="shared" si="89"/>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8" spans="1:22" x14ac:dyDescent="0.3">
      <c r="A718" s="206" t="s">
        <v>1571</v>
      </c>
      <c r="C718" s="206" t="s">
        <v>604</v>
      </c>
      <c r="D718" s="206" t="s">
        <v>665</v>
      </c>
      <c r="E718" s="206" t="s">
        <v>666</v>
      </c>
      <c r="F718" s="206" t="s">
        <v>168</v>
      </c>
      <c r="H718" s="206" t="s">
        <v>617</v>
      </c>
      <c r="J718" s="206">
        <v>119</v>
      </c>
      <c r="K718" s="206" t="s">
        <v>63</v>
      </c>
      <c r="L718" s="206" t="s">
        <v>1609</v>
      </c>
      <c r="N718" s="219" t="s">
        <v>1569</v>
      </c>
      <c r="O718" s="219" t="str">
        <f>INDEX('Standard Descriptions'!$E:$E,MATCH(Guidance!E718,'Standard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8" s="221" t="s">
        <v>1570</v>
      </c>
      <c r="Q718" s="221" t="s">
        <v>63</v>
      </c>
      <c r="R718" s="221" t="str">
        <f t="shared" si="91"/>
        <v xml:space="preserve">Buildings: Other Components </v>
      </c>
      <c r="S718" s="221" t="str">
        <f t="shared" si="79"/>
        <v>//**Buildings: Other Components : **</v>
      </c>
      <c r="T718" s="206" t="str">
        <f t="shared" si="89"/>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19" spans="1:22" x14ac:dyDescent="0.3">
      <c r="A719" s="224" t="s">
        <v>1568</v>
      </c>
      <c r="B719" s="215" t="str">
        <f t="shared" ref="B719:B720" si="92">C719&amp;D719&amp;E719</f>
        <v>Research and DevelopmentFuel Use ReductionRnD CCS Fuel Use Perc Reduction</v>
      </c>
      <c r="C719" s="224" t="s">
        <v>604</v>
      </c>
      <c r="D719" s="224" t="s">
        <v>665</v>
      </c>
      <c r="E719" s="224" t="s">
        <v>670</v>
      </c>
      <c r="F719" s="224"/>
      <c r="G719" s="224"/>
      <c r="H719" s="224" t="s">
        <v>539</v>
      </c>
      <c r="I719" s="224"/>
      <c r="J719" s="224">
        <v>120</v>
      </c>
      <c r="K719" s="224" t="s">
        <v>63</v>
      </c>
      <c r="L719" s="224" t="s">
        <v>1609</v>
      </c>
      <c r="M719" s="208"/>
      <c r="N719" s="227" t="s">
        <v>1569</v>
      </c>
      <c r="O719" s="227" t="str">
        <f>INDEX('Standard Descriptions'!$E:$E,MATCH(Guidance!E719,'Standard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19" s="224" t="s">
        <v>1570</v>
      </c>
      <c r="Q719" s="224" t="s">
        <v>63</v>
      </c>
      <c r="R719" s="224" t="str">
        <f t="shared" si="91"/>
        <v xml:space="preserve">Carbon Capture and Sequestration </v>
      </c>
      <c r="S719" s="224" t="str">
        <f t="shared" si="79"/>
        <v>//**Carbon Capture and Sequestration : **</v>
      </c>
      <c r="T719" s="224" t="str">
        <f t="shared" si="89"/>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719" s="214" t="str">
        <f>app_en!A142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19" s="224"/>
    </row>
    <row r="720" spans="1:22" x14ac:dyDescent="0.3">
      <c r="A720" s="224" t="s">
        <v>1568</v>
      </c>
      <c r="B720" s="215" t="str">
        <f t="shared" si="92"/>
        <v>Research and DevelopmentFuel Use ReductionRnD Electricity Fuel Use Perc Reduction</v>
      </c>
      <c r="C720" s="224" t="s">
        <v>604</v>
      </c>
      <c r="D720" s="224" t="s">
        <v>665</v>
      </c>
      <c r="E720" s="224" t="s">
        <v>672</v>
      </c>
      <c r="F720" s="224"/>
      <c r="G720" s="224"/>
      <c r="H720" s="224"/>
      <c r="I720" s="224"/>
      <c r="J720" s="224"/>
      <c r="K720" s="224"/>
      <c r="L720" s="224"/>
      <c r="M720" s="208"/>
      <c r="N720" s="227" t="s">
        <v>1569</v>
      </c>
      <c r="O720" s="227" t="str">
        <f>INDEX('Standard Descriptions'!$E:$E,MATCH(Guidance!E720,'Standard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0" s="224" t="s">
        <v>1570</v>
      </c>
      <c r="Q720" s="224" t="s">
        <v>63</v>
      </c>
      <c r="R720" s="224"/>
      <c r="S720" s="224" t="str">
        <f t="shared" ref="S720:S783" si="93">IF(R720="","","//**"&amp;R720&amp;": **")</f>
        <v/>
      </c>
      <c r="T720" s="224" t="str">
        <f t="shared" si="89"/>
        <v/>
      </c>
      <c r="U720" s="214" t="str">
        <f>app_en!A143</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720" s="224"/>
    </row>
    <row r="721" spans="1:21" x14ac:dyDescent="0.3">
      <c r="A721" s="206" t="s">
        <v>1571</v>
      </c>
      <c r="C721" s="206" t="s">
        <v>604</v>
      </c>
      <c r="D721" s="206" t="s">
        <v>665</v>
      </c>
      <c r="E721" s="206" t="s">
        <v>672</v>
      </c>
      <c r="F721" s="206" t="s">
        <v>226</v>
      </c>
      <c r="H721" s="206" t="s">
        <v>621</v>
      </c>
      <c r="J721" s="206">
        <v>121</v>
      </c>
      <c r="K721" s="206" t="s">
        <v>63</v>
      </c>
      <c r="L721" s="206" t="s">
        <v>1609</v>
      </c>
      <c r="N721" s="219" t="s">
        <v>1569</v>
      </c>
      <c r="O721" s="219" t="str">
        <f>INDEX('Standard Descriptions'!$E:$E,MATCH(Guidance!E721,'Standard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1" s="221" t="s">
        <v>1570</v>
      </c>
      <c r="Q721" s="221" t="s">
        <v>63</v>
      </c>
      <c r="R721" s="221" t="str">
        <f t="shared" ref="R721:R731" si="94">H721&amp;" "&amp;I721</f>
        <v xml:space="preserve">Electricity: Hard Coal </v>
      </c>
      <c r="S721" s="221" t="str">
        <f t="shared" si="93"/>
        <v>//**Electricity: Hard Coal : **</v>
      </c>
      <c r="T721" s="206" t="str">
        <f t="shared" si="89"/>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2" spans="1:21" x14ac:dyDescent="0.3">
      <c r="A722" s="206" t="s">
        <v>1571</v>
      </c>
      <c r="C722" s="206" t="s">
        <v>604</v>
      </c>
      <c r="D722" s="206" t="s">
        <v>665</v>
      </c>
      <c r="E722" s="206" t="s">
        <v>672</v>
      </c>
      <c r="F722" s="206" t="s">
        <v>231</v>
      </c>
      <c r="H722" s="206" t="s">
        <v>623</v>
      </c>
      <c r="J722" s="206">
        <v>122</v>
      </c>
      <c r="K722" s="206" t="s">
        <v>63</v>
      </c>
      <c r="L722" s="206" t="s">
        <v>1609</v>
      </c>
      <c r="N722" s="219" t="s">
        <v>1569</v>
      </c>
      <c r="O722" s="219" t="str">
        <f>INDEX('Standard Descriptions'!$E:$E,MATCH(Guidance!E722,'Standard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2" s="221" t="s">
        <v>1570</v>
      </c>
      <c r="Q722" s="221" t="s">
        <v>63</v>
      </c>
      <c r="R722" s="221" t="str">
        <f t="shared" si="94"/>
        <v xml:space="preserve">Electricity: Natural Gas Nonpeaker </v>
      </c>
      <c r="S722" s="221" t="str">
        <f t="shared" si="93"/>
        <v>//**Electricity: Natural Gas Nonpeaker : **</v>
      </c>
      <c r="T722" s="206" t="str">
        <f t="shared" si="89"/>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3" spans="1:21" x14ac:dyDescent="0.3">
      <c r="A723" s="206" t="s">
        <v>1571</v>
      </c>
      <c r="C723" s="206" t="s">
        <v>604</v>
      </c>
      <c r="D723" s="206" t="s">
        <v>665</v>
      </c>
      <c r="E723" s="206" t="s">
        <v>672</v>
      </c>
      <c r="F723" s="206" t="s">
        <v>233</v>
      </c>
      <c r="H723" s="206" t="s">
        <v>624</v>
      </c>
      <c r="J723" s="206">
        <v>123</v>
      </c>
      <c r="K723" s="206" t="s">
        <v>63</v>
      </c>
      <c r="L723" s="206" t="s">
        <v>1609</v>
      </c>
      <c r="N723" s="219" t="s">
        <v>1569</v>
      </c>
      <c r="O723" s="219" t="str">
        <f>INDEX('Standard Descriptions'!$E:$E,MATCH(Guidance!E723,'Standard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3" s="221" t="s">
        <v>1570</v>
      </c>
      <c r="Q723" s="221" t="s">
        <v>63</v>
      </c>
      <c r="R723" s="221" t="str">
        <f t="shared" si="94"/>
        <v xml:space="preserve">Electricity: Nuclear </v>
      </c>
      <c r="S723" s="221" t="str">
        <f t="shared" si="93"/>
        <v>//**Electricity: Nuclear : **</v>
      </c>
      <c r="T723" s="206" t="str">
        <f t="shared" si="89"/>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24" spans="1:21" x14ac:dyDescent="0.3">
      <c r="A724" s="206" t="s">
        <v>1571</v>
      </c>
      <c r="C724" s="206" t="s">
        <v>604</v>
      </c>
      <c r="D724" s="206" t="s">
        <v>665</v>
      </c>
      <c r="E724" s="206" t="s">
        <v>672</v>
      </c>
      <c r="F724" s="206" t="s">
        <v>235</v>
      </c>
      <c r="H724" s="206" t="s">
        <v>625</v>
      </c>
      <c r="J724" s="206" t="s">
        <v>222</v>
      </c>
      <c r="K724" s="206" t="s">
        <v>76</v>
      </c>
      <c r="N724" s="219" t="s">
        <v>1569</v>
      </c>
      <c r="O724" s="219" t="str">
        <f>INDEX('Standard Descriptions'!$E:$E,MATCH(Guidance!E724,'Standard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4" s="221" t="s">
        <v>1570</v>
      </c>
      <c r="Q724" s="221" t="s">
        <v>63</v>
      </c>
      <c r="R724" s="221" t="str">
        <f t="shared" si="94"/>
        <v xml:space="preserve">Electricity: Hydro </v>
      </c>
      <c r="S724" s="221" t="str">
        <f t="shared" si="93"/>
        <v>//**Electricity: Hydro : **</v>
      </c>
      <c r="T724" s="206" t="str">
        <f t="shared" si="89"/>
        <v/>
      </c>
    </row>
    <row r="725" spans="1:21" x14ac:dyDescent="0.3">
      <c r="A725" s="206" t="s">
        <v>1571</v>
      </c>
      <c r="C725" s="206" t="s">
        <v>604</v>
      </c>
      <c r="D725" s="206" t="s">
        <v>665</v>
      </c>
      <c r="E725" s="206" t="s">
        <v>672</v>
      </c>
      <c r="F725" s="206" t="s">
        <v>237</v>
      </c>
      <c r="H725" s="206" t="s">
        <v>626</v>
      </c>
      <c r="J725" s="206" t="s">
        <v>222</v>
      </c>
      <c r="K725" s="206" t="s">
        <v>76</v>
      </c>
      <c r="N725" s="219" t="s">
        <v>1569</v>
      </c>
      <c r="O725" s="219" t="str">
        <f>INDEX('Standard Descriptions'!$E:$E,MATCH(Guidance!E725,'Standard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5" s="221" t="s">
        <v>1570</v>
      </c>
      <c r="Q725" s="221" t="s">
        <v>63</v>
      </c>
      <c r="R725" s="221" t="str">
        <f t="shared" si="94"/>
        <v xml:space="preserve">Electricity: Onshore Wind </v>
      </c>
      <c r="S725" s="221" t="str">
        <f t="shared" si="93"/>
        <v>//**Electricity: Onshore Wind : **</v>
      </c>
      <c r="T725" s="206" t="str">
        <f t="shared" si="89"/>
        <v/>
      </c>
    </row>
    <row r="726" spans="1:21" x14ac:dyDescent="0.3">
      <c r="A726" s="206" t="s">
        <v>1571</v>
      </c>
      <c r="C726" s="206" t="s">
        <v>604</v>
      </c>
      <c r="D726" s="206" t="s">
        <v>665</v>
      </c>
      <c r="E726" s="206" t="s">
        <v>672</v>
      </c>
      <c r="F726" s="206" t="s">
        <v>239</v>
      </c>
      <c r="H726" s="206" t="s">
        <v>627</v>
      </c>
      <c r="J726" s="206" t="s">
        <v>222</v>
      </c>
      <c r="K726" s="206" t="s">
        <v>76</v>
      </c>
      <c r="N726" s="219" t="s">
        <v>1569</v>
      </c>
      <c r="O726" s="219" t="str">
        <f>INDEX('Standard Descriptions'!$E:$E,MATCH(Guidance!E726,'Standard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6" s="221" t="s">
        <v>1570</v>
      </c>
      <c r="Q726" s="221" t="s">
        <v>63</v>
      </c>
      <c r="R726" s="221" t="str">
        <f t="shared" si="94"/>
        <v xml:space="preserve">Electricity: Solar PV </v>
      </c>
      <c r="S726" s="221" t="str">
        <f t="shared" si="93"/>
        <v>//**Electricity: Solar PV : **</v>
      </c>
      <c r="T726" s="206" t="str">
        <f t="shared" si="89"/>
        <v/>
      </c>
    </row>
    <row r="727" spans="1:21" x14ac:dyDescent="0.3">
      <c r="A727" s="206" t="s">
        <v>1571</v>
      </c>
      <c r="C727" s="206" t="s">
        <v>604</v>
      </c>
      <c r="D727" s="206" t="s">
        <v>665</v>
      </c>
      <c r="E727" s="206" t="s">
        <v>672</v>
      </c>
      <c r="F727" s="206" t="s">
        <v>241</v>
      </c>
      <c r="H727" s="206" t="s">
        <v>628</v>
      </c>
      <c r="J727" s="206" t="s">
        <v>222</v>
      </c>
      <c r="K727" s="206" t="s">
        <v>76</v>
      </c>
      <c r="N727" s="219" t="s">
        <v>1569</v>
      </c>
      <c r="O727" s="219" t="str">
        <f>INDEX('Standard Descriptions'!$E:$E,MATCH(Guidance!E727,'Standard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7" s="221" t="s">
        <v>1570</v>
      </c>
      <c r="Q727" s="221" t="s">
        <v>63</v>
      </c>
      <c r="R727" s="221" t="str">
        <f t="shared" si="94"/>
        <v xml:space="preserve">Electricity: Solar Thermal </v>
      </c>
      <c r="S727" s="221" t="str">
        <f t="shared" si="93"/>
        <v>//**Electricity: Solar Thermal : **</v>
      </c>
      <c r="T727" s="206" t="str">
        <f t="shared" si="89"/>
        <v/>
      </c>
    </row>
    <row r="728" spans="1:21" x14ac:dyDescent="0.3">
      <c r="A728" s="206" t="s">
        <v>1571</v>
      </c>
      <c r="C728" s="206" t="s">
        <v>604</v>
      </c>
      <c r="D728" s="206" t="s">
        <v>665</v>
      </c>
      <c r="E728" s="206" t="s">
        <v>672</v>
      </c>
      <c r="F728" s="206" t="s">
        <v>243</v>
      </c>
      <c r="H728" s="206" t="s">
        <v>629</v>
      </c>
      <c r="J728" s="206">
        <v>124</v>
      </c>
      <c r="K728" s="206" t="s">
        <v>76</v>
      </c>
      <c r="L728" s="206" t="s">
        <v>1609</v>
      </c>
      <c r="N728" s="219" t="s">
        <v>1569</v>
      </c>
      <c r="O728" s="219" t="str">
        <f>INDEX('Standard Descriptions'!$E:$E,MATCH(Guidance!E728,'Standard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8" s="221" t="s">
        <v>1570</v>
      </c>
      <c r="Q728" s="221" t="s">
        <v>63</v>
      </c>
      <c r="R728" s="221" t="str">
        <f t="shared" si="94"/>
        <v xml:space="preserve">Electricity: Biomass </v>
      </c>
      <c r="S728" s="221" t="str">
        <f t="shared" si="93"/>
        <v>//**Electricity: Biomass : **</v>
      </c>
      <c r="T728" s="206" t="str">
        <f t="shared" si="89"/>
        <v/>
      </c>
    </row>
    <row r="729" spans="1:21" x14ac:dyDescent="0.3">
      <c r="A729" s="206" t="s">
        <v>1571</v>
      </c>
      <c r="C729" s="206" t="s">
        <v>604</v>
      </c>
      <c r="D729" s="206" t="s">
        <v>665</v>
      </c>
      <c r="E729" s="206" t="s">
        <v>672</v>
      </c>
      <c r="F729" s="206" t="s">
        <v>249</v>
      </c>
      <c r="H729" s="206" t="s">
        <v>630</v>
      </c>
      <c r="J729" s="206">
        <v>193</v>
      </c>
      <c r="K729" s="206" t="s">
        <v>63</v>
      </c>
      <c r="L729" s="206" t="s">
        <v>1609</v>
      </c>
      <c r="N729" s="219" t="s">
        <v>1569</v>
      </c>
      <c r="O729" s="219" t="str">
        <f>INDEX('Standard Descriptions'!$E:$E,MATCH(Guidance!E729,'Standard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29" s="221" t="s">
        <v>1570</v>
      </c>
      <c r="Q729" s="221" t="s">
        <v>63</v>
      </c>
      <c r="R729" s="221" t="str">
        <f t="shared" si="94"/>
        <v xml:space="preserve">Electricity: Natural Gas Peaker </v>
      </c>
      <c r="S729" s="221" t="str">
        <f t="shared" si="93"/>
        <v>//**Electricity: Natural Gas Peaker : **</v>
      </c>
      <c r="T729" s="206" t="str">
        <f t="shared" si="89"/>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0" spans="1:21" x14ac:dyDescent="0.3">
      <c r="A730" s="206" t="s">
        <v>1571</v>
      </c>
      <c r="C730" s="206" t="s">
        <v>604</v>
      </c>
      <c r="D730" s="206" t="s">
        <v>665</v>
      </c>
      <c r="E730" s="206" t="s">
        <v>672</v>
      </c>
      <c r="F730" s="206" t="s">
        <v>251</v>
      </c>
      <c r="H730" s="206" t="s">
        <v>631</v>
      </c>
      <c r="J730" s="206">
        <v>181</v>
      </c>
      <c r="K730" s="206" t="s">
        <v>63</v>
      </c>
      <c r="L730" s="206" t="s">
        <v>1609</v>
      </c>
      <c r="N730" s="219" t="s">
        <v>1569</v>
      </c>
      <c r="O730" s="219" t="str">
        <f>INDEX('Standard Descriptions'!$E:$E,MATCH(Guidance!E730,'Standard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0" s="221" t="s">
        <v>1570</v>
      </c>
      <c r="Q730" s="221" t="s">
        <v>63</v>
      </c>
      <c r="R730" s="221" t="str">
        <f t="shared" si="94"/>
        <v xml:space="preserve">Electricity: Lignite </v>
      </c>
      <c r="S730" s="221" t="str">
        <f t="shared" si="93"/>
        <v>//**Electricity: Lignite : **</v>
      </c>
      <c r="T730" s="206" t="str">
        <f t="shared" si="89"/>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1" spans="1:21" x14ac:dyDescent="0.3">
      <c r="A731" s="206" t="s">
        <v>1571</v>
      </c>
      <c r="C731" s="206" t="s">
        <v>604</v>
      </c>
      <c r="D731" s="206" t="s">
        <v>665</v>
      </c>
      <c r="E731" s="206" t="s">
        <v>672</v>
      </c>
      <c r="F731" s="206" t="s">
        <v>253</v>
      </c>
      <c r="H731" s="206" t="s">
        <v>632</v>
      </c>
      <c r="K731" s="206" t="s">
        <v>76</v>
      </c>
      <c r="N731" s="219" t="s">
        <v>1569</v>
      </c>
      <c r="O731" s="219" t="str">
        <f>INDEX('Standard Descriptions'!$E:$E,MATCH(Guidance!E731,'Standard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1" s="221" t="s">
        <v>1570</v>
      </c>
      <c r="Q731" s="221" t="s">
        <v>63</v>
      </c>
      <c r="R731" s="221" t="str">
        <f t="shared" si="94"/>
        <v xml:space="preserve">Electricity: Offshore Wind </v>
      </c>
      <c r="S731" s="221" t="str">
        <f t="shared" si="93"/>
        <v>//**Electricity: Offshore Wind : **</v>
      </c>
      <c r="T731" s="206" t="str">
        <f t="shared" si="89"/>
        <v/>
      </c>
    </row>
    <row r="732" spans="1:21" s="224" customFormat="1" x14ac:dyDescent="0.3">
      <c r="A732" s="224" t="s">
        <v>1568</v>
      </c>
      <c r="B732" s="215" t="str">
        <f t="shared" ref="B732" si="95">C732&amp;D732&amp;E732</f>
        <v>Research and DevelopmentFuel Use ReductionRnD Industry Fuel Use Perc Reduction</v>
      </c>
      <c r="C732" s="224" t="s">
        <v>604</v>
      </c>
      <c r="D732" s="224" t="s">
        <v>665</v>
      </c>
      <c r="E732" s="224" t="s">
        <v>674</v>
      </c>
      <c r="M732" s="208"/>
      <c r="N732" s="227" t="s">
        <v>1569</v>
      </c>
      <c r="O732" s="227" t="str">
        <f>INDEX('Standard Descriptions'!$E:$E,MATCH(Guidance!E732,'Standard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2" s="224" t="s">
        <v>1570</v>
      </c>
      <c r="Q732" s="224" t="s">
        <v>63</v>
      </c>
      <c r="S732" s="224" t="str">
        <f t="shared" si="93"/>
        <v/>
      </c>
      <c r="T732" s="224" t="str">
        <f t="shared" si="89"/>
        <v/>
      </c>
      <c r="U732" s="214" t="str">
        <f>app_en!A144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3" spans="1:21" x14ac:dyDescent="0.3">
      <c r="A733" s="206" t="s">
        <v>1571</v>
      </c>
      <c r="C733" s="206" t="s">
        <v>604</v>
      </c>
      <c r="D733" s="206" t="s">
        <v>665</v>
      </c>
      <c r="E733" s="206" t="s">
        <v>674</v>
      </c>
      <c r="F733" s="206" t="s">
        <v>370</v>
      </c>
      <c r="H733" s="206" t="s">
        <v>634</v>
      </c>
      <c r="J733" s="206">
        <v>125</v>
      </c>
      <c r="K733" s="206" t="s">
        <v>63</v>
      </c>
      <c r="L733" s="206" t="s">
        <v>1609</v>
      </c>
      <c r="N733" s="219" t="s">
        <v>1569</v>
      </c>
      <c r="O733" s="219" t="str">
        <f>INDEX('Standard Descriptions'!$E:$E,MATCH(Guidance!E733,'Standard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3" s="221" t="s">
        <v>1570</v>
      </c>
      <c r="Q733" s="221" t="s">
        <v>63</v>
      </c>
      <c r="R733" s="221" t="str">
        <f t="shared" ref="R733:R740" si="96">H733&amp;" "&amp;I733</f>
        <v xml:space="preserve">Industry: Cement </v>
      </c>
      <c r="S733" s="221" t="str">
        <f t="shared" si="93"/>
        <v>//**Industry: Cement : **</v>
      </c>
      <c r="T733" s="206" t="str">
        <f t="shared" si="89"/>
        <v>//**Industry: Cement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4" spans="1:21" x14ac:dyDescent="0.3">
      <c r="A734" s="206" t="s">
        <v>1571</v>
      </c>
      <c r="C734" s="206" t="s">
        <v>604</v>
      </c>
      <c r="D734" s="206" t="s">
        <v>665</v>
      </c>
      <c r="E734" s="206" t="s">
        <v>674</v>
      </c>
      <c r="F734" s="206" t="s">
        <v>375</v>
      </c>
      <c r="H734" s="206" t="s">
        <v>636</v>
      </c>
      <c r="J734" s="206">
        <v>126</v>
      </c>
      <c r="K734" s="206" t="s">
        <v>63</v>
      </c>
      <c r="L734" s="206" t="s">
        <v>1609</v>
      </c>
      <c r="N734" s="219" t="s">
        <v>1569</v>
      </c>
      <c r="O734" s="219" t="str">
        <f>INDEX('Standard Descriptions'!$E:$E,MATCH(Guidance!E734,'Standard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4" s="221" t="s">
        <v>1570</v>
      </c>
      <c r="Q734" s="221" t="s">
        <v>63</v>
      </c>
      <c r="R734" s="221" t="str">
        <f t="shared" si="96"/>
        <v xml:space="preserve">Industry: Natural Gas and Petroleum </v>
      </c>
      <c r="S734" s="221" t="str">
        <f t="shared" si="93"/>
        <v>//**Industry: Natural Gas and Petroleum : **</v>
      </c>
      <c r="T734" s="206" t="str">
        <f t="shared" si="89"/>
        <v>//**Industry: Natural Gas and Petroleum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5" spans="1:21" x14ac:dyDescent="0.3">
      <c r="A735" s="206" t="s">
        <v>1571</v>
      </c>
      <c r="C735" s="206" t="s">
        <v>604</v>
      </c>
      <c r="D735" s="206" t="s">
        <v>665</v>
      </c>
      <c r="E735" s="206" t="s">
        <v>674</v>
      </c>
      <c r="F735" s="206" t="s">
        <v>377</v>
      </c>
      <c r="H735" s="206" t="s">
        <v>637</v>
      </c>
      <c r="J735" s="206">
        <v>127</v>
      </c>
      <c r="K735" s="206" t="s">
        <v>63</v>
      </c>
      <c r="L735" s="206" t="s">
        <v>1609</v>
      </c>
      <c r="N735" s="219" t="s">
        <v>1569</v>
      </c>
      <c r="O735" s="219" t="str">
        <f>INDEX('Standard Descriptions'!$E:$E,MATCH(Guidance!E735,'Standard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5" s="221" t="s">
        <v>1570</v>
      </c>
      <c r="Q735" s="221" t="s">
        <v>63</v>
      </c>
      <c r="R735" s="221" t="str">
        <f t="shared" si="96"/>
        <v xml:space="preserve">Industry: Iron and Steel </v>
      </c>
      <c r="S735" s="221" t="str">
        <f t="shared" si="93"/>
        <v>//**Industry: Iron and Steel : **</v>
      </c>
      <c r="T735" s="206" t="str">
        <f t="shared" si="89"/>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6" spans="1:21" x14ac:dyDescent="0.3">
      <c r="A736" s="206" t="s">
        <v>1571</v>
      </c>
      <c r="C736" s="206" t="s">
        <v>604</v>
      </c>
      <c r="D736" s="206" t="s">
        <v>665</v>
      </c>
      <c r="E736" s="206" t="s">
        <v>674</v>
      </c>
      <c r="F736" s="206" t="s">
        <v>379</v>
      </c>
      <c r="H736" s="206" t="s">
        <v>638</v>
      </c>
      <c r="J736" s="206">
        <v>128</v>
      </c>
      <c r="K736" s="206" t="s">
        <v>63</v>
      </c>
      <c r="L736" s="206" t="s">
        <v>1609</v>
      </c>
      <c r="N736" s="219" t="s">
        <v>1569</v>
      </c>
      <c r="O736" s="219" t="str">
        <f>INDEX('Standard Descriptions'!$E:$E,MATCH(Guidance!E736,'Standard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6" s="221" t="s">
        <v>1570</v>
      </c>
      <c r="Q736" s="221" t="s">
        <v>63</v>
      </c>
      <c r="R736" s="221" t="str">
        <f t="shared" si="96"/>
        <v xml:space="preserve">Industry: Chemicals </v>
      </c>
      <c r="S736" s="221" t="str">
        <f t="shared" si="93"/>
        <v>//**Industry: Chemicals : **</v>
      </c>
      <c r="T736" s="206" t="str">
        <f t="shared" si="89"/>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7" spans="1:21" x14ac:dyDescent="0.3">
      <c r="A737" s="206" t="s">
        <v>1571</v>
      </c>
      <c r="C737" s="206" t="s">
        <v>604</v>
      </c>
      <c r="D737" s="206" t="s">
        <v>665</v>
      </c>
      <c r="E737" s="206" t="s">
        <v>674</v>
      </c>
      <c r="F737" s="206" t="s">
        <v>381</v>
      </c>
      <c r="H737" s="206" t="s">
        <v>639</v>
      </c>
      <c r="J737" s="206">
        <v>129</v>
      </c>
      <c r="K737" s="206" t="s">
        <v>63</v>
      </c>
      <c r="L737" s="206" t="s">
        <v>1609</v>
      </c>
      <c r="N737" s="219" t="s">
        <v>1569</v>
      </c>
      <c r="O737" s="219" t="str">
        <f>INDEX('Standard Descriptions'!$E:$E,MATCH(Guidance!E737,'Standard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7" s="221" t="s">
        <v>1570</v>
      </c>
      <c r="Q737" s="221" t="s">
        <v>63</v>
      </c>
      <c r="R737" s="221" t="str">
        <f t="shared" si="96"/>
        <v xml:space="preserve">Industry: Mining </v>
      </c>
      <c r="S737" s="221" t="str">
        <f t="shared" si="93"/>
        <v>//**Industry: Mining : **</v>
      </c>
      <c r="T737" s="206" t="str">
        <f t="shared" si="89"/>
        <v>//**Industry: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8" spans="1:21" x14ac:dyDescent="0.3">
      <c r="A738" s="206" t="s">
        <v>1571</v>
      </c>
      <c r="C738" s="206" t="s">
        <v>604</v>
      </c>
      <c r="D738" s="206" t="s">
        <v>665</v>
      </c>
      <c r="E738" s="206" t="s">
        <v>674</v>
      </c>
      <c r="F738" s="206" t="s">
        <v>383</v>
      </c>
      <c r="H738" s="206" t="s">
        <v>640</v>
      </c>
      <c r="J738" s="206">
        <v>130</v>
      </c>
      <c r="K738" s="206" t="s">
        <v>63</v>
      </c>
      <c r="L738" s="206" t="s">
        <v>1609</v>
      </c>
      <c r="N738" s="219" t="s">
        <v>1569</v>
      </c>
      <c r="O738" s="219" t="str">
        <f>INDEX('Standard Descriptions'!$E:$E,MATCH(Guidance!E738,'Standard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8" s="221" t="s">
        <v>1570</v>
      </c>
      <c r="Q738" s="221" t="s">
        <v>63</v>
      </c>
      <c r="R738" s="221" t="str">
        <f t="shared" si="96"/>
        <v xml:space="preserve">Industry: Water &amp; Waste </v>
      </c>
      <c r="S738" s="221" t="str">
        <f t="shared" si="93"/>
        <v>//**Industry: Water &amp; Waste : **</v>
      </c>
      <c r="T738" s="206" t="str">
        <f t="shared" si="89"/>
        <v>//**Industry: Water &amp;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39" spans="1:21" x14ac:dyDescent="0.3">
      <c r="A739" s="206" t="s">
        <v>1571</v>
      </c>
      <c r="C739" s="206" t="s">
        <v>604</v>
      </c>
      <c r="D739" s="206" t="s">
        <v>665</v>
      </c>
      <c r="E739" s="206" t="s">
        <v>674</v>
      </c>
      <c r="F739" s="206" t="s">
        <v>385</v>
      </c>
      <c r="H739" s="206" t="s">
        <v>641</v>
      </c>
      <c r="J739" s="206">
        <v>131</v>
      </c>
      <c r="K739" s="206" t="s">
        <v>63</v>
      </c>
      <c r="L739" s="206" t="s">
        <v>1609</v>
      </c>
      <c r="N739" s="219" t="s">
        <v>1569</v>
      </c>
      <c r="O739" s="219" t="str">
        <f>INDEX('Standard Descriptions'!$E:$E,MATCH(Guidance!E739,'Standard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39" s="221" t="s">
        <v>1570</v>
      </c>
      <c r="Q739" s="221" t="s">
        <v>63</v>
      </c>
      <c r="R739" s="221" t="str">
        <f t="shared" si="96"/>
        <v xml:space="preserve">Industry: Agriculture </v>
      </c>
      <c r="S739" s="221" t="str">
        <f t="shared" si="93"/>
        <v>//**Industry: Agriculture : **</v>
      </c>
      <c r="T739" s="206" t="str">
        <f t="shared" si="89"/>
        <v>//**Industry: Agriculture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0" spans="1:21" x14ac:dyDescent="0.3">
      <c r="A740" s="206" t="s">
        <v>1571</v>
      </c>
      <c r="C740" s="206" t="s">
        <v>604</v>
      </c>
      <c r="D740" s="206" t="s">
        <v>665</v>
      </c>
      <c r="E740" s="206" t="s">
        <v>674</v>
      </c>
      <c r="F740" s="206" t="s">
        <v>387</v>
      </c>
      <c r="H740" s="206" t="s">
        <v>642</v>
      </c>
      <c r="J740" s="206">
        <v>132</v>
      </c>
      <c r="K740" s="206" t="s">
        <v>63</v>
      </c>
      <c r="L740" s="206" t="s">
        <v>1609</v>
      </c>
      <c r="N740" s="219" t="s">
        <v>1569</v>
      </c>
      <c r="O740" s="219" t="str">
        <f>INDEX('Standard Descriptions'!$E:$E,MATCH(Guidance!E740,'Standard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0" s="221" t="s">
        <v>1570</v>
      </c>
      <c r="Q740" s="221" t="s">
        <v>63</v>
      </c>
      <c r="R740" s="221" t="str">
        <f t="shared" si="96"/>
        <v xml:space="preserve">Industry: Other Industries </v>
      </c>
      <c r="S740" s="221" t="str">
        <f t="shared" si="93"/>
        <v>//**Industry: Other Industries : **</v>
      </c>
      <c r="T740" s="206" t="str">
        <f t="shared" si="89"/>
        <v>//**Industry: Other Industries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1" spans="1:21" s="224" customFormat="1" x14ac:dyDescent="0.3">
      <c r="A741" s="224" t="s">
        <v>1568</v>
      </c>
      <c r="B741" s="215" t="str">
        <f t="shared" ref="B741" si="97">C741&amp;D741&amp;E741</f>
        <v>Research and DevelopmentFuel Use ReductionRnD Transportation Fuel Use Perc Reduction</v>
      </c>
      <c r="C741" s="224" t="s">
        <v>604</v>
      </c>
      <c r="D741" s="224" t="s">
        <v>665</v>
      </c>
      <c r="E741" s="224" t="s">
        <v>676</v>
      </c>
      <c r="M741" s="208"/>
      <c r="N741" s="225" t="s">
        <v>1569</v>
      </c>
      <c r="O741" s="225" t="str">
        <f>INDEX('Standard Descriptions'!$E:$E,MATCH(Guidance!E741,'Standard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1" s="223" t="s">
        <v>1570</v>
      </c>
      <c r="Q741" s="223" t="s">
        <v>63</v>
      </c>
      <c r="S741" s="223" t="str">
        <f t="shared" si="93"/>
        <v/>
      </c>
      <c r="T741" s="223" t="str">
        <f t="shared" si="89"/>
        <v/>
      </c>
      <c r="U741" s="214" t="str">
        <f>app_en!A145</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2" spans="1:21" x14ac:dyDescent="0.3">
      <c r="A742" s="206" t="s">
        <v>1571</v>
      </c>
      <c r="C742" s="206" t="s">
        <v>604</v>
      </c>
      <c r="D742" s="206" t="s">
        <v>665</v>
      </c>
      <c r="E742" s="206" t="s">
        <v>676</v>
      </c>
      <c r="F742" s="206" t="s">
        <v>644</v>
      </c>
      <c r="H742" s="206" t="s">
        <v>645</v>
      </c>
      <c r="J742" s="206">
        <v>133</v>
      </c>
      <c r="K742" s="206" t="s">
        <v>76</v>
      </c>
      <c r="L742" s="206" t="s">
        <v>1609</v>
      </c>
      <c r="N742" s="219" t="s">
        <v>1569</v>
      </c>
      <c r="O742" s="219" t="str">
        <f>INDEX('Standard Descriptions'!$E:$E,MATCH(Guidance!E742,'Standard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2" s="221" t="s">
        <v>1570</v>
      </c>
      <c r="Q742" s="221" t="s">
        <v>63</v>
      </c>
      <c r="R742" s="221" t="str">
        <f t="shared" ref="R742:R749" si="98">H742&amp;" "&amp;I742</f>
        <v xml:space="preserve">Vehicles: Battery Electric </v>
      </c>
      <c r="S742" s="221" t="str">
        <f t="shared" si="93"/>
        <v>//**Vehicles: Battery Electric : **</v>
      </c>
      <c r="T742" s="206" t="str">
        <f t="shared" si="89"/>
        <v/>
      </c>
    </row>
    <row r="743" spans="1:21" x14ac:dyDescent="0.3">
      <c r="A743" s="206" t="s">
        <v>1571</v>
      </c>
      <c r="C743" s="206" t="s">
        <v>604</v>
      </c>
      <c r="D743" s="206" t="s">
        <v>665</v>
      </c>
      <c r="E743" s="206" t="s">
        <v>676</v>
      </c>
      <c r="F743" s="206" t="s">
        <v>647</v>
      </c>
      <c r="H743" s="206" t="s">
        <v>648</v>
      </c>
      <c r="J743" s="206">
        <v>134</v>
      </c>
      <c r="K743" s="206" t="s">
        <v>76</v>
      </c>
      <c r="L743" s="206" t="s">
        <v>1609</v>
      </c>
      <c r="N743" s="219" t="s">
        <v>1569</v>
      </c>
      <c r="O743" s="219" t="str">
        <f>INDEX('Standard Descriptions'!$E:$E,MATCH(Guidance!E743,'Standard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3" s="221" t="s">
        <v>1570</v>
      </c>
      <c r="Q743" s="221" t="s">
        <v>63</v>
      </c>
      <c r="R743" s="221" t="str">
        <f t="shared" si="98"/>
        <v xml:space="preserve">Vehicles: Natural Gas </v>
      </c>
      <c r="S743" s="221" t="str">
        <f t="shared" si="93"/>
        <v>//**Vehicles: Natural Gas : **</v>
      </c>
      <c r="T743" s="206" t="str">
        <f t="shared" si="89"/>
        <v/>
      </c>
    </row>
    <row r="744" spans="1:21" x14ac:dyDescent="0.3">
      <c r="A744" s="206" t="s">
        <v>1571</v>
      </c>
      <c r="C744" s="206" t="s">
        <v>604</v>
      </c>
      <c r="D744" s="206" t="s">
        <v>665</v>
      </c>
      <c r="E744" s="206" t="s">
        <v>676</v>
      </c>
      <c r="F744" s="206" t="s">
        <v>649</v>
      </c>
      <c r="H744" s="206" t="s">
        <v>650</v>
      </c>
      <c r="J744" s="206">
        <v>135</v>
      </c>
      <c r="K744" s="206" t="s">
        <v>63</v>
      </c>
      <c r="L744" s="206" t="s">
        <v>1609</v>
      </c>
      <c r="N744" s="219" t="s">
        <v>1569</v>
      </c>
      <c r="O744" s="219" t="str">
        <f>INDEX('Standard Descriptions'!$E:$E,MATCH(Guidance!E744,'Standard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4" s="221" t="s">
        <v>1570</v>
      </c>
      <c r="Q744" s="221" t="s">
        <v>63</v>
      </c>
      <c r="R744" s="221" t="str">
        <f t="shared" si="98"/>
        <v xml:space="preserve">Vehicles: Gasoline Engine </v>
      </c>
      <c r="S744" s="221" t="str">
        <f t="shared" si="93"/>
        <v>//**Vehicles: Gasoline Engine : **</v>
      </c>
      <c r="T744" s="206" t="str">
        <f t="shared" si="89"/>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5" spans="1:21" x14ac:dyDescent="0.3">
      <c r="A745" s="206" t="s">
        <v>1571</v>
      </c>
      <c r="C745" s="206" t="s">
        <v>604</v>
      </c>
      <c r="D745" s="206" t="s">
        <v>665</v>
      </c>
      <c r="E745" s="206" t="s">
        <v>676</v>
      </c>
      <c r="F745" s="206" t="s">
        <v>651</v>
      </c>
      <c r="H745" s="206" t="s">
        <v>652</v>
      </c>
      <c r="J745" s="206">
        <v>136</v>
      </c>
      <c r="K745" s="206" t="s">
        <v>63</v>
      </c>
      <c r="L745" s="206" t="s">
        <v>1609</v>
      </c>
      <c r="N745" s="219" t="s">
        <v>1569</v>
      </c>
      <c r="O745" s="219" t="str">
        <f>INDEX('Standard Descriptions'!$E:$E,MATCH(Guidance!E745,'Standard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5" s="221" t="s">
        <v>1570</v>
      </c>
      <c r="Q745" s="221" t="s">
        <v>63</v>
      </c>
      <c r="R745" s="221" t="str">
        <f t="shared" si="98"/>
        <v xml:space="preserve">Vehicles: Diesel Engine </v>
      </c>
      <c r="S745" s="221" t="str">
        <f t="shared" si="93"/>
        <v>//**Vehicles: Diesel Engine : **</v>
      </c>
      <c r="T745" s="206" t="str">
        <f t="shared" si="89"/>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6" spans="1:21" x14ac:dyDescent="0.3">
      <c r="A746" s="206" t="s">
        <v>1571</v>
      </c>
      <c r="C746" s="206" t="s">
        <v>604</v>
      </c>
      <c r="D746" s="206" t="s">
        <v>665</v>
      </c>
      <c r="E746" s="206" t="s">
        <v>676</v>
      </c>
      <c r="F746" s="206" t="s">
        <v>653</v>
      </c>
      <c r="H746" s="206" t="s">
        <v>654</v>
      </c>
      <c r="J746" s="206">
        <v>137</v>
      </c>
      <c r="K746" s="206" t="s">
        <v>76</v>
      </c>
      <c r="L746" s="206" t="s">
        <v>1609</v>
      </c>
      <c r="N746" s="219" t="s">
        <v>1569</v>
      </c>
      <c r="O746" s="219" t="str">
        <f>INDEX('Standard Descriptions'!$E:$E,MATCH(Guidance!E746,'Standard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6" s="221" t="s">
        <v>1570</v>
      </c>
      <c r="Q746" s="221" t="s">
        <v>63</v>
      </c>
      <c r="R746" s="221" t="str">
        <f t="shared" si="98"/>
        <v xml:space="preserve">Vehicles: Plug-in Hybrid </v>
      </c>
      <c r="S746" s="221" t="str">
        <f t="shared" si="93"/>
        <v>//**Vehicles: Plug-in Hybrid : **</v>
      </c>
      <c r="T746" s="206" t="str">
        <f t="shared" si="89"/>
        <v/>
      </c>
    </row>
    <row r="747" spans="1:21" x14ac:dyDescent="0.3">
      <c r="A747" s="206" t="s">
        <v>1571</v>
      </c>
      <c r="C747" s="206" t="s">
        <v>604</v>
      </c>
      <c r="D747" s="206" t="s">
        <v>665</v>
      </c>
      <c r="E747" s="206" t="s">
        <v>676</v>
      </c>
      <c r="F747" s="206" t="s">
        <v>655</v>
      </c>
      <c r="H747" s="206" t="s">
        <v>656</v>
      </c>
      <c r="J747" s="206">
        <v>138</v>
      </c>
      <c r="K747" s="206" t="s">
        <v>63</v>
      </c>
      <c r="L747" s="206" t="s">
        <v>1609</v>
      </c>
      <c r="N747" s="219" t="s">
        <v>1569</v>
      </c>
      <c r="O747" s="219" t="str">
        <f>INDEX('Standard Descriptions'!$E:$E,MATCH(Guidance!E747,'Standard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7" s="221" t="s">
        <v>1570</v>
      </c>
      <c r="Q747" s="221" t="s">
        <v>63</v>
      </c>
      <c r="R747" s="221" t="str">
        <f t="shared" si="98"/>
        <v xml:space="preserve">Vehicles: LPG </v>
      </c>
      <c r="S747" s="221" t="str">
        <f t="shared" si="93"/>
        <v>//**Vehicles: LPG : **</v>
      </c>
      <c r="T747" s="206" t="str">
        <f t="shared" si="89"/>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748" spans="1:21" x14ac:dyDescent="0.3">
      <c r="A748" s="206" t="s">
        <v>1571</v>
      </c>
      <c r="C748" s="206" t="s">
        <v>604</v>
      </c>
      <c r="D748" s="206" t="s">
        <v>665</v>
      </c>
      <c r="E748" s="206" t="s">
        <v>676</v>
      </c>
      <c r="F748" s="206" t="s">
        <v>657</v>
      </c>
      <c r="H748" s="206" t="s">
        <v>658</v>
      </c>
      <c r="J748" s="206">
        <v>524</v>
      </c>
      <c r="K748" s="206" t="s">
        <v>76</v>
      </c>
      <c r="L748" s="206" t="s">
        <v>1609</v>
      </c>
      <c r="N748" s="219" t="s">
        <v>1569</v>
      </c>
      <c r="O748" s="219" t="str">
        <f>INDEX('Standard Descriptions'!$E:$E,MATCH(Guidance!E748,'Standard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748" s="221" t="s">
        <v>1570</v>
      </c>
      <c r="Q748" s="221" t="s">
        <v>63</v>
      </c>
      <c r="R748" s="221" t="str">
        <f t="shared" si="98"/>
        <v xml:space="preserve">Vehicles: Hydrogen </v>
      </c>
      <c r="S748" s="221" t="str">
        <f t="shared" si="93"/>
        <v>//**Vehicles: Hydrogen : **</v>
      </c>
      <c r="T748" s="206" t="str">
        <f t="shared" si="89"/>
        <v/>
      </c>
    </row>
    <row r="749" spans="1:21" s="223" customFormat="1" x14ac:dyDescent="0.3">
      <c r="A749" s="223" t="s">
        <v>1568</v>
      </c>
      <c r="B749" s="215" t="str">
        <f t="shared" ref="B749:B750" si="99">C749&amp;D749&amp;E749</f>
        <v>Control SettingsCOVID-19 RecessionGDPGR Alternative Base Case GDP Growth Rate</v>
      </c>
      <c r="C749" s="223" t="s">
        <v>678</v>
      </c>
      <c r="D749" s="223" t="s">
        <v>679</v>
      </c>
      <c r="E749" s="223" t="s">
        <v>680</v>
      </c>
      <c r="J749" s="223">
        <v>543</v>
      </c>
      <c r="K749" s="223" t="s">
        <v>76</v>
      </c>
      <c r="L749" s="223" t="s">
        <v>1781</v>
      </c>
      <c r="M749" s="207"/>
      <c r="N749" s="225" t="s">
        <v>1569</v>
      </c>
      <c r="O749" s="225" t="str">
        <f>INDEX('Standard Descriptions'!$E:$E,MATCH(Guidance!E749,'Standard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749" s="223" t="s">
        <v>1570</v>
      </c>
      <c r="Q749" s="223" t="s">
        <v>76</v>
      </c>
      <c r="R749" s="223" t="str">
        <f t="shared" si="98"/>
        <v xml:space="preserve"> </v>
      </c>
      <c r="T749" s="223" t="str">
        <f t="shared" si="89"/>
        <v/>
      </c>
      <c r="U749" s="214" t="str">
        <f>N749&amp;O749&amp;P749&amp;T749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750" spans="1:21" s="223" customFormat="1" x14ac:dyDescent="0.3">
      <c r="A750" s="223" t="s">
        <v>1568</v>
      </c>
      <c r="B750" s="215" t="str">
        <f t="shared" si="99"/>
        <v>Government Revenue AccountingCarbon Tax RevenueGRA for Carbon Tax Revenue</v>
      </c>
      <c r="C750" s="223" t="s">
        <v>684</v>
      </c>
      <c r="D750" s="223" t="s">
        <v>685</v>
      </c>
      <c r="E750" s="223" t="str">
        <f>E751</f>
        <v>GRA for Carbon Tax Revenue</v>
      </c>
      <c r="N750" s="225" t="s">
        <v>1569</v>
      </c>
      <c r="O750" s="225" t="str">
        <f>INDEX('Standard Descriptions'!$E:$E,MATCH(Guidance!E750,'Standard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0" s="223" t="s">
        <v>1570</v>
      </c>
      <c r="Q750" s="223" t="s">
        <v>63</v>
      </c>
      <c r="S750" s="223" t="str">
        <f t="shared" si="93"/>
        <v/>
      </c>
      <c r="T750" s="223" t="str">
        <f t="shared" si="89"/>
        <v/>
      </c>
      <c r="U750" s="214" t="str">
        <f>N750&amp;O750&amp;P750&amp;T751&amp;T752&amp;T753&amp;T754&amp;T755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51" spans="1:21" x14ac:dyDescent="0.3">
      <c r="A751" s="206" t="s">
        <v>1571</v>
      </c>
      <c r="C751" s="206" t="s">
        <v>684</v>
      </c>
      <c r="D751" s="206" t="s">
        <v>685</v>
      </c>
      <c r="E751" s="206" t="s">
        <v>686</v>
      </c>
      <c r="F751" s="206" t="s">
        <v>687</v>
      </c>
      <c r="H751" s="206" t="s">
        <v>688</v>
      </c>
      <c r="J751" s="206">
        <v>545</v>
      </c>
      <c r="K751" s="206" t="s">
        <v>76</v>
      </c>
      <c r="L751" s="206" t="s">
        <v>1610</v>
      </c>
      <c r="N751" s="219" t="s">
        <v>1569</v>
      </c>
      <c r="O751" s="219" t="str">
        <f>INDEX('Standard Descriptions'!$E:$E,MATCH(Guidance!E751,'Standard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1" s="221" t="s">
        <v>1570</v>
      </c>
      <c r="Q751" s="221" t="s">
        <v>63</v>
      </c>
      <c r="R751" s="221" t="str">
        <f>H751&amp;" "&amp;I751</f>
        <v xml:space="preserve">Regular Spending </v>
      </c>
      <c r="S751" s="221" t="str">
        <f t="shared" si="93"/>
        <v>//**Regular Spending : **</v>
      </c>
      <c r="T751" s="206" t="str">
        <f t="shared" si="89"/>
        <v/>
      </c>
    </row>
    <row r="752" spans="1:21" x14ac:dyDescent="0.3">
      <c r="A752" s="206" t="s">
        <v>1571</v>
      </c>
      <c r="C752" s="206" t="s">
        <v>684</v>
      </c>
      <c r="D752" s="206" t="s">
        <v>685</v>
      </c>
      <c r="E752" s="206" t="s">
        <v>686</v>
      </c>
      <c r="F752" s="206" t="s">
        <v>691</v>
      </c>
      <c r="H752" s="206" t="s">
        <v>692</v>
      </c>
      <c r="J752" s="206">
        <v>546</v>
      </c>
      <c r="K752" s="206" t="s">
        <v>76</v>
      </c>
      <c r="L752" s="206" t="s">
        <v>1610</v>
      </c>
      <c r="N752" s="219" t="s">
        <v>1569</v>
      </c>
      <c r="O752" s="219" t="str">
        <f>INDEX('Standard Descriptions'!$E:$E,MATCH(Guidance!E752,'Standard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2" s="221" t="s">
        <v>1570</v>
      </c>
      <c r="Q752" s="221" t="s">
        <v>63</v>
      </c>
      <c r="R752" s="221" t="str">
        <f>H752&amp;" "&amp;I752</f>
        <v xml:space="preserve">Deficit Spending </v>
      </c>
      <c r="S752" s="221" t="str">
        <f t="shared" si="93"/>
        <v>//**Deficit Spending : **</v>
      </c>
      <c r="T752" s="206" t="str">
        <f t="shared" si="89"/>
        <v/>
      </c>
    </row>
    <row r="753" spans="1:21" x14ac:dyDescent="0.3">
      <c r="A753" s="206" t="s">
        <v>1571</v>
      </c>
      <c r="C753" s="206" t="s">
        <v>684</v>
      </c>
      <c r="D753" s="206" t="s">
        <v>685</v>
      </c>
      <c r="E753" s="206" t="s">
        <v>686</v>
      </c>
      <c r="F753" s="206" t="s">
        <v>693</v>
      </c>
      <c r="H753" s="206" t="s">
        <v>694</v>
      </c>
      <c r="J753" s="206">
        <v>547</v>
      </c>
      <c r="K753" s="206" t="s">
        <v>76</v>
      </c>
      <c r="L753" s="206" t="s">
        <v>1610</v>
      </c>
      <c r="N753" s="219" t="s">
        <v>1569</v>
      </c>
      <c r="O753" s="219" t="str">
        <f>INDEX('Standard Descriptions'!$E:$E,MATCH(Guidance!E753,'Standard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3" s="221" t="s">
        <v>1570</v>
      </c>
      <c r="Q753" s="221" t="s">
        <v>63</v>
      </c>
      <c r="R753" s="221" t="str">
        <f>H753&amp;" "&amp;I753</f>
        <v xml:space="preserve">Household Taxes </v>
      </c>
      <c r="S753" s="221" t="str">
        <f t="shared" si="93"/>
        <v>//**Household Taxes : **</v>
      </c>
      <c r="T753" s="206" t="str">
        <f t="shared" si="89"/>
        <v/>
      </c>
    </row>
    <row r="754" spans="1:21" x14ac:dyDescent="0.3">
      <c r="A754" s="206" t="s">
        <v>1571</v>
      </c>
      <c r="C754" s="206" t="s">
        <v>684</v>
      </c>
      <c r="D754" s="206" t="s">
        <v>685</v>
      </c>
      <c r="E754" s="206" t="s">
        <v>686</v>
      </c>
      <c r="F754" s="206" t="s">
        <v>695</v>
      </c>
      <c r="H754" s="206" t="s">
        <v>696</v>
      </c>
      <c r="J754" s="206">
        <v>548</v>
      </c>
      <c r="K754" s="206" t="s">
        <v>76</v>
      </c>
      <c r="L754" s="206" t="s">
        <v>1610</v>
      </c>
      <c r="N754" s="219" t="s">
        <v>1569</v>
      </c>
      <c r="O754" s="219" t="str">
        <f>INDEX('Standard Descriptions'!$E:$E,MATCH(Guidance!E754,'Standard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4" s="221" t="s">
        <v>1570</v>
      </c>
      <c r="Q754" s="221" t="s">
        <v>63</v>
      </c>
      <c r="R754" s="221" t="str">
        <f>H754&amp;" "&amp;I754</f>
        <v xml:space="preserve">Payroll Taxes </v>
      </c>
      <c r="S754" s="221" t="str">
        <f t="shared" si="93"/>
        <v>//**Payroll Taxes : **</v>
      </c>
      <c r="T754" s="206" t="str">
        <f t="shared" si="89"/>
        <v/>
      </c>
    </row>
    <row r="755" spans="1:21" x14ac:dyDescent="0.3">
      <c r="A755" s="206" t="s">
        <v>1571</v>
      </c>
      <c r="C755" s="206" t="s">
        <v>684</v>
      </c>
      <c r="D755" s="206" t="s">
        <v>685</v>
      </c>
      <c r="E755" s="206" t="s">
        <v>686</v>
      </c>
      <c r="F755" s="206" t="s">
        <v>697</v>
      </c>
      <c r="H755" s="206" t="s">
        <v>698</v>
      </c>
      <c r="J755" s="206">
        <v>549</v>
      </c>
      <c r="K755" s="206" t="s">
        <v>76</v>
      </c>
      <c r="L755" s="206" t="s">
        <v>1610</v>
      </c>
      <c r="N755" s="219" t="s">
        <v>1569</v>
      </c>
      <c r="O755" s="219" t="str">
        <f>INDEX('Standard Descriptions'!$E:$E,MATCH(Guidance!E755,'Standard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5" s="221" t="s">
        <v>1570</v>
      </c>
      <c r="Q755" s="221" t="s">
        <v>63</v>
      </c>
      <c r="R755" s="221" t="str">
        <f>H755&amp;" "&amp;I755</f>
        <v xml:space="preserve">Corporate Income Taxes </v>
      </c>
      <c r="S755" s="221" t="str">
        <f t="shared" si="93"/>
        <v>//**Corporate Income Taxes : **</v>
      </c>
      <c r="T755" s="206" t="str">
        <f t="shared" si="89"/>
        <v/>
      </c>
    </row>
    <row r="756" spans="1:21" s="223" customFormat="1" x14ac:dyDescent="0.3">
      <c r="A756" s="223" t="s">
        <v>1568</v>
      </c>
      <c r="B756" s="215" t="str">
        <f t="shared" ref="B756" si="100">C756&amp;D756&amp;E756</f>
        <v>Government Revenue AccountingFuel Tax RevenueGRA for Fuel Tax Revenue</v>
      </c>
      <c r="C756" s="223" t="s">
        <v>684</v>
      </c>
      <c r="D756" s="223" t="s">
        <v>699</v>
      </c>
      <c r="E756" s="223" t="str">
        <f>E757</f>
        <v>GRA for Fuel Tax Revenue</v>
      </c>
      <c r="M756" s="207"/>
      <c r="N756" s="225" t="s">
        <v>1569</v>
      </c>
      <c r="O756" s="225" t="str">
        <f>INDEX('Standard Descriptions'!$E:$E,MATCH(Guidance!E756,'Standard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6" s="223" t="s">
        <v>1570</v>
      </c>
      <c r="Q756" s="223" t="s">
        <v>63</v>
      </c>
      <c r="S756" s="223" t="str">
        <f t="shared" si="93"/>
        <v/>
      </c>
      <c r="T756" s="223" t="str">
        <f t="shared" si="89"/>
        <v/>
      </c>
      <c r="U756" s="214" t="str">
        <f>N756&amp;O756&amp;P756&amp;T757&amp;T758&amp;T759&amp;T760&amp;T761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57" spans="1:21" x14ac:dyDescent="0.3">
      <c r="A757" s="206" t="s">
        <v>1571</v>
      </c>
      <c r="C757" s="206" t="s">
        <v>684</v>
      </c>
      <c r="D757" s="206" t="s">
        <v>699</v>
      </c>
      <c r="E757" s="206" t="s">
        <v>700</v>
      </c>
      <c r="F757" s="206" t="s">
        <v>687</v>
      </c>
      <c r="H757" s="206" t="s">
        <v>688</v>
      </c>
      <c r="J757" s="206">
        <v>550</v>
      </c>
      <c r="K757" s="206" t="s">
        <v>76</v>
      </c>
      <c r="L757" s="206" t="s">
        <v>1610</v>
      </c>
      <c r="N757" s="219" t="s">
        <v>1569</v>
      </c>
      <c r="O757" s="219" t="str">
        <f>INDEX('Standard Descriptions'!$E:$E,MATCH(Guidance!E757,'Standard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7" s="221" t="s">
        <v>1570</v>
      </c>
      <c r="Q757" s="221" t="s">
        <v>63</v>
      </c>
      <c r="R757" s="221" t="str">
        <f>H757&amp;" "&amp;I757</f>
        <v xml:space="preserve">Regular Spending </v>
      </c>
      <c r="S757" s="221" t="str">
        <f t="shared" si="93"/>
        <v>//**Regular Spending : **</v>
      </c>
      <c r="T757" s="206" t="str">
        <f t="shared" si="89"/>
        <v/>
      </c>
    </row>
    <row r="758" spans="1:21" x14ac:dyDescent="0.3">
      <c r="A758" s="206" t="s">
        <v>1571</v>
      </c>
      <c r="C758" s="206" t="s">
        <v>684</v>
      </c>
      <c r="D758" s="206" t="s">
        <v>699</v>
      </c>
      <c r="E758" s="206" t="s">
        <v>700</v>
      </c>
      <c r="F758" s="206" t="s">
        <v>691</v>
      </c>
      <c r="H758" s="206" t="s">
        <v>692</v>
      </c>
      <c r="J758" s="206">
        <v>551</v>
      </c>
      <c r="K758" s="206" t="s">
        <v>76</v>
      </c>
      <c r="L758" s="206" t="s">
        <v>1610</v>
      </c>
      <c r="N758" s="219" t="s">
        <v>1569</v>
      </c>
      <c r="O758" s="219" t="str">
        <f>INDEX('Standard Descriptions'!$E:$E,MATCH(Guidance!E758,'Standard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8" s="221" t="s">
        <v>1570</v>
      </c>
      <c r="Q758" s="221" t="s">
        <v>63</v>
      </c>
      <c r="R758" s="221" t="str">
        <f>H758&amp;" "&amp;I758</f>
        <v xml:space="preserve">Deficit Spending </v>
      </c>
      <c r="S758" s="221" t="str">
        <f t="shared" si="93"/>
        <v>//**Deficit Spending : **</v>
      </c>
      <c r="T758" s="206" t="str">
        <f t="shared" si="89"/>
        <v/>
      </c>
    </row>
    <row r="759" spans="1:21" x14ac:dyDescent="0.3">
      <c r="A759" s="206" t="s">
        <v>1571</v>
      </c>
      <c r="C759" s="206" t="s">
        <v>684</v>
      </c>
      <c r="D759" s="206" t="s">
        <v>699</v>
      </c>
      <c r="E759" s="206" t="s">
        <v>700</v>
      </c>
      <c r="F759" s="206" t="s">
        <v>693</v>
      </c>
      <c r="H759" s="206" t="s">
        <v>694</v>
      </c>
      <c r="J759" s="206">
        <v>552</v>
      </c>
      <c r="K759" s="206" t="s">
        <v>76</v>
      </c>
      <c r="L759" s="206" t="s">
        <v>1610</v>
      </c>
      <c r="N759" s="219" t="s">
        <v>1569</v>
      </c>
      <c r="O759" s="219" t="str">
        <f>INDEX('Standard Descriptions'!$E:$E,MATCH(Guidance!E759,'Standard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59" s="221" t="s">
        <v>1570</v>
      </c>
      <c r="Q759" s="221" t="s">
        <v>63</v>
      </c>
      <c r="R759" s="221" t="str">
        <f>H759&amp;" "&amp;I759</f>
        <v xml:space="preserve">Household Taxes </v>
      </c>
      <c r="S759" s="221" t="str">
        <f t="shared" si="93"/>
        <v>//**Household Taxes : **</v>
      </c>
      <c r="T759" s="206" t="str">
        <f t="shared" si="89"/>
        <v/>
      </c>
    </row>
    <row r="760" spans="1:21" x14ac:dyDescent="0.3">
      <c r="A760" s="206" t="s">
        <v>1571</v>
      </c>
      <c r="C760" s="206" t="s">
        <v>684</v>
      </c>
      <c r="D760" s="206" t="s">
        <v>699</v>
      </c>
      <c r="E760" s="206" t="s">
        <v>700</v>
      </c>
      <c r="F760" s="206" t="s">
        <v>695</v>
      </c>
      <c r="H760" s="206" t="s">
        <v>696</v>
      </c>
      <c r="J760" s="206">
        <v>553</v>
      </c>
      <c r="K760" s="206" t="s">
        <v>76</v>
      </c>
      <c r="L760" s="206" t="s">
        <v>1610</v>
      </c>
      <c r="N760" s="219" t="s">
        <v>1569</v>
      </c>
      <c r="O760" s="219" t="str">
        <f>INDEX('Standard Descriptions'!$E:$E,MATCH(Guidance!E760,'Standard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0" s="221" t="s">
        <v>1570</v>
      </c>
      <c r="Q760" s="221" t="s">
        <v>63</v>
      </c>
      <c r="R760" s="221" t="str">
        <f>H760&amp;" "&amp;I760</f>
        <v xml:space="preserve">Payroll Taxes </v>
      </c>
      <c r="S760" s="221" t="str">
        <f t="shared" si="93"/>
        <v>//**Payroll Taxes : **</v>
      </c>
      <c r="T760" s="206" t="str">
        <f t="shared" si="89"/>
        <v/>
      </c>
    </row>
    <row r="761" spans="1:21" x14ac:dyDescent="0.3">
      <c r="A761" s="206" t="s">
        <v>1571</v>
      </c>
      <c r="C761" s="206" t="s">
        <v>684</v>
      </c>
      <c r="D761" s="206" t="s">
        <v>699</v>
      </c>
      <c r="E761" s="206" t="s">
        <v>700</v>
      </c>
      <c r="F761" s="206" t="s">
        <v>697</v>
      </c>
      <c r="H761" s="206" t="s">
        <v>698</v>
      </c>
      <c r="J761" s="206">
        <v>554</v>
      </c>
      <c r="K761" s="206" t="s">
        <v>76</v>
      </c>
      <c r="L761" s="206" t="s">
        <v>1610</v>
      </c>
      <c r="N761" s="219" t="s">
        <v>1569</v>
      </c>
      <c r="O761" s="219" t="str">
        <f>INDEX('Standard Descriptions'!$E:$E,MATCH(Guidance!E761,'Standard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1" s="221" t="s">
        <v>1570</v>
      </c>
      <c r="Q761" s="221" t="s">
        <v>63</v>
      </c>
      <c r="R761" s="221" t="str">
        <f>H761&amp;" "&amp;I761</f>
        <v xml:space="preserve">Corporate Income Taxes </v>
      </c>
      <c r="S761" s="221" t="str">
        <f t="shared" si="93"/>
        <v>//**Corporate Income Taxes : **</v>
      </c>
      <c r="T761" s="206" t="str">
        <f t="shared" si="89"/>
        <v/>
      </c>
    </row>
    <row r="762" spans="1:21" s="223" customFormat="1" x14ac:dyDescent="0.3">
      <c r="A762" s="223" t="s">
        <v>1568</v>
      </c>
      <c r="B762" s="215" t="str">
        <f t="shared" ref="B762" si="101">C762&amp;D762&amp;E762</f>
        <v>Government Revenue AccountingEV SubsidyGRA for EV Subsidy</v>
      </c>
      <c r="C762" s="223" t="s">
        <v>684</v>
      </c>
      <c r="D762" s="223" t="s">
        <v>113</v>
      </c>
      <c r="E762" s="223" t="str">
        <f>E763</f>
        <v>GRA for EV Subsidy</v>
      </c>
      <c r="M762" s="207"/>
      <c r="N762" s="225" t="s">
        <v>1569</v>
      </c>
      <c r="O762" s="225" t="str">
        <f>INDEX('Standard Descriptions'!$E:$E,MATCH(Guidance!E762,'Standard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2" s="223" t="s">
        <v>1570</v>
      </c>
      <c r="Q762" s="223" t="s">
        <v>63</v>
      </c>
      <c r="S762" s="223" t="str">
        <f t="shared" si="93"/>
        <v/>
      </c>
      <c r="T762" s="223" t="str">
        <f t="shared" si="89"/>
        <v/>
      </c>
      <c r="U762" s="214" t="str">
        <f>N762&amp;O762&amp;P762&amp;T763&amp;T764&amp;T765&amp;T766&amp;T767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63" spans="1:21" x14ac:dyDescent="0.3">
      <c r="A763" s="206" t="s">
        <v>1571</v>
      </c>
      <c r="C763" s="206" t="s">
        <v>684</v>
      </c>
      <c r="D763" s="206" t="s">
        <v>113</v>
      </c>
      <c r="E763" s="206" t="s">
        <v>701</v>
      </c>
      <c r="F763" s="206" t="s">
        <v>687</v>
      </c>
      <c r="H763" s="206" t="s">
        <v>688</v>
      </c>
      <c r="J763" s="206">
        <v>555</v>
      </c>
      <c r="K763" s="206" t="s">
        <v>76</v>
      </c>
      <c r="L763" s="206" t="s">
        <v>1610</v>
      </c>
      <c r="N763" s="219" t="s">
        <v>1569</v>
      </c>
      <c r="O763" s="219" t="str">
        <f>INDEX('Standard Descriptions'!$E:$E,MATCH(Guidance!E763,'Standard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3" s="221" t="s">
        <v>1570</v>
      </c>
      <c r="Q763" s="221" t="s">
        <v>63</v>
      </c>
      <c r="R763" s="221" t="str">
        <f>H763&amp;" "&amp;I763</f>
        <v xml:space="preserve">Regular Spending </v>
      </c>
      <c r="S763" s="221" t="str">
        <f t="shared" si="93"/>
        <v>//**Regular Spending : **</v>
      </c>
      <c r="T763" s="206" t="str">
        <f t="shared" si="89"/>
        <v/>
      </c>
    </row>
    <row r="764" spans="1:21" x14ac:dyDescent="0.3">
      <c r="A764" s="206" t="s">
        <v>1571</v>
      </c>
      <c r="C764" s="206" t="s">
        <v>684</v>
      </c>
      <c r="D764" s="206" t="s">
        <v>113</v>
      </c>
      <c r="E764" s="206" t="s">
        <v>701</v>
      </c>
      <c r="F764" s="206" t="s">
        <v>691</v>
      </c>
      <c r="H764" s="206" t="s">
        <v>692</v>
      </c>
      <c r="J764" s="206">
        <v>556</v>
      </c>
      <c r="K764" s="206" t="s">
        <v>76</v>
      </c>
      <c r="L764" s="206" t="s">
        <v>1610</v>
      </c>
      <c r="N764" s="219" t="s">
        <v>1569</v>
      </c>
      <c r="O764" s="219" t="str">
        <f>INDEX('Standard Descriptions'!$E:$E,MATCH(Guidance!E764,'Standard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4" s="221" t="s">
        <v>1570</v>
      </c>
      <c r="Q764" s="221" t="s">
        <v>63</v>
      </c>
      <c r="R764" s="221" t="str">
        <f>H764&amp;" "&amp;I764</f>
        <v xml:space="preserve">Deficit Spending </v>
      </c>
      <c r="S764" s="221" t="str">
        <f t="shared" si="93"/>
        <v>//**Deficit Spending : **</v>
      </c>
      <c r="T764" s="206" t="str">
        <f t="shared" si="89"/>
        <v/>
      </c>
    </row>
    <row r="765" spans="1:21" x14ac:dyDescent="0.3">
      <c r="A765" s="206" t="s">
        <v>1571</v>
      </c>
      <c r="C765" s="206" t="s">
        <v>684</v>
      </c>
      <c r="D765" s="206" t="s">
        <v>113</v>
      </c>
      <c r="E765" s="206" t="s">
        <v>701</v>
      </c>
      <c r="F765" s="206" t="s">
        <v>693</v>
      </c>
      <c r="H765" s="206" t="s">
        <v>694</v>
      </c>
      <c r="J765" s="206">
        <v>557</v>
      </c>
      <c r="K765" s="206" t="s">
        <v>76</v>
      </c>
      <c r="L765" s="206" t="s">
        <v>1610</v>
      </c>
      <c r="N765" s="219" t="s">
        <v>1569</v>
      </c>
      <c r="O765" s="219" t="str">
        <f>INDEX('Standard Descriptions'!$E:$E,MATCH(Guidance!E765,'Standard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5" s="221" t="s">
        <v>1570</v>
      </c>
      <c r="Q765" s="221" t="s">
        <v>63</v>
      </c>
      <c r="R765" s="221" t="str">
        <f>H765&amp;" "&amp;I765</f>
        <v xml:space="preserve">Household Taxes </v>
      </c>
      <c r="S765" s="221" t="str">
        <f t="shared" si="93"/>
        <v>//**Household Taxes : **</v>
      </c>
      <c r="T765" s="206" t="str">
        <f t="shared" si="89"/>
        <v/>
      </c>
    </row>
    <row r="766" spans="1:21" x14ac:dyDescent="0.3">
      <c r="A766" s="206" t="s">
        <v>1571</v>
      </c>
      <c r="C766" s="206" t="s">
        <v>684</v>
      </c>
      <c r="D766" s="206" t="s">
        <v>113</v>
      </c>
      <c r="E766" s="206" t="s">
        <v>701</v>
      </c>
      <c r="F766" s="206" t="s">
        <v>695</v>
      </c>
      <c r="H766" s="206" t="s">
        <v>696</v>
      </c>
      <c r="J766" s="206">
        <v>558</v>
      </c>
      <c r="K766" s="206" t="s">
        <v>76</v>
      </c>
      <c r="L766" s="206" t="s">
        <v>1610</v>
      </c>
      <c r="N766" s="219" t="s">
        <v>1569</v>
      </c>
      <c r="O766" s="219" t="str">
        <f>INDEX('Standard Descriptions'!$E:$E,MATCH(Guidance!E766,'Standard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6" s="221" t="s">
        <v>1570</v>
      </c>
      <c r="Q766" s="221" t="s">
        <v>63</v>
      </c>
      <c r="R766" s="221" t="str">
        <f>H766&amp;" "&amp;I766</f>
        <v xml:space="preserve">Payroll Taxes </v>
      </c>
      <c r="S766" s="221" t="str">
        <f t="shared" si="93"/>
        <v>//**Payroll Taxes : **</v>
      </c>
      <c r="T766" s="206" t="str">
        <f t="shared" si="89"/>
        <v/>
      </c>
    </row>
    <row r="767" spans="1:21" x14ac:dyDescent="0.3">
      <c r="A767" s="206" t="s">
        <v>1571</v>
      </c>
      <c r="C767" s="206" t="s">
        <v>684</v>
      </c>
      <c r="D767" s="206" t="s">
        <v>113</v>
      </c>
      <c r="E767" s="206" t="s">
        <v>701</v>
      </c>
      <c r="F767" s="206" t="s">
        <v>697</v>
      </c>
      <c r="H767" s="206" t="s">
        <v>698</v>
      </c>
      <c r="J767" s="206">
        <v>559</v>
      </c>
      <c r="K767" s="206" t="s">
        <v>76</v>
      </c>
      <c r="L767" s="206" t="s">
        <v>1610</v>
      </c>
      <c r="N767" s="219" t="s">
        <v>1569</v>
      </c>
      <c r="O767" s="219" t="str">
        <f>INDEX('Standard Descriptions'!$E:$E,MATCH(Guidance!E767,'Standard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7" s="221" t="s">
        <v>1570</v>
      </c>
      <c r="Q767" s="221" t="s">
        <v>63</v>
      </c>
      <c r="R767" s="221" t="str">
        <f>H767&amp;" "&amp;I767</f>
        <v xml:space="preserve">Corporate Income Taxes </v>
      </c>
      <c r="S767" s="221" t="str">
        <f t="shared" si="93"/>
        <v>//**Corporate Income Taxes : **</v>
      </c>
      <c r="T767" s="206" t="str">
        <f t="shared" si="89"/>
        <v/>
      </c>
    </row>
    <row r="768" spans="1:21" s="223" customFormat="1" x14ac:dyDescent="0.3">
      <c r="A768" s="223" t="s">
        <v>1568</v>
      </c>
      <c r="B768" s="215" t="str">
        <f t="shared" ref="B768" si="102">C768&amp;D768&amp;E768</f>
        <v>Government Revenue AccountingElectricity Generation SubsidyGRA for Electricity Generation Subsidies</v>
      </c>
      <c r="C768" s="223" t="s">
        <v>684</v>
      </c>
      <c r="D768" s="223" t="s">
        <v>702</v>
      </c>
      <c r="E768" s="223" t="str">
        <f>E769</f>
        <v>GRA for Electricity Generation Subsidies</v>
      </c>
      <c r="M768" s="207"/>
      <c r="N768" s="225" t="s">
        <v>1569</v>
      </c>
      <c r="O768" s="225" t="str">
        <f>INDEX('Standard Descriptions'!$E:$E,MATCH(Guidance!E768,'Standard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8" s="223" t="s">
        <v>1570</v>
      </c>
      <c r="Q768" s="223" t="s">
        <v>63</v>
      </c>
      <c r="S768" s="223" t="str">
        <f t="shared" si="93"/>
        <v/>
      </c>
      <c r="T768" s="223" t="str">
        <f t="shared" si="89"/>
        <v/>
      </c>
      <c r="U768" s="214" t="str">
        <f>N768&amp;O768&amp;P768&amp;T769&amp;T770&amp;T771&amp;T772&amp;T773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69" spans="1:21" x14ac:dyDescent="0.3">
      <c r="A769" s="206" t="s">
        <v>1571</v>
      </c>
      <c r="C769" s="206" t="s">
        <v>684</v>
      </c>
      <c r="D769" s="206" t="s">
        <v>702</v>
      </c>
      <c r="E769" s="206" t="s">
        <v>703</v>
      </c>
      <c r="F769" s="206" t="s">
        <v>687</v>
      </c>
      <c r="H769" s="206" t="s">
        <v>688</v>
      </c>
      <c r="J769" s="206">
        <v>560</v>
      </c>
      <c r="K769" s="206" t="s">
        <v>76</v>
      </c>
      <c r="L769" s="206" t="s">
        <v>1610</v>
      </c>
      <c r="N769" s="219" t="s">
        <v>1569</v>
      </c>
      <c r="O769" s="219" t="str">
        <f>INDEX('Standard Descriptions'!$E:$E,MATCH(Guidance!E769,'Standard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69" s="221" t="s">
        <v>1570</v>
      </c>
      <c r="Q769" s="221" t="s">
        <v>63</v>
      </c>
      <c r="R769" s="221" t="str">
        <f>H769&amp;" "&amp;I769</f>
        <v xml:space="preserve">Regular Spending </v>
      </c>
      <c r="S769" s="221" t="str">
        <f t="shared" si="93"/>
        <v>//**Regular Spending : **</v>
      </c>
      <c r="T769" s="206" t="str">
        <f t="shared" si="89"/>
        <v/>
      </c>
    </row>
    <row r="770" spans="1:21" x14ac:dyDescent="0.3">
      <c r="A770" s="206" t="s">
        <v>1571</v>
      </c>
      <c r="C770" s="206" t="s">
        <v>684</v>
      </c>
      <c r="D770" s="206" t="s">
        <v>702</v>
      </c>
      <c r="E770" s="206" t="s">
        <v>703</v>
      </c>
      <c r="F770" s="206" t="s">
        <v>691</v>
      </c>
      <c r="H770" s="206" t="s">
        <v>692</v>
      </c>
      <c r="J770" s="206">
        <v>561</v>
      </c>
      <c r="K770" s="206" t="s">
        <v>76</v>
      </c>
      <c r="L770" s="206" t="s">
        <v>1610</v>
      </c>
      <c r="N770" s="219" t="s">
        <v>1569</v>
      </c>
      <c r="O770" s="219" t="str">
        <f>INDEX('Standard Descriptions'!$E:$E,MATCH(Guidance!E770,'Standard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0" s="221" t="s">
        <v>1570</v>
      </c>
      <c r="Q770" s="221" t="s">
        <v>63</v>
      </c>
      <c r="R770" s="221" t="str">
        <f>H770&amp;" "&amp;I770</f>
        <v xml:space="preserve">Deficit Spending </v>
      </c>
      <c r="S770" s="221" t="str">
        <f t="shared" si="93"/>
        <v>//**Deficit Spending : **</v>
      </c>
      <c r="T770" s="206" t="str">
        <f t="shared" si="89"/>
        <v/>
      </c>
    </row>
    <row r="771" spans="1:21" x14ac:dyDescent="0.3">
      <c r="A771" s="206" t="s">
        <v>1571</v>
      </c>
      <c r="C771" s="206" t="s">
        <v>684</v>
      </c>
      <c r="D771" s="206" t="s">
        <v>702</v>
      </c>
      <c r="E771" s="206" t="s">
        <v>703</v>
      </c>
      <c r="F771" s="206" t="s">
        <v>693</v>
      </c>
      <c r="H771" s="206" t="s">
        <v>694</v>
      </c>
      <c r="J771" s="206">
        <v>562</v>
      </c>
      <c r="K771" s="206" t="s">
        <v>76</v>
      </c>
      <c r="L771" s="206" t="s">
        <v>1610</v>
      </c>
      <c r="N771" s="219" t="s">
        <v>1569</v>
      </c>
      <c r="O771" s="219" t="str">
        <f>INDEX('Standard Descriptions'!$E:$E,MATCH(Guidance!E771,'Standard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1" s="221" t="s">
        <v>1570</v>
      </c>
      <c r="Q771" s="221" t="s">
        <v>63</v>
      </c>
      <c r="R771" s="221" t="str">
        <f>H771&amp;" "&amp;I771</f>
        <v xml:space="preserve">Household Taxes </v>
      </c>
      <c r="S771" s="221" t="str">
        <f t="shared" si="93"/>
        <v>//**Household Taxes : **</v>
      </c>
      <c r="T771" s="206" t="str">
        <f t="shared" si="89"/>
        <v/>
      </c>
    </row>
    <row r="772" spans="1:21" x14ac:dyDescent="0.3">
      <c r="A772" s="206" t="s">
        <v>1571</v>
      </c>
      <c r="C772" s="206" t="s">
        <v>684</v>
      </c>
      <c r="D772" s="206" t="s">
        <v>702</v>
      </c>
      <c r="E772" s="206" t="s">
        <v>703</v>
      </c>
      <c r="F772" s="206" t="s">
        <v>695</v>
      </c>
      <c r="H772" s="206" t="s">
        <v>696</v>
      </c>
      <c r="J772" s="206">
        <v>563</v>
      </c>
      <c r="K772" s="206" t="s">
        <v>76</v>
      </c>
      <c r="L772" s="206" t="s">
        <v>1610</v>
      </c>
      <c r="N772" s="219" t="s">
        <v>1569</v>
      </c>
      <c r="O772" s="219" t="str">
        <f>INDEX('Standard Descriptions'!$E:$E,MATCH(Guidance!E772,'Standard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2" s="221" t="s">
        <v>1570</v>
      </c>
      <c r="Q772" s="221" t="s">
        <v>63</v>
      </c>
      <c r="R772" s="221" t="str">
        <f>H772&amp;" "&amp;I772</f>
        <v xml:space="preserve">Payroll Taxes </v>
      </c>
      <c r="S772" s="221" t="str">
        <f t="shared" si="93"/>
        <v>//**Payroll Taxes : **</v>
      </c>
      <c r="T772" s="206" t="str">
        <f t="shared" ref="T772:T803" si="103">IF(K772="Yes",S772&amp;L772,"")</f>
        <v/>
      </c>
    </row>
    <row r="773" spans="1:21" x14ac:dyDescent="0.3">
      <c r="A773" s="206" t="s">
        <v>1571</v>
      </c>
      <c r="C773" s="206" t="s">
        <v>684</v>
      </c>
      <c r="D773" s="206" t="s">
        <v>702</v>
      </c>
      <c r="E773" s="206" t="s">
        <v>703</v>
      </c>
      <c r="F773" s="206" t="s">
        <v>697</v>
      </c>
      <c r="H773" s="206" t="s">
        <v>698</v>
      </c>
      <c r="J773" s="206">
        <v>564</v>
      </c>
      <c r="K773" s="206" t="s">
        <v>76</v>
      </c>
      <c r="L773" s="206" t="s">
        <v>1610</v>
      </c>
      <c r="N773" s="219" t="s">
        <v>1569</v>
      </c>
      <c r="O773" s="219" t="str">
        <f>INDEX('Standard Descriptions'!$E:$E,MATCH(Guidance!E773,'Standard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3" s="221" t="s">
        <v>1570</v>
      </c>
      <c r="Q773" s="221" t="s">
        <v>63</v>
      </c>
      <c r="R773" s="221" t="str">
        <f>H773&amp;" "&amp;I773</f>
        <v xml:space="preserve">Corporate Income Taxes </v>
      </c>
      <c r="S773" s="221" t="str">
        <f t="shared" si="93"/>
        <v>//**Corporate Income Taxes : **</v>
      </c>
      <c r="T773" s="206" t="str">
        <f t="shared" si="103"/>
        <v/>
      </c>
    </row>
    <row r="774" spans="1:21" s="223" customFormat="1" x14ac:dyDescent="0.3">
      <c r="A774" s="223" t="s">
        <v>1568</v>
      </c>
      <c r="B774" s="215" t="str">
        <f t="shared" ref="B774" si="104">C774&amp;D774&amp;E774</f>
        <v>Government Revenue AccountingElectricity Capacity Construction SubsidyGRA for Electricity Capacity Construction Subsidies</v>
      </c>
      <c r="C774" s="223" t="s">
        <v>684</v>
      </c>
      <c r="D774" s="223" t="s">
        <v>704</v>
      </c>
      <c r="E774" s="223" t="str">
        <f>E775</f>
        <v>GRA for Electricity Capacity Construction Subsidies</v>
      </c>
      <c r="M774" s="207"/>
      <c r="N774" s="225" t="s">
        <v>1569</v>
      </c>
      <c r="O774" s="225" t="str">
        <f>INDEX('Standard Descriptions'!$E:$E,MATCH(Guidance!E774,'Standard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4" s="223" t="s">
        <v>1570</v>
      </c>
      <c r="Q774" s="223" t="s">
        <v>63</v>
      </c>
      <c r="S774" s="223" t="str">
        <f t="shared" si="93"/>
        <v/>
      </c>
      <c r="T774" s="223" t="str">
        <f t="shared" si="103"/>
        <v/>
      </c>
      <c r="U774" s="214" t="str">
        <f>N774&amp;O774&amp;P774&amp;T775&amp;T776&amp;T777&amp;T778&amp;T779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75" spans="1:21" x14ac:dyDescent="0.3">
      <c r="A775" s="206" t="s">
        <v>1571</v>
      </c>
      <c r="C775" s="206" t="s">
        <v>684</v>
      </c>
      <c r="D775" s="206" t="s">
        <v>704</v>
      </c>
      <c r="E775" s="206" t="s">
        <v>705</v>
      </c>
      <c r="F775" s="206" t="s">
        <v>687</v>
      </c>
      <c r="H775" s="206" t="s">
        <v>688</v>
      </c>
      <c r="J775" s="206">
        <v>565</v>
      </c>
      <c r="K775" s="206" t="s">
        <v>76</v>
      </c>
      <c r="L775" s="206" t="s">
        <v>1610</v>
      </c>
      <c r="N775" s="219" t="s">
        <v>1569</v>
      </c>
      <c r="O775" s="219" t="str">
        <f>INDEX('Standard Descriptions'!$E:$E,MATCH(Guidance!E775,'Standard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5" s="221" t="s">
        <v>1570</v>
      </c>
      <c r="Q775" s="221" t="s">
        <v>63</v>
      </c>
      <c r="R775" s="221" t="str">
        <f>H775&amp;" "&amp;I775</f>
        <v xml:space="preserve">Regular Spending </v>
      </c>
      <c r="S775" s="221" t="str">
        <f t="shared" si="93"/>
        <v>//**Regular Spending : **</v>
      </c>
      <c r="T775" s="206" t="str">
        <f t="shared" si="103"/>
        <v/>
      </c>
    </row>
    <row r="776" spans="1:21" x14ac:dyDescent="0.3">
      <c r="A776" s="206" t="s">
        <v>1571</v>
      </c>
      <c r="C776" s="206" t="s">
        <v>684</v>
      </c>
      <c r="D776" s="206" t="s">
        <v>704</v>
      </c>
      <c r="E776" s="206" t="s">
        <v>705</v>
      </c>
      <c r="F776" s="206" t="s">
        <v>691</v>
      </c>
      <c r="H776" s="206" t="s">
        <v>692</v>
      </c>
      <c r="J776" s="206">
        <v>566</v>
      </c>
      <c r="K776" s="206" t="s">
        <v>76</v>
      </c>
      <c r="L776" s="206" t="s">
        <v>1610</v>
      </c>
      <c r="N776" s="219" t="s">
        <v>1569</v>
      </c>
      <c r="O776" s="219" t="str">
        <f>INDEX('Standard Descriptions'!$E:$E,MATCH(Guidance!E776,'Standard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6" s="221" t="s">
        <v>1570</v>
      </c>
      <c r="Q776" s="221" t="s">
        <v>63</v>
      </c>
      <c r="R776" s="221" t="str">
        <f t="shared" ref="R776:R803" si="105">H776&amp;" "&amp;I776</f>
        <v xml:space="preserve">Deficit Spending </v>
      </c>
      <c r="S776" s="221" t="str">
        <f t="shared" si="93"/>
        <v>//**Deficit Spending : **</v>
      </c>
      <c r="T776" s="206" t="str">
        <f t="shared" si="103"/>
        <v/>
      </c>
    </row>
    <row r="777" spans="1:21" x14ac:dyDescent="0.3">
      <c r="A777" s="206" t="s">
        <v>1571</v>
      </c>
      <c r="C777" s="206" t="s">
        <v>684</v>
      </c>
      <c r="D777" s="206" t="s">
        <v>704</v>
      </c>
      <c r="E777" s="206" t="s">
        <v>705</v>
      </c>
      <c r="F777" s="206" t="s">
        <v>693</v>
      </c>
      <c r="H777" s="206" t="s">
        <v>694</v>
      </c>
      <c r="J777" s="206">
        <v>567</v>
      </c>
      <c r="K777" s="206" t="s">
        <v>76</v>
      </c>
      <c r="L777" s="206" t="s">
        <v>1610</v>
      </c>
      <c r="N777" s="219" t="s">
        <v>1569</v>
      </c>
      <c r="O777" s="219" t="str">
        <f>INDEX('Standard Descriptions'!$E:$E,MATCH(Guidance!E777,'Standard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7" s="221" t="s">
        <v>1570</v>
      </c>
      <c r="Q777" s="221" t="s">
        <v>63</v>
      </c>
      <c r="R777" s="221" t="str">
        <f t="shared" si="105"/>
        <v xml:space="preserve">Household Taxes </v>
      </c>
      <c r="S777" s="221" t="str">
        <f t="shared" si="93"/>
        <v>//**Household Taxes : **</v>
      </c>
      <c r="T777" s="206" t="str">
        <f t="shared" si="103"/>
        <v/>
      </c>
    </row>
    <row r="778" spans="1:21" x14ac:dyDescent="0.3">
      <c r="A778" s="206" t="s">
        <v>1571</v>
      </c>
      <c r="C778" s="206" t="s">
        <v>684</v>
      </c>
      <c r="D778" s="206" t="s">
        <v>704</v>
      </c>
      <c r="E778" s="206" t="s">
        <v>705</v>
      </c>
      <c r="F778" s="206" t="s">
        <v>695</v>
      </c>
      <c r="H778" s="206" t="s">
        <v>696</v>
      </c>
      <c r="J778" s="206">
        <v>568</v>
      </c>
      <c r="K778" s="206" t="s">
        <v>76</v>
      </c>
      <c r="L778" s="206" t="s">
        <v>1610</v>
      </c>
      <c r="N778" s="219" t="s">
        <v>1569</v>
      </c>
      <c r="O778" s="219" t="str">
        <f>INDEX('Standard Descriptions'!$E:$E,MATCH(Guidance!E778,'Standard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8" s="221" t="s">
        <v>1570</v>
      </c>
      <c r="Q778" s="221" t="s">
        <v>63</v>
      </c>
      <c r="R778" s="221" t="str">
        <f t="shared" si="105"/>
        <v xml:space="preserve">Payroll Taxes </v>
      </c>
      <c r="S778" s="221" t="str">
        <f t="shared" si="93"/>
        <v>//**Payroll Taxes : **</v>
      </c>
      <c r="T778" s="206" t="str">
        <f t="shared" si="103"/>
        <v/>
      </c>
    </row>
    <row r="779" spans="1:21" x14ac:dyDescent="0.3">
      <c r="A779" s="206" t="s">
        <v>1571</v>
      </c>
      <c r="C779" s="206" t="s">
        <v>684</v>
      </c>
      <c r="D779" s="206" t="s">
        <v>704</v>
      </c>
      <c r="E779" s="206" t="s">
        <v>705</v>
      </c>
      <c r="F779" s="206" t="s">
        <v>697</v>
      </c>
      <c r="H779" s="206" t="s">
        <v>698</v>
      </c>
      <c r="J779" s="206">
        <v>569</v>
      </c>
      <c r="K779" s="206" t="s">
        <v>76</v>
      </c>
      <c r="L779" s="206" t="s">
        <v>1610</v>
      </c>
      <c r="N779" s="219" t="s">
        <v>1569</v>
      </c>
      <c r="O779" s="219" t="str">
        <f>INDEX('Standard Descriptions'!$E:$E,MATCH(Guidance!E779,'Standard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79" s="221" t="s">
        <v>1570</v>
      </c>
      <c r="Q779" s="221" t="s">
        <v>63</v>
      </c>
      <c r="R779" s="221" t="str">
        <f t="shared" si="105"/>
        <v xml:space="preserve">Corporate Income Taxes </v>
      </c>
      <c r="S779" s="221" t="str">
        <f t="shared" si="93"/>
        <v>//**Corporate Income Taxes : **</v>
      </c>
      <c r="T779" s="206" t="str">
        <f t="shared" si="103"/>
        <v/>
      </c>
    </row>
    <row r="780" spans="1:21" s="223" customFormat="1" x14ac:dyDescent="0.3">
      <c r="A780" s="223" t="s">
        <v>1568</v>
      </c>
      <c r="B780" s="215" t="str">
        <f t="shared" ref="B780" si="106">C780&amp;D780&amp;E780</f>
        <v>Government Revenue AccountingDistributed Solar SubsidyGRA for Distributed Solar Subsidy</v>
      </c>
      <c r="C780" s="223" t="s">
        <v>684</v>
      </c>
      <c r="D780" s="223" t="s">
        <v>198</v>
      </c>
      <c r="E780" s="223" t="str">
        <f>E781</f>
        <v>GRA for Distributed Solar Subsidy</v>
      </c>
      <c r="M780" s="207"/>
      <c r="N780" s="225" t="s">
        <v>1569</v>
      </c>
      <c r="O780" s="225" t="str">
        <f>INDEX('Standard Descriptions'!$E:$E,MATCH(Guidance!E780,'Standard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0" s="223" t="s">
        <v>1570</v>
      </c>
      <c r="Q780" s="223" t="s">
        <v>63</v>
      </c>
      <c r="S780" s="223" t="str">
        <f t="shared" si="93"/>
        <v/>
      </c>
      <c r="T780" s="223" t="str">
        <f t="shared" si="103"/>
        <v/>
      </c>
      <c r="U780" s="214" t="str">
        <f>N780&amp;O780&amp;P780&amp;T781&amp;T782&amp;T783&amp;T784&amp;T785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81" spans="1:21" x14ac:dyDescent="0.3">
      <c r="A781" s="206" t="s">
        <v>1571</v>
      </c>
      <c r="C781" s="206" t="s">
        <v>684</v>
      </c>
      <c r="D781" s="206" t="s">
        <v>198</v>
      </c>
      <c r="E781" s="206" t="s">
        <v>706</v>
      </c>
      <c r="F781" s="206" t="s">
        <v>687</v>
      </c>
      <c r="H781" s="206" t="s">
        <v>688</v>
      </c>
      <c r="J781" s="206">
        <v>570</v>
      </c>
      <c r="K781" s="206" t="s">
        <v>76</v>
      </c>
      <c r="L781" s="206" t="s">
        <v>1610</v>
      </c>
      <c r="N781" s="219" t="s">
        <v>1569</v>
      </c>
      <c r="O781" s="219" t="str">
        <f>INDEX('Standard Descriptions'!$E:$E,MATCH(Guidance!E781,'Standard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1" s="221" t="s">
        <v>1570</v>
      </c>
      <c r="Q781" s="221" t="s">
        <v>63</v>
      </c>
      <c r="R781" s="221" t="str">
        <f t="shared" si="105"/>
        <v xml:space="preserve">Regular Spending </v>
      </c>
      <c r="S781" s="221" t="str">
        <f t="shared" si="93"/>
        <v>//**Regular Spending : **</v>
      </c>
      <c r="T781" s="206" t="str">
        <f t="shared" si="103"/>
        <v/>
      </c>
    </row>
    <row r="782" spans="1:21" x14ac:dyDescent="0.3">
      <c r="A782" s="206" t="s">
        <v>1571</v>
      </c>
      <c r="C782" s="206" t="s">
        <v>684</v>
      </c>
      <c r="D782" s="206" t="s">
        <v>198</v>
      </c>
      <c r="E782" s="206" t="s">
        <v>706</v>
      </c>
      <c r="F782" s="206" t="s">
        <v>691</v>
      </c>
      <c r="H782" s="206" t="s">
        <v>692</v>
      </c>
      <c r="J782" s="206">
        <v>571</v>
      </c>
      <c r="K782" s="206" t="s">
        <v>76</v>
      </c>
      <c r="L782" s="206" t="s">
        <v>1610</v>
      </c>
      <c r="N782" s="219" t="s">
        <v>1569</v>
      </c>
      <c r="O782" s="219" t="str">
        <f>INDEX('Standard Descriptions'!$E:$E,MATCH(Guidance!E782,'Standard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2" s="221" t="s">
        <v>1570</v>
      </c>
      <c r="Q782" s="221" t="s">
        <v>63</v>
      </c>
      <c r="R782" s="221" t="str">
        <f t="shared" si="105"/>
        <v xml:space="preserve">Deficit Spending </v>
      </c>
      <c r="S782" s="221" t="str">
        <f t="shared" si="93"/>
        <v>//**Deficit Spending : **</v>
      </c>
      <c r="T782" s="206" t="str">
        <f t="shared" si="103"/>
        <v/>
      </c>
    </row>
    <row r="783" spans="1:21" x14ac:dyDescent="0.3">
      <c r="A783" s="206" t="s">
        <v>1571</v>
      </c>
      <c r="C783" s="206" t="s">
        <v>684</v>
      </c>
      <c r="D783" s="206" t="s">
        <v>198</v>
      </c>
      <c r="E783" s="206" t="s">
        <v>706</v>
      </c>
      <c r="F783" s="206" t="s">
        <v>693</v>
      </c>
      <c r="H783" s="206" t="s">
        <v>694</v>
      </c>
      <c r="J783" s="206">
        <v>572</v>
      </c>
      <c r="K783" s="206" t="s">
        <v>76</v>
      </c>
      <c r="L783" s="206" t="s">
        <v>1610</v>
      </c>
      <c r="N783" s="219" t="s">
        <v>1569</v>
      </c>
      <c r="O783" s="219" t="str">
        <f>INDEX('Standard Descriptions'!$E:$E,MATCH(Guidance!E783,'Standard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3" s="221" t="s">
        <v>1570</v>
      </c>
      <c r="Q783" s="221" t="s">
        <v>63</v>
      </c>
      <c r="R783" s="221" t="str">
        <f t="shared" si="105"/>
        <v xml:space="preserve">Household Taxes </v>
      </c>
      <c r="S783" s="221" t="str">
        <f t="shared" si="93"/>
        <v>//**Household Taxes : **</v>
      </c>
      <c r="T783" s="206" t="str">
        <f t="shared" si="103"/>
        <v/>
      </c>
    </row>
    <row r="784" spans="1:21" x14ac:dyDescent="0.3">
      <c r="A784" s="206" t="s">
        <v>1571</v>
      </c>
      <c r="C784" s="206" t="s">
        <v>684</v>
      </c>
      <c r="D784" s="206" t="s">
        <v>198</v>
      </c>
      <c r="E784" s="206" t="s">
        <v>706</v>
      </c>
      <c r="F784" s="206" t="s">
        <v>695</v>
      </c>
      <c r="H784" s="206" t="s">
        <v>696</v>
      </c>
      <c r="J784" s="206">
        <v>573</v>
      </c>
      <c r="K784" s="206" t="s">
        <v>76</v>
      </c>
      <c r="L784" s="206" t="s">
        <v>1610</v>
      </c>
      <c r="N784" s="219" t="s">
        <v>1569</v>
      </c>
      <c r="O784" s="219" t="str">
        <f>INDEX('Standard Descriptions'!$E:$E,MATCH(Guidance!E784,'Standard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4" s="221" t="s">
        <v>1570</v>
      </c>
      <c r="Q784" s="221" t="s">
        <v>63</v>
      </c>
      <c r="R784" s="221" t="str">
        <f t="shared" si="105"/>
        <v xml:space="preserve">Payroll Taxes </v>
      </c>
      <c r="S784" s="221" t="str">
        <f t="shared" ref="S784:S803" si="107">IF(R784="","","//**"&amp;R784&amp;": **")</f>
        <v>//**Payroll Taxes : **</v>
      </c>
      <c r="T784" s="206" t="str">
        <f t="shared" si="103"/>
        <v/>
      </c>
    </row>
    <row r="785" spans="1:21" x14ac:dyDescent="0.3">
      <c r="A785" s="206" t="s">
        <v>1571</v>
      </c>
      <c r="C785" s="206" t="s">
        <v>684</v>
      </c>
      <c r="D785" s="206" t="s">
        <v>198</v>
      </c>
      <c r="E785" s="206" t="s">
        <v>706</v>
      </c>
      <c r="F785" s="206" t="s">
        <v>697</v>
      </c>
      <c r="H785" s="206" t="s">
        <v>698</v>
      </c>
      <c r="J785" s="206">
        <v>574</v>
      </c>
      <c r="K785" s="206" t="s">
        <v>76</v>
      </c>
      <c r="L785" s="206" t="s">
        <v>1610</v>
      </c>
      <c r="N785" s="219" t="s">
        <v>1569</v>
      </c>
      <c r="O785" s="219" t="str">
        <f>INDEX('Standard Descriptions'!$E:$E,MATCH(Guidance!E785,'Standard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5" s="221" t="s">
        <v>1570</v>
      </c>
      <c r="Q785" s="221" t="s">
        <v>63</v>
      </c>
      <c r="R785" s="221" t="str">
        <f t="shared" si="105"/>
        <v xml:space="preserve">Corporate Income Taxes </v>
      </c>
      <c r="S785" s="221" t="str">
        <f t="shared" si="107"/>
        <v>//**Corporate Income Taxes : **</v>
      </c>
      <c r="T785" s="206" t="str">
        <f t="shared" si="103"/>
        <v/>
      </c>
    </row>
    <row r="786" spans="1:21" s="223" customFormat="1" x14ac:dyDescent="0.3">
      <c r="A786" s="223" t="s">
        <v>1568</v>
      </c>
      <c r="B786" s="215" t="str">
        <f t="shared" ref="B786" si="108">C786&amp;D786&amp;E786</f>
        <v>Government Revenue AccountingFuel SubsidyGRA for Fuel Subsidies</v>
      </c>
      <c r="C786" s="223" t="s">
        <v>684</v>
      </c>
      <c r="D786" s="223" t="s">
        <v>707</v>
      </c>
      <c r="E786" s="223" t="str">
        <f>E787</f>
        <v>GRA for Fuel Subsidies</v>
      </c>
      <c r="M786" s="207"/>
      <c r="N786" s="225" t="s">
        <v>1569</v>
      </c>
      <c r="O786" s="225" t="str">
        <f>INDEX('Standard Descriptions'!$E:$E,MATCH(Guidance!E786,'Standard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6" s="223" t="s">
        <v>1570</v>
      </c>
      <c r="Q786" s="223" t="s">
        <v>63</v>
      </c>
      <c r="S786" s="223" t="str">
        <f t="shared" si="107"/>
        <v/>
      </c>
      <c r="T786" s="223" t="str">
        <f t="shared" si="103"/>
        <v/>
      </c>
      <c r="U786" s="214" t="str">
        <f>N786&amp;O786&amp;P786&amp;T787&amp;T788&amp;T789&amp;T790&amp;T791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87" spans="1:21" x14ac:dyDescent="0.3">
      <c r="A787" s="206" t="s">
        <v>1571</v>
      </c>
      <c r="C787" s="206" t="s">
        <v>684</v>
      </c>
      <c r="D787" s="206" t="s">
        <v>707</v>
      </c>
      <c r="E787" s="206" t="s">
        <v>708</v>
      </c>
      <c r="F787" s="206" t="s">
        <v>687</v>
      </c>
      <c r="H787" s="206" t="s">
        <v>688</v>
      </c>
      <c r="J787" s="206">
        <v>575</v>
      </c>
      <c r="K787" s="206" t="s">
        <v>76</v>
      </c>
      <c r="L787" s="206" t="s">
        <v>1610</v>
      </c>
      <c r="N787" s="219" t="s">
        <v>1569</v>
      </c>
      <c r="O787" s="219" t="str">
        <f>INDEX('Standard Descriptions'!$E:$E,MATCH(Guidance!E787,'Standard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7" s="221" t="s">
        <v>1570</v>
      </c>
      <c r="Q787" s="221" t="s">
        <v>63</v>
      </c>
      <c r="R787" s="221" t="str">
        <f t="shared" si="105"/>
        <v xml:space="preserve">Regular Spending </v>
      </c>
      <c r="S787" s="221" t="str">
        <f t="shared" si="107"/>
        <v>//**Regular Spending : **</v>
      </c>
      <c r="T787" s="206" t="str">
        <f t="shared" si="103"/>
        <v/>
      </c>
    </row>
    <row r="788" spans="1:21" x14ac:dyDescent="0.3">
      <c r="A788" s="206" t="s">
        <v>1571</v>
      </c>
      <c r="C788" s="206" t="s">
        <v>684</v>
      </c>
      <c r="D788" s="206" t="s">
        <v>707</v>
      </c>
      <c r="E788" s="206" t="s">
        <v>708</v>
      </c>
      <c r="F788" s="206" t="s">
        <v>691</v>
      </c>
      <c r="H788" s="206" t="s">
        <v>692</v>
      </c>
      <c r="J788" s="206">
        <v>576</v>
      </c>
      <c r="K788" s="206" t="s">
        <v>76</v>
      </c>
      <c r="L788" s="206" t="s">
        <v>1610</v>
      </c>
      <c r="N788" s="219" t="s">
        <v>1569</v>
      </c>
      <c r="O788" s="219" t="str">
        <f>INDEX('Standard Descriptions'!$E:$E,MATCH(Guidance!E788,'Standard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8" s="221" t="s">
        <v>1570</v>
      </c>
      <c r="Q788" s="221" t="s">
        <v>63</v>
      </c>
      <c r="R788" s="221" t="str">
        <f t="shared" si="105"/>
        <v xml:space="preserve">Deficit Spending </v>
      </c>
      <c r="S788" s="221" t="str">
        <f t="shared" si="107"/>
        <v>//**Deficit Spending : **</v>
      </c>
      <c r="T788" s="206" t="str">
        <f t="shared" si="103"/>
        <v/>
      </c>
    </row>
    <row r="789" spans="1:21" x14ac:dyDescent="0.3">
      <c r="A789" s="206" t="s">
        <v>1571</v>
      </c>
      <c r="C789" s="206" t="s">
        <v>684</v>
      </c>
      <c r="D789" s="206" t="s">
        <v>707</v>
      </c>
      <c r="E789" s="206" t="s">
        <v>708</v>
      </c>
      <c r="F789" s="206" t="s">
        <v>693</v>
      </c>
      <c r="H789" s="206" t="s">
        <v>694</v>
      </c>
      <c r="J789" s="206">
        <v>577</v>
      </c>
      <c r="K789" s="206" t="s">
        <v>76</v>
      </c>
      <c r="L789" s="206" t="s">
        <v>1610</v>
      </c>
      <c r="N789" s="219" t="s">
        <v>1569</v>
      </c>
      <c r="O789" s="219" t="str">
        <f>INDEX('Standard Descriptions'!$E:$E,MATCH(Guidance!E789,'Standard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89" s="221" t="s">
        <v>1570</v>
      </c>
      <c r="Q789" s="221" t="s">
        <v>63</v>
      </c>
      <c r="R789" s="221" t="str">
        <f t="shared" si="105"/>
        <v xml:space="preserve">Household Taxes </v>
      </c>
      <c r="S789" s="221" t="str">
        <f t="shared" si="107"/>
        <v>//**Household Taxes : **</v>
      </c>
      <c r="T789" s="206" t="str">
        <f t="shared" si="103"/>
        <v/>
      </c>
    </row>
    <row r="790" spans="1:21" x14ac:dyDescent="0.3">
      <c r="A790" s="206" t="s">
        <v>1571</v>
      </c>
      <c r="C790" s="206" t="s">
        <v>684</v>
      </c>
      <c r="D790" s="206" t="s">
        <v>707</v>
      </c>
      <c r="E790" s="206" t="s">
        <v>708</v>
      </c>
      <c r="F790" s="206" t="s">
        <v>695</v>
      </c>
      <c r="H790" s="206" t="s">
        <v>696</v>
      </c>
      <c r="J790" s="206">
        <v>578</v>
      </c>
      <c r="K790" s="206" t="s">
        <v>76</v>
      </c>
      <c r="L790" s="206" t="s">
        <v>1610</v>
      </c>
      <c r="N790" s="219" t="s">
        <v>1569</v>
      </c>
      <c r="O790" s="219" t="str">
        <f>INDEX('Standard Descriptions'!$E:$E,MATCH(Guidance!E790,'Standard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0" s="221" t="s">
        <v>1570</v>
      </c>
      <c r="Q790" s="221" t="s">
        <v>63</v>
      </c>
      <c r="R790" s="221" t="str">
        <f t="shared" si="105"/>
        <v xml:space="preserve">Payroll Taxes </v>
      </c>
      <c r="S790" s="221" t="str">
        <f t="shared" si="107"/>
        <v>//**Payroll Taxes : **</v>
      </c>
      <c r="T790" s="206" t="str">
        <f t="shared" si="103"/>
        <v/>
      </c>
    </row>
    <row r="791" spans="1:21" x14ac:dyDescent="0.3">
      <c r="A791" s="206" t="s">
        <v>1571</v>
      </c>
      <c r="C791" s="206" t="s">
        <v>684</v>
      </c>
      <c r="D791" s="206" t="s">
        <v>707</v>
      </c>
      <c r="E791" s="206" t="s">
        <v>708</v>
      </c>
      <c r="F791" s="206" t="s">
        <v>697</v>
      </c>
      <c r="H791" s="206" t="s">
        <v>698</v>
      </c>
      <c r="J791" s="206">
        <v>579</v>
      </c>
      <c r="K791" s="206" t="s">
        <v>76</v>
      </c>
      <c r="L791" s="206" t="s">
        <v>1610</v>
      </c>
      <c r="N791" s="219" t="s">
        <v>1569</v>
      </c>
      <c r="O791" s="219" t="str">
        <f>INDEX('Standard Descriptions'!$E:$E,MATCH(Guidance!E791,'Standard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1" s="221" t="s">
        <v>1570</v>
      </c>
      <c r="Q791" s="221" t="s">
        <v>63</v>
      </c>
      <c r="R791" s="221" t="str">
        <f t="shared" si="105"/>
        <v xml:space="preserve">Corporate Income Taxes </v>
      </c>
      <c r="S791" s="221" t="str">
        <f t="shared" si="107"/>
        <v>//**Corporate Income Taxes : **</v>
      </c>
      <c r="T791" s="206" t="str">
        <f t="shared" si="103"/>
        <v/>
      </c>
    </row>
    <row r="792" spans="1:21" s="223" customFormat="1" x14ac:dyDescent="0.3">
      <c r="A792" s="223" t="s">
        <v>1568</v>
      </c>
      <c r="B792" s="215" t="str">
        <f t="shared" ref="B792" si="109">C792&amp;D792&amp;E792</f>
        <v>Government Revenue AccountingNational Debt InterestGRA for National Debt Interest</v>
      </c>
      <c r="C792" s="223" t="s">
        <v>684</v>
      </c>
      <c r="D792" s="223" t="s">
        <v>709</v>
      </c>
      <c r="E792" s="223" t="str">
        <f>E793</f>
        <v>GRA for National Debt Interest</v>
      </c>
      <c r="M792" s="207"/>
      <c r="N792" s="225" t="s">
        <v>1569</v>
      </c>
      <c r="O792" s="225" t="str">
        <f>INDEX('Standard Descriptions'!$E:$E,MATCH(Guidance!E792,'Standard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2" s="223" t="s">
        <v>1570</v>
      </c>
      <c r="Q792" s="223" t="s">
        <v>63</v>
      </c>
      <c r="S792" s="223" t="str">
        <f t="shared" si="107"/>
        <v/>
      </c>
      <c r="T792" s="223" t="str">
        <f t="shared" si="103"/>
        <v/>
      </c>
      <c r="U792" s="214" t="str">
        <f>N792&amp;O792&amp;P792&amp;T793&amp;T794&amp;T795&amp;T796&amp;T797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93" spans="1:21" x14ac:dyDescent="0.3">
      <c r="A793" s="206" t="s">
        <v>1571</v>
      </c>
      <c r="C793" s="206" t="s">
        <v>684</v>
      </c>
      <c r="D793" s="206" t="s">
        <v>709</v>
      </c>
      <c r="E793" s="206" t="s">
        <v>710</v>
      </c>
      <c r="F793" s="206" t="s">
        <v>687</v>
      </c>
      <c r="H793" s="206" t="s">
        <v>688</v>
      </c>
      <c r="J793" s="206">
        <v>580</v>
      </c>
      <c r="K793" s="206" t="s">
        <v>76</v>
      </c>
      <c r="L793" s="206" t="s">
        <v>1610</v>
      </c>
      <c r="N793" s="219" t="s">
        <v>1569</v>
      </c>
      <c r="O793" s="219" t="str">
        <f>INDEX('Standard Descriptions'!$E:$E,MATCH(Guidance!E793,'Standard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3" s="221" t="s">
        <v>1570</v>
      </c>
      <c r="Q793" s="221" t="s">
        <v>63</v>
      </c>
      <c r="R793" s="221" t="str">
        <f t="shared" si="105"/>
        <v xml:space="preserve">Regular Spending </v>
      </c>
      <c r="S793" s="221" t="str">
        <f t="shared" si="107"/>
        <v>//**Regular Spending : **</v>
      </c>
      <c r="T793" s="206" t="str">
        <f t="shared" si="103"/>
        <v/>
      </c>
    </row>
    <row r="794" spans="1:21" x14ac:dyDescent="0.3">
      <c r="A794" s="206" t="s">
        <v>1571</v>
      </c>
      <c r="C794" s="206" t="s">
        <v>684</v>
      </c>
      <c r="D794" s="206" t="s">
        <v>709</v>
      </c>
      <c r="E794" s="206" t="s">
        <v>710</v>
      </c>
      <c r="F794" s="206" t="s">
        <v>691</v>
      </c>
      <c r="H794" s="206" t="s">
        <v>692</v>
      </c>
      <c r="J794" s="206">
        <v>581</v>
      </c>
      <c r="K794" s="206" t="s">
        <v>76</v>
      </c>
      <c r="L794" s="206" t="s">
        <v>1610</v>
      </c>
      <c r="N794" s="219" t="s">
        <v>1569</v>
      </c>
      <c r="O794" s="219" t="str">
        <f>INDEX('Standard Descriptions'!$E:$E,MATCH(Guidance!E794,'Standard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4" s="221" t="s">
        <v>1570</v>
      </c>
      <c r="Q794" s="221" t="s">
        <v>63</v>
      </c>
      <c r="R794" s="221" t="str">
        <f t="shared" si="105"/>
        <v xml:space="preserve">Deficit Spending </v>
      </c>
      <c r="S794" s="221" t="str">
        <f t="shared" si="107"/>
        <v>//**Deficit Spending : **</v>
      </c>
      <c r="T794" s="206" t="str">
        <f t="shared" si="103"/>
        <v/>
      </c>
    </row>
    <row r="795" spans="1:21" x14ac:dyDescent="0.3">
      <c r="A795" s="206" t="s">
        <v>1571</v>
      </c>
      <c r="C795" s="206" t="s">
        <v>684</v>
      </c>
      <c r="D795" s="206" t="s">
        <v>709</v>
      </c>
      <c r="E795" s="206" t="s">
        <v>710</v>
      </c>
      <c r="F795" s="206" t="s">
        <v>693</v>
      </c>
      <c r="H795" s="206" t="s">
        <v>694</v>
      </c>
      <c r="J795" s="206">
        <v>582</v>
      </c>
      <c r="K795" s="206" t="s">
        <v>76</v>
      </c>
      <c r="L795" s="206" t="s">
        <v>1610</v>
      </c>
      <c r="N795" s="219" t="s">
        <v>1569</v>
      </c>
      <c r="O795" s="219" t="str">
        <f>INDEX('Standard Descriptions'!$E:$E,MATCH(Guidance!E795,'Standard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5" s="221" t="s">
        <v>1570</v>
      </c>
      <c r="Q795" s="221" t="s">
        <v>63</v>
      </c>
      <c r="R795" s="221" t="str">
        <f t="shared" si="105"/>
        <v xml:space="preserve">Household Taxes </v>
      </c>
      <c r="S795" s="221" t="str">
        <f t="shared" si="107"/>
        <v>//**Household Taxes : **</v>
      </c>
      <c r="T795" s="206" t="str">
        <f t="shared" si="103"/>
        <v/>
      </c>
    </row>
    <row r="796" spans="1:21" x14ac:dyDescent="0.3">
      <c r="A796" s="206" t="s">
        <v>1571</v>
      </c>
      <c r="C796" s="206" t="s">
        <v>684</v>
      </c>
      <c r="D796" s="206" t="s">
        <v>709</v>
      </c>
      <c r="E796" s="206" t="s">
        <v>710</v>
      </c>
      <c r="F796" s="206" t="s">
        <v>695</v>
      </c>
      <c r="H796" s="206" t="s">
        <v>696</v>
      </c>
      <c r="J796" s="206">
        <v>583</v>
      </c>
      <c r="K796" s="206" t="s">
        <v>76</v>
      </c>
      <c r="L796" s="206" t="s">
        <v>1610</v>
      </c>
      <c r="N796" s="219" t="s">
        <v>1569</v>
      </c>
      <c r="O796" s="219" t="str">
        <f>INDEX('Standard Descriptions'!$E:$E,MATCH(Guidance!E796,'Standard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6" s="221" t="s">
        <v>1570</v>
      </c>
      <c r="Q796" s="221" t="s">
        <v>63</v>
      </c>
      <c r="R796" s="221" t="str">
        <f t="shared" si="105"/>
        <v xml:space="preserve">Payroll Taxes </v>
      </c>
      <c r="S796" s="221" t="str">
        <f t="shared" si="107"/>
        <v>//**Payroll Taxes : **</v>
      </c>
      <c r="T796" s="206" t="str">
        <f t="shared" si="103"/>
        <v/>
      </c>
    </row>
    <row r="797" spans="1:21" x14ac:dyDescent="0.3">
      <c r="A797" s="206" t="s">
        <v>1571</v>
      </c>
      <c r="C797" s="206" t="s">
        <v>684</v>
      </c>
      <c r="D797" s="206" t="s">
        <v>709</v>
      </c>
      <c r="E797" s="206" t="s">
        <v>710</v>
      </c>
      <c r="F797" s="206" t="s">
        <v>697</v>
      </c>
      <c r="H797" s="206" t="s">
        <v>698</v>
      </c>
      <c r="J797" s="206">
        <v>584</v>
      </c>
      <c r="K797" s="206" t="s">
        <v>76</v>
      </c>
      <c r="L797" s="206" t="s">
        <v>1610</v>
      </c>
      <c r="N797" s="219" t="s">
        <v>1569</v>
      </c>
      <c r="O797" s="219" t="str">
        <f>INDEX('Standard Descriptions'!$E:$E,MATCH(Guidance!E797,'Standard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7" s="221" t="s">
        <v>1570</v>
      </c>
      <c r="Q797" s="221" t="s">
        <v>63</v>
      </c>
      <c r="R797" s="221" t="str">
        <f t="shared" si="105"/>
        <v xml:space="preserve">Corporate Income Taxes </v>
      </c>
      <c r="S797" s="221" t="str">
        <f t="shared" si="107"/>
        <v>//**Corporate Income Taxes : **</v>
      </c>
      <c r="T797" s="206" t="str">
        <f t="shared" si="103"/>
        <v/>
      </c>
    </row>
    <row r="798" spans="1:21" s="223" customFormat="1" x14ac:dyDescent="0.3">
      <c r="A798" s="223" t="s">
        <v>1568</v>
      </c>
      <c r="B798" s="215" t="str">
        <f t="shared" ref="B798" si="110">C798&amp;D798&amp;E798</f>
        <v>Government Revenue AccountingRemaining Government Cash FlowsGRA for Remaining Government Cash Flow Changes</v>
      </c>
      <c r="C798" s="223" t="s">
        <v>684</v>
      </c>
      <c r="D798" s="223" t="s">
        <v>711</v>
      </c>
      <c r="E798" s="223" t="str">
        <f>E799</f>
        <v>GRA for Remaining Government Cash Flow Changes</v>
      </c>
      <c r="M798" s="207"/>
      <c r="N798" s="225" t="s">
        <v>1569</v>
      </c>
      <c r="O798" s="225" t="str">
        <f>INDEX('Standard Descriptions'!$E:$E,MATCH(Guidance!E798,'Standard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8" s="223" t="s">
        <v>1570</v>
      </c>
      <c r="Q798" s="223" t="s">
        <v>63</v>
      </c>
      <c r="S798" s="223" t="str">
        <f t="shared" si="107"/>
        <v/>
      </c>
      <c r="T798" s="223" t="str">
        <f t="shared" si="103"/>
        <v/>
      </c>
      <c r="U798" s="214" t="str">
        <f>N798&amp;O798&amp;P798&amp;T799&amp;T800&amp;T801&amp;T802&amp;T803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v>
      </c>
    </row>
    <row r="799" spans="1:21" x14ac:dyDescent="0.3">
      <c r="A799" s="206" t="s">
        <v>1571</v>
      </c>
      <c r="C799" s="206" t="s">
        <v>684</v>
      </c>
      <c r="D799" s="206" t="s">
        <v>711</v>
      </c>
      <c r="E799" s="206" t="s">
        <v>712</v>
      </c>
      <c r="F799" s="206" t="s">
        <v>687</v>
      </c>
      <c r="H799" s="206" t="s">
        <v>688</v>
      </c>
      <c r="J799" s="206">
        <v>585</v>
      </c>
      <c r="K799" s="206" t="s">
        <v>76</v>
      </c>
      <c r="L799" s="206" t="s">
        <v>1610</v>
      </c>
      <c r="N799" s="219" t="s">
        <v>1569</v>
      </c>
      <c r="O799" s="219" t="str">
        <f>INDEX('Standard Descriptions'!$E:$E,MATCH(Guidance!E799,'Standard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799" s="221" t="s">
        <v>1570</v>
      </c>
      <c r="Q799" s="221" t="s">
        <v>63</v>
      </c>
      <c r="R799" s="221" t="str">
        <f t="shared" si="105"/>
        <v xml:space="preserve">Regular Spending </v>
      </c>
      <c r="S799" s="221" t="str">
        <f t="shared" si="107"/>
        <v>//**Regular Spending : **</v>
      </c>
      <c r="T799" s="206" t="str">
        <f t="shared" si="103"/>
        <v/>
      </c>
    </row>
    <row r="800" spans="1:21" x14ac:dyDescent="0.3">
      <c r="A800" s="206" t="s">
        <v>1571</v>
      </c>
      <c r="C800" s="206" t="s">
        <v>684</v>
      </c>
      <c r="D800" s="206" t="s">
        <v>711</v>
      </c>
      <c r="E800" s="206" t="s">
        <v>712</v>
      </c>
      <c r="F800" s="206" t="s">
        <v>691</v>
      </c>
      <c r="H800" s="206" t="s">
        <v>692</v>
      </c>
      <c r="J800" s="206">
        <v>586</v>
      </c>
      <c r="K800" s="206" t="s">
        <v>76</v>
      </c>
      <c r="L800" s="206" t="s">
        <v>1610</v>
      </c>
      <c r="N800" s="219" t="s">
        <v>1569</v>
      </c>
      <c r="O800" s="219" t="str">
        <f>INDEX('Standard Descriptions'!$E:$E,MATCH(Guidance!E800,'Standard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0" s="221" t="s">
        <v>1570</v>
      </c>
      <c r="Q800" s="221" t="s">
        <v>63</v>
      </c>
      <c r="R800" s="221" t="str">
        <f t="shared" si="105"/>
        <v xml:space="preserve">Deficit Spending </v>
      </c>
      <c r="S800" s="221" t="str">
        <f t="shared" si="107"/>
        <v>//**Deficit Spending : **</v>
      </c>
      <c r="T800" s="206" t="str">
        <f t="shared" si="103"/>
        <v/>
      </c>
    </row>
    <row r="801" spans="1:21" x14ac:dyDescent="0.3">
      <c r="A801" s="206" t="s">
        <v>1571</v>
      </c>
      <c r="C801" s="206" t="s">
        <v>684</v>
      </c>
      <c r="D801" s="206" t="s">
        <v>711</v>
      </c>
      <c r="E801" s="206" t="s">
        <v>712</v>
      </c>
      <c r="F801" s="206" t="s">
        <v>693</v>
      </c>
      <c r="H801" s="206" t="s">
        <v>694</v>
      </c>
      <c r="J801" s="206">
        <v>587</v>
      </c>
      <c r="K801" s="206" t="s">
        <v>76</v>
      </c>
      <c r="L801" s="206" t="s">
        <v>1610</v>
      </c>
      <c r="N801" s="219" t="s">
        <v>1569</v>
      </c>
      <c r="O801" s="219" t="str">
        <f>INDEX('Standard Descriptions'!$E:$E,MATCH(Guidance!E801,'Standard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1" s="221" t="s">
        <v>1570</v>
      </c>
      <c r="Q801" s="221" t="s">
        <v>63</v>
      </c>
      <c r="R801" s="221" t="str">
        <f t="shared" si="105"/>
        <v xml:space="preserve">Household Taxes </v>
      </c>
      <c r="S801" s="221" t="str">
        <f t="shared" si="107"/>
        <v>//**Household Taxes : **</v>
      </c>
      <c r="T801" s="206" t="str">
        <f t="shared" si="103"/>
        <v/>
      </c>
    </row>
    <row r="802" spans="1:21" x14ac:dyDescent="0.3">
      <c r="A802" s="206" t="s">
        <v>1571</v>
      </c>
      <c r="C802" s="206" t="s">
        <v>684</v>
      </c>
      <c r="D802" s="206" t="s">
        <v>711</v>
      </c>
      <c r="E802" s="206" t="s">
        <v>712</v>
      </c>
      <c r="F802" s="206" t="s">
        <v>695</v>
      </c>
      <c r="H802" s="206" t="s">
        <v>696</v>
      </c>
      <c r="J802" s="206">
        <v>588</v>
      </c>
      <c r="K802" s="206" t="s">
        <v>76</v>
      </c>
      <c r="L802" s="206" t="s">
        <v>1610</v>
      </c>
      <c r="N802" s="219" t="s">
        <v>1569</v>
      </c>
      <c r="O802" s="219" t="str">
        <f>INDEX('Standard Descriptions'!$E:$E,MATCH(Guidance!E802,'Standard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2" s="221" t="s">
        <v>1570</v>
      </c>
      <c r="Q802" s="221" t="s">
        <v>63</v>
      </c>
      <c r="R802" s="221" t="str">
        <f t="shared" si="105"/>
        <v xml:space="preserve">Payroll Taxes </v>
      </c>
      <c r="S802" s="221" t="str">
        <f t="shared" si="107"/>
        <v>//**Payroll Taxes : **</v>
      </c>
      <c r="T802" s="206" t="str">
        <f t="shared" si="103"/>
        <v/>
      </c>
    </row>
    <row r="803" spans="1:21" x14ac:dyDescent="0.3">
      <c r="A803" s="206" t="s">
        <v>1571</v>
      </c>
      <c r="C803" s="206" t="s">
        <v>684</v>
      </c>
      <c r="D803" s="206" t="s">
        <v>711</v>
      </c>
      <c r="E803" s="206" t="s">
        <v>712</v>
      </c>
      <c r="F803" s="206" t="s">
        <v>697</v>
      </c>
      <c r="H803" s="206" t="s">
        <v>698</v>
      </c>
      <c r="J803" s="206">
        <v>589</v>
      </c>
      <c r="K803" s="206" t="s">
        <v>76</v>
      </c>
      <c r="L803" s="206" t="s">
        <v>1610</v>
      </c>
      <c r="N803" s="219" t="s">
        <v>1569</v>
      </c>
      <c r="O803" s="219" t="str">
        <f>INDEX('Standard Descriptions'!$E:$E,MATCH(Guidance!E803,'Standard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803" s="221" t="s">
        <v>1570</v>
      </c>
      <c r="Q803" s="221" t="s">
        <v>63</v>
      </c>
      <c r="R803" s="221" t="str">
        <f t="shared" si="105"/>
        <v xml:space="preserve">Corporate Income Taxes </v>
      </c>
      <c r="S803" s="221" t="str">
        <f t="shared" si="107"/>
        <v>//**Corporate Income Taxes : **</v>
      </c>
      <c r="T803" s="206" t="str">
        <f t="shared" si="103"/>
        <v/>
      </c>
    </row>
    <row r="804" spans="1:21" x14ac:dyDescent="0.3">
      <c r="A804" s="223" t="s">
        <v>1568</v>
      </c>
      <c r="B804" s="215" t="str">
        <f t="shared" ref="B804:B805" si="111">C804&amp;D804&amp;E804</f>
        <v>Cross-SectorCarbon Capture and SequestrationFraction of Potential Additional CCS Achieved</v>
      </c>
      <c r="C804" s="240" t="s">
        <v>538</v>
      </c>
      <c r="D804" s="240" t="s">
        <v>539</v>
      </c>
      <c r="E804" s="240" t="s">
        <v>540</v>
      </c>
      <c r="F804" s="240" t="s">
        <v>541</v>
      </c>
      <c r="G804" s="240"/>
      <c r="H804" s="240" t="s">
        <v>542</v>
      </c>
      <c r="I804" s="240"/>
      <c r="J804" s="240">
        <v>541</v>
      </c>
      <c r="K804" s="240" t="s">
        <v>63</v>
      </c>
      <c r="L804" s="317" t="s">
        <v>1876</v>
      </c>
      <c r="N804" s="219" t="s">
        <v>1569</v>
      </c>
      <c r="O804" s="241" t="str">
        <f>'Standard Descriptions'!E97</f>
        <v xml:space="preserve">This policy specifies the fraction of CO2 emissions from power plants that is captured and stored, above the amount predicted in the business-as-usual scenario. // </v>
      </c>
      <c r="P804" s="221" t="s">
        <v>1570</v>
      </c>
      <c r="Q804" s="221" t="s">
        <v>63</v>
      </c>
      <c r="R804" s="221" t="str">
        <f t="shared" ref="R804:R805" si="112">H804&amp;" "&amp;I804</f>
        <v xml:space="preserve">Electricity Sector </v>
      </c>
      <c r="S804" s="221" t="str">
        <f t="shared" ref="S804:S805" si="113">IF(R804="","","//**"&amp;R804&amp;": **")</f>
        <v>//**Electricity Sector : **</v>
      </c>
      <c r="T804" s="206" t="str">
        <f t="shared" ref="T804:T805" si="114">IF(K804="Yes",S804&amp;L804,"")</f>
        <v>//**Electricity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c r="U804" s="214" t="str">
        <f>N804&amp;O804&amp;P804&amp;T804</f>
        <v>**Description:**This policy specifies the fraction of CO2 emissions from power plants that is captured and stored, above the amount predicted in the business-as-usual scenario. // **Guidance for setting values: **//**Electricity Sector : ** In the Brazil simulator, this policy applies to all fossil plants.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  The web interface's lever is capped below this level, but you can test CCS penetrations as high as 100% using the downloadable version of the Energy Policy Simulator.)</v>
      </c>
    </row>
    <row r="805" spans="1:21" x14ac:dyDescent="0.3">
      <c r="A805" s="223" t="s">
        <v>1568</v>
      </c>
      <c r="B805" s="215" t="str">
        <f t="shared" si="111"/>
        <v>Cross-SectorCarbon Capture and SequestrationFraction of Potential Additional CCS Achieved</v>
      </c>
      <c r="C805" s="240" t="s">
        <v>538</v>
      </c>
      <c r="D805" s="240" t="s">
        <v>539</v>
      </c>
      <c r="E805" s="240" t="s">
        <v>540</v>
      </c>
      <c r="F805" s="240" t="s">
        <v>547</v>
      </c>
      <c r="G805" s="240"/>
      <c r="H805" s="240" t="s">
        <v>548</v>
      </c>
      <c r="I805" s="240"/>
      <c r="J805" s="240">
        <v>542</v>
      </c>
      <c r="K805" s="240" t="s">
        <v>63</v>
      </c>
      <c r="L805" s="240" t="s">
        <v>1775</v>
      </c>
      <c r="N805" s="219" t="s">
        <v>1569</v>
      </c>
      <c r="O805" s="241" t="str">
        <f>'Standard Descriptions'!E98</f>
        <v xml:space="preserve">This policy specifies the fraction of CO2 emissions from industry that is captured and stored, above the amount predicted in the business-as-usual scenario. // </v>
      </c>
      <c r="P805" s="221" t="s">
        <v>1570</v>
      </c>
      <c r="Q805" s="221" t="s">
        <v>63</v>
      </c>
      <c r="R805" s="221" t="str">
        <f t="shared" si="112"/>
        <v xml:space="preserve">Industry Sector </v>
      </c>
      <c r="S805" s="221" t="str">
        <f t="shared" si="113"/>
        <v>//**Industry Sector : **</v>
      </c>
      <c r="T805" s="206" t="str">
        <f t="shared" si="114"/>
        <v>//**Industry Sector : **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v>
      </c>
      <c r="U805" s="214" t="str">
        <f>N805&amp;O805&amp;P805&amp;T805</f>
        <v>**Description:**This policy specifies the fraction of CO2 emissions from industry that is captured and stored, above the amount predicted in the business-as-usual scenario. // **Guidance for setting values: **//**Industry Sector : ** In the Brazil simulator, this policy applies to all industries except mining, waste management, and agriculture.  As very few CCS-equipped industrial facilities exist today, a value above 20% or so is likely very optimistic in most policy scenarios.  (The main exception would be a scenario in which most industries transition to electricity and hydrogen due to other policies, making it feasible to equip a high percentage of the few surviving fossil-using industrial facilities with CCS.  The web interface's lever is capped below this level, but you can test CCS penetrations as high as 100% using the downloadable version of the Energy Policy Simulator.)</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B2A1C7"/>
  </sheetPr>
  <dimension ref="A1:Z1000"/>
  <sheetViews>
    <sheetView workbookViewId="0">
      <selection activeCell="B19" sqref="B19"/>
    </sheetView>
  </sheetViews>
  <sheetFormatPr defaultColWidth="12.75" defaultRowHeight="15" customHeight="1" x14ac:dyDescent="0.3"/>
  <cols>
    <col min="1" max="2" width="67.25" customWidth="1"/>
    <col min="3" max="26" width="8" customWidth="1"/>
  </cols>
  <sheetData>
    <row r="1" spans="1:26" ht="14.5" x14ac:dyDescent="0.35">
      <c r="A1" s="325" t="s">
        <v>713</v>
      </c>
      <c r="B1" s="326"/>
      <c r="C1" s="2"/>
      <c r="D1" s="2"/>
      <c r="E1" s="2"/>
      <c r="F1" s="2"/>
      <c r="G1" s="2"/>
      <c r="H1" s="2"/>
      <c r="I1" s="2"/>
      <c r="J1" s="2"/>
      <c r="K1" s="2"/>
      <c r="L1" s="2"/>
      <c r="M1" s="2"/>
      <c r="N1" s="2"/>
      <c r="O1" s="2"/>
      <c r="P1" s="2"/>
      <c r="Q1" s="2"/>
      <c r="R1" s="2"/>
      <c r="S1" s="2"/>
      <c r="T1" s="2"/>
      <c r="U1" s="2"/>
      <c r="V1" s="2"/>
      <c r="W1" s="2"/>
      <c r="X1" s="2"/>
      <c r="Y1" s="2"/>
      <c r="Z1" s="2"/>
    </row>
    <row r="2" spans="1:26" ht="14.5" x14ac:dyDescent="0.35">
      <c r="A2" s="16" t="s">
        <v>714</v>
      </c>
      <c r="B2" s="16" t="s">
        <v>715</v>
      </c>
      <c r="C2" s="2"/>
      <c r="D2" s="2"/>
      <c r="E2" s="2"/>
      <c r="F2" s="2"/>
      <c r="G2" s="2"/>
      <c r="H2" s="2"/>
      <c r="I2" s="2"/>
      <c r="J2" s="2"/>
      <c r="K2" s="2"/>
      <c r="L2" s="2"/>
      <c r="M2" s="2"/>
      <c r="N2" s="2"/>
      <c r="O2" s="2"/>
      <c r="P2" s="2"/>
      <c r="Q2" s="2"/>
      <c r="R2" s="2"/>
      <c r="S2" s="2"/>
      <c r="T2" s="2"/>
      <c r="U2" s="2"/>
      <c r="V2" s="2"/>
      <c r="W2" s="2"/>
      <c r="X2" s="2"/>
      <c r="Y2" s="2"/>
      <c r="Z2" s="2"/>
    </row>
    <row r="3" spans="1:26" ht="14.5" x14ac:dyDescent="0.35">
      <c r="A3" s="17" t="s">
        <v>716</v>
      </c>
      <c r="B3" s="2" t="str">
        <f t="shared" ref="B3:B18" si="0">A3</f>
        <v>million metric tons / year</v>
      </c>
      <c r="C3" s="2"/>
      <c r="D3" s="2"/>
      <c r="E3" s="2"/>
      <c r="F3" s="2"/>
      <c r="G3" s="2"/>
      <c r="H3" s="2"/>
      <c r="I3" s="2"/>
      <c r="J3" s="2"/>
      <c r="K3" s="2"/>
      <c r="L3" s="2"/>
      <c r="M3" s="2"/>
      <c r="N3" s="2"/>
      <c r="O3" s="2"/>
      <c r="P3" s="2"/>
      <c r="Q3" s="2"/>
      <c r="R3" s="2"/>
      <c r="S3" s="2"/>
      <c r="T3" s="2"/>
      <c r="U3" s="2"/>
      <c r="V3" s="2"/>
      <c r="W3" s="2"/>
      <c r="X3" s="2"/>
      <c r="Y3" s="2"/>
      <c r="Z3" s="2"/>
    </row>
    <row r="4" spans="1:26" ht="14.5" x14ac:dyDescent="0.35">
      <c r="A4" s="17" t="s">
        <v>1508</v>
      </c>
      <c r="B4" s="2" t="str">
        <f t="shared" si="0"/>
        <v>g CO2e / 2019 USD</v>
      </c>
      <c r="C4" s="2"/>
      <c r="D4" s="2"/>
      <c r="E4" s="2"/>
      <c r="F4" s="2"/>
      <c r="G4" s="2"/>
      <c r="H4" s="2"/>
      <c r="I4" s="2"/>
      <c r="J4" s="2"/>
      <c r="K4" s="2"/>
      <c r="L4" s="2"/>
      <c r="M4" s="2"/>
      <c r="N4" s="2"/>
      <c r="O4" s="2"/>
      <c r="P4" s="2"/>
      <c r="Q4" s="2"/>
      <c r="R4" s="2"/>
      <c r="S4" s="2"/>
      <c r="T4" s="2"/>
      <c r="U4" s="2"/>
      <c r="V4" s="2"/>
      <c r="W4" s="2"/>
      <c r="X4" s="2"/>
      <c r="Y4" s="2"/>
      <c r="Z4" s="2"/>
    </row>
    <row r="5" spans="1:26" ht="14.5" x14ac:dyDescent="0.35">
      <c r="A5" s="17" t="s">
        <v>717</v>
      </c>
      <c r="B5" s="2" t="str">
        <f t="shared" si="0"/>
        <v>thousand metric tons / year</v>
      </c>
      <c r="C5" s="2"/>
      <c r="D5" s="2"/>
      <c r="E5" s="2"/>
      <c r="F5" s="2"/>
      <c r="G5" s="2"/>
      <c r="H5" s="2"/>
      <c r="I5" s="2"/>
      <c r="J5" s="2"/>
      <c r="K5" s="2"/>
      <c r="L5" s="2"/>
      <c r="M5" s="2"/>
      <c r="N5" s="2"/>
      <c r="O5" s="2"/>
      <c r="P5" s="2"/>
      <c r="Q5" s="2"/>
      <c r="R5" s="2"/>
      <c r="S5" s="2"/>
      <c r="T5" s="2"/>
      <c r="U5" s="2"/>
      <c r="V5" s="2"/>
      <c r="W5" s="2"/>
      <c r="X5" s="2"/>
      <c r="Y5" s="2"/>
      <c r="Z5" s="2"/>
    </row>
    <row r="6" spans="1:26" ht="14.5" x14ac:dyDescent="0.35">
      <c r="A6" s="17" t="s">
        <v>1509</v>
      </c>
      <c r="B6" s="2" t="str">
        <f t="shared" si="0"/>
        <v>g CO2 / 2019 USD</v>
      </c>
      <c r="C6" s="2"/>
      <c r="D6" s="2"/>
      <c r="E6" s="2"/>
      <c r="F6" s="2"/>
      <c r="G6" s="2"/>
      <c r="H6" s="2"/>
      <c r="I6" s="2"/>
      <c r="J6" s="2"/>
      <c r="K6" s="2"/>
      <c r="L6" s="2"/>
      <c r="M6" s="2"/>
      <c r="N6" s="2"/>
      <c r="O6" s="2"/>
      <c r="P6" s="2"/>
      <c r="Q6" s="2"/>
      <c r="R6" s="2"/>
      <c r="S6" s="2"/>
      <c r="T6" s="2"/>
      <c r="U6" s="2"/>
      <c r="V6" s="2"/>
      <c r="W6" s="2"/>
      <c r="X6" s="2"/>
      <c r="Y6" s="2"/>
      <c r="Z6" s="2"/>
    </row>
    <row r="7" spans="1:26" ht="14.5" x14ac:dyDescent="0.35">
      <c r="A7" s="17" t="s">
        <v>1510</v>
      </c>
      <c r="B7" s="2" t="str">
        <f t="shared" si="0"/>
        <v>2019 USD / ton CO2e abated, Annual average abatement potential (MtCO2e)</v>
      </c>
      <c r="C7" s="2"/>
      <c r="D7" s="2"/>
      <c r="E7" s="2"/>
      <c r="F7" s="2"/>
      <c r="G7" s="2"/>
      <c r="H7" s="2"/>
      <c r="I7" s="2"/>
      <c r="J7" s="2"/>
      <c r="K7" s="2"/>
      <c r="L7" s="2"/>
      <c r="M7" s="2"/>
      <c r="N7" s="2"/>
      <c r="O7" s="2"/>
      <c r="P7" s="2"/>
      <c r="Q7" s="2"/>
      <c r="R7" s="2"/>
      <c r="S7" s="2"/>
      <c r="T7" s="2"/>
      <c r="U7" s="2"/>
      <c r="V7" s="2"/>
      <c r="W7" s="2"/>
      <c r="X7" s="2"/>
      <c r="Y7" s="2"/>
      <c r="Z7" s="2"/>
    </row>
    <row r="8" spans="1:26" ht="14.5" x14ac:dyDescent="0.35">
      <c r="A8" s="17" t="s">
        <v>1511</v>
      </c>
      <c r="B8" s="2" t="str">
        <f t="shared" si="0"/>
        <v>billion 2019 USD / year</v>
      </c>
      <c r="C8" s="2"/>
      <c r="D8" s="2"/>
      <c r="E8" s="2"/>
      <c r="F8" s="2"/>
      <c r="G8" s="2"/>
      <c r="H8" s="2"/>
      <c r="I8" s="2"/>
      <c r="J8" s="2"/>
      <c r="K8" s="2"/>
      <c r="L8" s="2"/>
      <c r="M8" s="2"/>
      <c r="N8" s="2"/>
      <c r="O8" s="2"/>
      <c r="P8" s="2"/>
      <c r="Q8" s="2"/>
      <c r="R8" s="2"/>
      <c r="S8" s="2"/>
      <c r="T8" s="2"/>
      <c r="U8" s="2"/>
      <c r="V8" s="2"/>
      <c r="W8" s="2"/>
      <c r="X8" s="2"/>
      <c r="Y8" s="2"/>
      <c r="Z8" s="2"/>
    </row>
    <row r="9" spans="1:26" ht="14.5" x14ac:dyDescent="0.35">
      <c r="A9" s="17" t="s">
        <v>1511</v>
      </c>
      <c r="B9" s="2" t="str">
        <f t="shared" si="0"/>
        <v>billion 2019 USD / year</v>
      </c>
      <c r="C9" s="2"/>
      <c r="D9" s="2"/>
      <c r="E9" s="2"/>
      <c r="F9" s="2"/>
      <c r="G9" s="2"/>
      <c r="H9" s="2"/>
      <c r="I9" s="2"/>
      <c r="J9" s="2"/>
      <c r="K9" s="2"/>
      <c r="L9" s="2"/>
      <c r="M9" s="2"/>
      <c r="N9" s="2"/>
      <c r="O9" s="2"/>
      <c r="P9" s="2"/>
      <c r="Q9" s="2"/>
      <c r="R9" s="2"/>
      <c r="S9" s="2"/>
      <c r="T9" s="2"/>
      <c r="U9" s="2"/>
      <c r="V9" s="2"/>
      <c r="W9" s="2"/>
      <c r="X9" s="2"/>
      <c r="Y9" s="2"/>
      <c r="Z9" s="2"/>
    </row>
    <row r="10" spans="1:26" ht="14.5" x14ac:dyDescent="0.35">
      <c r="A10" s="17" t="s">
        <v>718</v>
      </c>
      <c r="B10" s="2" t="str">
        <f t="shared" si="0"/>
        <v>jobs</v>
      </c>
      <c r="C10" s="2"/>
      <c r="D10" s="2"/>
      <c r="E10" s="2"/>
      <c r="F10" s="2"/>
      <c r="G10" s="2"/>
      <c r="H10" s="2"/>
      <c r="I10" s="2"/>
      <c r="J10" s="2"/>
      <c r="K10" s="2"/>
      <c r="L10" s="2"/>
      <c r="M10" s="2"/>
      <c r="N10" s="2"/>
      <c r="O10" s="2"/>
      <c r="P10" s="2"/>
      <c r="Q10" s="2"/>
      <c r="R10" s="2"/>
      <c r="S10" s="2"/>
      <c r="T10" s="2"/>
      <c r="U10" s="2"/>
      <c r="V10" s="2"/>
      <c r="W10" s="2"/>
      <c r="X10" s="2"/>
      <c r="Y10" s="2"/>
      <c r="Z10" s="2"/>
    </row>
    <row r="11" spans="1:26" ht="14.5" x14ac:dyDescent="0.35">
      <c r="A11" s="17" t="s">
        <v>719</v>
      </c>
      <c r="B11" s="2" t="str">
        <f t="shared" si="0"/>
        <v>incidents / year</v>
      </c>
      <c r="C11" s="2"/>
      <c r="D11" s="2"/>
      <c r="E11" s="2"/>
      <c r="F11" s="2"/>
      <c r="G11" s="2"/>
      <c r="H11" s="2"/>
      <c r="I11" s="2"/>
      <c r="J11" s="2"/>
      <c r="K11" s="2"/>
      <c r="L11" s="2"/>
      <c r="M11" s="2"/>
      <c r="N11" s="2"/>
      <c r="O11" s="2"/>
      <c r="P11" s="2"/>
      <c r="Q11" s="2"/>
      <c r="R11" s="2"/>
      <c r="S11" s="2"/>
      <c r="T11" s="2"/>
      <c r="U11" s="2"/>
      <c r="V11" s="2"/>
      <c r="W11" s="2"/>
      <c r="X11" s="2"/>
      <c r="Y11" s="2"/>
      <c r="Z11" s="2"/>
    </row>
    <row r="12" spans="1:26" ht="14.5" x14ac:dyDescent="0.35">
      <c r="A12" s="17" t="s">
        <v>720</v>
      </c>
      <c r="B12" s="2" t="str">
        <f t="shared" si="0"/>
        <v>% change</v>
      </c>
      <c r="C12" s="2"/>
      <c r="D12" s="2"/>
      <c r="E12" s="2"/>
      <c r="F12" s="2"/>
      <c r="G12" s="2"/>
      <c r="H12" s="2"/>
      <c r="I12" s="2"/>
      <c r="J12" s="2"/>
      <c r="K12" s="2"/>
      <c r="L12" s="2"/>
      <c r="M12" s="2"/>
      <c r="N12" s="2"/>
      <c r="O12" s="2"/>
      <c r="P12" s="2"/>
      <c r="Q12" s="2"/>
      <c r="R12" s="2"/>
      <c r="S12" s="2"/>
      <c r="T12" s="2"/>
      <c r="U12" s="2"/>
      <c r="V12" s="2"/>
      <c r="W12" s="2"/>
      <c r="X12" s="2"/>
      <c r="Y12" s="2"/>
      <c r="Z12" s="2"/>
    </row>
    <row r="13" spans="1:26" ht="14.5" x14ac:dyDescent="0.35">
      <c r="A13" s="17" t="s">
        <v>1512</v>
      </c>
      <c r="B13" s="2" t="str">
        <f t="shared" si="0"/>
        <v>2019 USD / employee-year</v>
      </c>
      <c r="C13" s="2"/>
      <c r="D13" s="2"/>
      <c r="E13" s="2"/>
      <c r="F13" s="2"/>
      <c r="G13" s="2"/>
      <c r="H13" s="2"/>
      <c r="I13" s="2"/>
      <c r="J13" s="2"/>
      <c r="K13" s="2"/>
      <c r="L13" s="2"/>
      <c r="M13" s="2"/>
      <c r="N13" s="2"/>
      <c r="O13" s="2"/>
      <c r="P13" s="2"/>
      <c r="Q13" s="2"/>
      <c r="R13" s="2"/>
      <c r="S13" s="2"/>
      <c r="T13" s="2"/>
      <c r="U13" s="2"/>
      <c r="V13" s="2"/>
      <c r="W13" s="2"/>
      <c r="X13" s="2"/>
      <c r="Y13" s="2"/>
      <c r="Z13" s="2"/>
    </row>
    <row r="14" spans="1:26" ht="14.5" x14ac:dyDescent="0.35">
      <c r="A14" s="17" t="s">
        <v>721</v>
      </c>
      <c r="B14" s="2" t="str">
        <f t="shared" si="0"/>
        <v>lives / year</v>
      </c>
      <c r="C14" s="2"/>
      <c r="D14" s="2"/>
      <c r="E14" s="2"/>
      <c r="F14" s="2"/>
      <c r="G14" s="2"/>
      <c r="H14" s="2"/>
      <c r="I14" s="2"/>
      <c r="J14" s="2"/>
      <c r="K14" s="2"/>
      <c r="L14" s="2"/>
      <c r="M14" s="2"/>
      <c r="N14" s="2"/>
      <c r="O14" s="2"/>
      <c r="P14" s="2"/>
      <c r="Q14" s="2"/>
      <c r="R14" s="2"/>
      <c r="S14" s="2"/>
      <c r="T14" s="2"/>
      <c r="U14" s="2"/>
      <c r="V14" s="2"/>
      <c r="W14" s="2"/>
      <c r="X14" s="2"/>
      <c r="Y14" s="2"/>
      <c r="Z14" s="2"/>
    </row>
    <row r="15" spans="1:26" ht="14.5" x14ac:dyDescent="0.35">
      <c r="A15" s="17" t="s">
        <v>722</v>
      </c>
      <c r="B15" s="2" t="str">
        <f t="shared" si="0"/>
        <v>terawatt-hours (TWh) / year</v>
      </c>
      <c r="C15" s="2"/>
      <c r="D15" s="2"/>
      <c r="E15" s="2"/>
      <c r="F15" s="2"/>
      <c r="G15" s="2"/>
      <c r="H15" s="2"/>
      <c r="I15" s="2"/>
      <c r="J15" s="2"/>
      <c r="K15" s="2"/>
      <c r="L15" s="2"/>
      <c r="M15" s="2"/>
      <c r="N15" s="2"/>
      <c r="O15" s="2"/>
      <c r="P15" s="2"/>
      <c r="Q15" s="2"/>
      <c r="R15" s="2"/>
      <c r="S15" s="2"/>
      <c r="T15" s="2"/>
      <c r="U15" s="2"/>
      <c r="V15" s="2"/>
      <c r="W15" s="2"/>
      <c r="X15" s="2"/>
      <c r="Y15" s="2"/>
      <c r="Z15" s="2"/>
    </row>
    <row r="16" spans="1:26" ht="14.5" x14ac:dyDescent="0.35">
      <c r="A16" s="17" t="s">
        <v>723</v>
      </c>
      <c r="B16" s="2" t="str">
        <f t="shared" si="0"/>
        <v>gigawatts (GW) / year</v>
      </c>
      <c r="C16" s="2"/>
      <c r="D16" s="2"/>
      <c r="E16" s="2"/>
      <c r="F16" s="2"/>
      <c r="G16" s="2"/>
      <c r="H16" s="2"/>
      <c r="I16" s="2"/>
      <c r="J16" s="2"/>
      <c r="K16" s="2"/>
      <c r="L16" s="2"/>
      <c r="M16" s="2"/>
      <c r="N16" s="2"/>
      <c r="O16" s="2"/>
      <c r="P16" s="2"/>
      <c r="Q16" s="2"/>
      <c r="R16" s="2"/>
      <c r="S16" s="2"/>
      <c r="T16" s="2"/>
      <c r="U16" s="2"/>
      <c r="V16" s="2"/>
      <c r="W16" s="2"/>
      <c r="X16" s="2"/>
      <c r="Y16" s="2"/>
      <c r="Z16" s="2"/>
    </row>
    <row r="17" spans="1:26" ht="14.5" x14ac:dyDescent="0.35">
      <c r="A17" s="17" t="s">
        <v>1513</v>
      </c>
      <c r="B17" s="2" t="str">
        <f t="shared" si="0"/>
        <v>2019 USD / megawatt-hour (MWh)</v>
      </c>
      <c r="C17" s="2"/>
      <c r="D17" s="2"/>
      <c r="E17" s="2"/>
      <c r="F17" s="2"/>
      <c r="G17" s="2"/>
      <c r="H17" s="2"/>
      <c r="I17" s="2"/>
      <c r="J17" s="2"/>
      <c r="K17" s="2"/>
      <c r="L17" s="2"/>
      <c r="M17" s="2"/>
      <c r="N17" s="2"/>
      <c r="O17" s="2"/>
      <c r="P17" s="2"/>
      <c r="Q17" s="2"/>
      <c r="R17" s="2"/>
      <c r="S17" s="2"/>
      <c r="T17" s="2"/>
      <c r="U17" s="2"/>
      <c r="V17" s="2"/>
      <c r="W17" s="2"/>
      <c r="X17" s="2"/>
      <c r="Y17" s="2"/>
      <c r="Z17" s="2"/>
    </row>
    <row r="18" spans="1:26" ht="14.5" x14ac:dyDescent="0.35">
      <c r="A18" s="17" t="s">
        <v>724</v>
      </c>
      <c r="B18" s="2" t="str">
        <f t="shared" si="0"/>
        <v>cubic km / yr</v>
      </c>
      <c r="C18" s="2"/>
      <c r="D18" s="2"/>
      <c r="E18" s="2"/>
      <c r="F18" s="2"/>
      <c r="G18" s="2"/>
      <c r="H18" s="2"/>
      <c r="I18" s="2"/>
      <c r="J18" s="2"/>
      <c r="K18" s="2"/>
      <c r="L18" s="2"/>
      <c r="M18" s="2"/>
      <c r="N18" s="2"/>
      <c r="O18" s="2"/>
      <c r="P18" s="2"/>
      <c r="Q18" s="2"/>
      <c r="R18" s="2"/>
      <c r="S18" s="2"/>
      <c r="T18" s="2"/>
      <c r="U18" s="2"/>
      <c r="V18" s="2"/>
      <c r="W18" s="2"/>
      <c r="X18" s="2"/>
      <c r="Y18" s="2"/>
      <c r="Z18" s="2"/>
    </row>
    <row r="19" spans="1:26" ht="14.5" x14ac:dyDescent="0.35">
      <c r="A19" s="17" t="s">
        <v>725</v>
      </c>
      <c r="B19" s="18" t="s">
        <v>726</v>
      </c>
      <c r="C19" s="2"/>
      <c r="D19" s="2"/>
      <c r="E19" s="2"/>
      <c r="F19" s="2"/>
      <c r="G19" s="2"/>
      <c r="H19" s="2"/>
      <c r="I19" s="2"/>
      <c r="J19" s="2"/>
      <c r="K19" s="2"/>
      <c r="L19" s="2"/>
      <c r="M19" s="2"/>
      <c r="N19" s="2"/>
      <c r="O19" s="2"/>
      <c r="P19" s="2"/>
      <c r="Q19" s="2"/>
      <c r="R19" s="2"/>
      <c r="S19" s="2"/>
      <c r="T19" s="2"/>
      <c r="U19" s="2"/>
      <c r="V19" s="2"/>
      <c r="W19" s="2"/>
      <c r="X19" s="2"/>
      <c r="Y19" s="2"/>
      <c r="Z19" s="2"/>
    </row>
    <row r="20" spans="1:26" ht="14.5" x14ac:dyDescent="0.35">
      <c r="A20" s="17" t="s">
        <v>727</v>
      </c>
      <c r="B20" s="18" t="s">
        <v>728</v>
      </c>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35">
      <c r="A21" s="17" t="s">
        <v>729</v>
      </c>
      <c r="B21" s="2" t="str">
        <f t="shared" ref="B21:B24" si="1">A21</f>
        <v>million vehicles / year</v>
      </c>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35">
      <c r="A22" s="17" t="s">
        <v>730</v>
      </c>
      <c r="B22" s="2" t="str">
        <f t="shared" si="1"/>
        <v>thousand vehicles / year</v>
      </c>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35">
      <c r="A23" s="17" t="s">
        <v>731</v>
      </c>
      <c r="B23" s="2" t="str">
        <f t="shared" si="1"/>
        <v>million vehicles</v>
      </c>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17" t="s">
        <v>732</v>
      </c>
      <c r="B24" s="2" t="str">
        <f t="shared" si="1"/>
        <v>thousand vehicles</v>
      </c>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35">
      <c r="A25" s="17" t="s">
        <v>733</v>
      </c>
      <c r="B25" s="18" t="s">
        <v>734</v>
      </c>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35">
      <c r="A26" s="17" t="s">
        <v>1514</v>
      </c>
      <c r="B26" s="18" t="s">
        <v>735</v>
      </c>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17" t="s">
        <v>736</v>
      </c>
      <c r="B27" s="18" t="s">
        <v>737</v>
      </c>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35">
      <c r="A28" s="17" t="s">
        <v>738</v>
      </c>
      <c r="B28" s="2" t="str">
        <f t="shared" ref="B28:B29" si="2">A28</f>
        <v>trillion cubic feet / year</v>
      </c>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35">
      <c r="A29" s="17" t="s">
        <v>739</v>
      </c>
      <c r="B29" s="2" t="str">
        <f t="shared" si="2"/>
        <v>million barrels / year</v>
      </c>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35">
      <c r="A30" s="17" t="s">
        <v>740</v>
      </c>
      <c r="B30" s="18" t="s">
        <v>741</v>
      </c>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35">
      <c r="A31" s="17" t="s">
        <v>742</v>
      </c>
      <c r="B31" s="18" t="s">
        <v>734</v>
      </c>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35">
      <c r="A32" s="17" t="s">
        <v>1515</v>
      </c>
      <c r="B32" s="18" t="s">
        <v>743</v>
      </c>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17" t="s">
        <v>1516</v>
      </c>
      <c r="B33" s="2" t="str">
        <f>A33</f>
        <v>2019 USD / thousand cubic feet</v>
      </c>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35">
      <c r="A34" s="17" t="s">
        <v>1517</v>
      </c>
      <c r="B34" s="18" t="s">
        <v>744</v>
      </c>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A35" s="17" t="s">
        <v>1518</v>
      </c>
      <c r="B35" s="2" t="str">
        <f t="shared" ref="B35:B40" si="3">A35</f>
        <v>2019 USD / barrel</v>
      </c>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35">
      <c r="A36" s="17" t="s">
        <v>1519</v>
      </c>
      <c r="B36" s="2" t="str">
        <f t="shared" si="3"/>
        <v>2019 USD / kg</v>
      </c>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17" t="s">
        <v>1520</v>
      </c>
      <c r="B37" s="2" t="str">
        <f t="shared" si="3"/>
        <v>2019 USD / kilowatt-hour (kWh)</v>
      </c>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17" t="s">
        <v>1521</v>
      </c>
      <c r="B38" s="2" t="str">
        <f t="shared" si="3"/>
        <v>cost of eqpt. to capture 1 metric ton CO2e/yr (2019 USD)</v>
      </c>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17" t="s">
        <v>1522</v>
      </c>
      <c r="B39" s="2" t="str">
        <f t="shared" si="3"/>
        <v>million 2019 USD / megawatt (MW)</v>
      </c>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17" t="s">
        <v>1523</v>
      </c>
      <c r="B40" s="2" t="str">
        <f t="shared" si="3"/>
        <v>cost of eqpt. to produce 1 kg H2/yr (2019 USD)</v>
      </c>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325" t="s">
        <v>745</v>
      </c>
      <c r="B42" s="326"/>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16" t="s">
        <v>714</v>
      </c>
      <c r="B43" s="16" t="s">
        <v>715</v>
      </c>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6" t="s">
        <v>746</v>
      </c>
      <c r="B44" s="2" t="str">
        <f t="shared" ref="B44:B45" si="4">A44</f>
        <v>$/metric ton CO2e</v>
      </c>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6" t="s">
        <v>747</v>
      </c>
      <c r="B45" s="2" t="str">
        <f t="shared" si="4"/>
        <v>$/MWh</v>
      </c>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8"/>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2">
    <mergeCell ref="A1:B1"/>
    <mergeCell ref="A42:B42"/>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C1000"/>
  <sheetViews>
    <sheetView workbookViewId="0"/>
  </sheetViews>
  <sheetFormatPr defaultColWidth="12.75" defaultRowHeight="15" customHeight="1" x14ac:dyDescent="0.3"/>
  <cols>
    <col min="1" max="1" width="32.75" customWidth="1"/>
    <col min="2" max="2" width="23.83203125" customWidth="1"/>
    <col min="3" max="3" width="7.83203125" customWidth="1"/>
    <col min="4" max="4" width="16.33203125" customWidth="1"/>
    <col min="5" max="5" width="14.25" customWidth="1"/>
    <col min="6" max="6" width="29.83203125" customWidth="1"/>
    <col min="7" max="7" width="83.25" customWidth="1"/>
    <col min="8" max="8" width="32.75" customWidth="1"/>
    <col min="9" max="9" width="30" customWidth="1"/>
    <col min="10" max="10" width="22.25" customWidth="1"/>
    <col min="11" max="11" width="9.75" customWidth="1"/>
    <col min="12" max="13" width="14" customWidth="1"/>
    <col min="14" max="14" width="32.75" customWidth="1"/>
    <col min="15" max="15" width="22.25" customWidth="1"/>
    <col min="16" max="16" width="9.75" customWidth="1"/>
    <col min="17" max="18" width="14" customWidth="1"/>
    <col min="19" max="29" width="32.75" customWidth="1"/>
  </cols>
  <sheetData>
    <row r="1" spans="1:29" ht="29" x14ac:dyDescent="0.35">
      <c r="A1" s="19" t="s">
        <v>748</v>
      </c>
      <c r="B1" s="20" t="s">
        <v>749</v>
      </c>
      <c r="C1" s="21" t="s">
        <v>750</v>
      </c>
      <c r="D1" s="20" t="s">
        <v>751</v>
      </c>
      <c r="E1" s="20" t="s">
        <v>752</v>
      </c>
      <c r="F1" s="20" t="s">
        <v>753</v>
      </c>
      <c r="G1" s="20" t="s">
        <v>754</v>
      </c>
      <c r="H1" s="20" t="s">
        <v>755</v>
      </c>
      <c r="I1" s="22" t="s">
        <v>756</v>
      </c>
      <c r="J1" s="9" t="s">
        <v>757</v>
      </c>
      <c r="K1" s="9" t="s">
        <v>758</v>
      </c>
      <c r="L1" s="9" t="s">
        <v>759</v>
      </c>
      <c r="M1" s="9" t="s">
        <v>760</v>
      </c>
      <c r="N1" s="9" t="s">
        <v>761</v>
      </c>
      <c r="O1" s="9" t="s">
        <v>762</v>
      </c>
      <c r="P1" s="9" t="s">
        <v>763</v>
      </c>
      <c r="Q1" s="9" t="s">
        <v>764</v>
      </c>
      <c r="R1" s="9" t="s">
        <v>765</v>
      </c>
      <c r="S1" s="9" t="s">
        <v>766</v>
      </c>
      <c r="T1" s="9" t="s">
        <v>1528</v>
      </c>
      <c r="U1" s="9" t="s">
        <v>1529</v>
      </c>
      <c r="V1" s="9" t="s">
        <v>1530</v>
      </c>
      <c r="W1" s="9" t="s">
        <v>1531</v>
      </c>
      <c r="X1" s="9" t="s">
        <v>1532</v>
      </c>
      <c r="Y1" s="9" t="s">
        <v>1533</v>
      </c>
      <c r="Z1" s="9" t="s">
        <v>1534</v>
      </c>
      <c r="AA1" s="9" t="s">
        <v>1535</v>
      </c>
      <c r="AB1" s="9" t="s">
        <v>1536</v>
      </c>
      <c r="AC1" s="9" t="s">
        <v>1537</v>
      </c>
    </row>
    <row r="2" spans="1:29" ht="43.5" x14ac:dyDescent="0.35">
      <c r="A2" s="8" t="s">
        <v>767</v>
      </c>
      <c r="B2" s="8" t="s">
        <v>768</v>
      </c>
      <c r="C2" s="10">
        <v>1</v>
      </c>
      <c r="D2" s="8" t="s">
        <v>769</v>
      </c>
      <c r="E2" s="8" t="s">
        <v>770</v>
      </c>
      <c r="F2" s="8" t="str">
        <f>UnitControlCenter!$B$3</f>
        <v>million metric tons / year</v>
      </c>
      <c r="G2" s="8" t="s">
        <v>771</v>
      </c>
      <c r="H2" s="8"/>
      <c r="I2" s="8"/>
      <c r="J2" s="15" t="s">
        <v>1538</v>
      </c>
      <c r="K2" s="15">
        <v>2025</v>
      </c>
      <c r="L2" s="13">
        <v>1610</v>
      </c>
      <c r="M2" s="13">
        <v>1610</v>
      </c>
      <c r="N2" s="15" t="s">
        <v>1543</v>
      </c>
      <c r="O2" s="196" t="s">
        <v>1539</v>
      </c>
      <c r="P2" s="15">
        <v>2030</v>
      </c>
      <c r="Q2" s="15">
        <v>1460</v>
      </c>
      <c r="R2" s="15">
        <v>1460</v>
      </c>
      <c r="S2" s="15" t="s">
        <v>1543</v>
      </c>
      <c r="T2" s="198"/>
      <c r="U2" s="198"/>
      <c r="V2" s="199"/>
      <c r="W2" s="199"/>
      <c r="X2" s="198"/>
      <c r="Y2" s="197"/>
      <c r="Z2" s="198"/>
      <c r="AA2" s="198"/>
      <c r="AB2" s="198"/>
      <c r="AC2" s="198"/>
    </row>
    <row r="3" spans="1:29" ht="14.5" x14ac:dyDescent="0.35">
      <c r="A3" s="8" t="s">
        <v>767</v>
      </c>
      <c r="B3" s="8" t="s">
        <v>772</v>
      </c>
      <c r="C3" s="10">
        <v>1</v>
      </c>
      <c r="D3" s="8" t="s">
        <v>769</v>
      </c>
      <c r="E3" s="8" t="s">
        <v>770</v>
      </c>
      <c r="F3" s="8" t="str">
        <f>UnitControlCenter!$B$3</f>
        <v>million metric tons / year</v>
      </c>
      <c r="G3" s="8" t="s">
        <v>773</v>
      </c>
      <c r="H3" s="8"/>
      <c r="I3" s="8"/>
      <c r="J3" s="8"/>
      <c r="K3" s="8"/>
      <c r="L3" s="8"/>
      <c r="M3" s="8"/>
      <c r="N3" s="8"/>
      <c r="O3" s="8"/>
      <c r="P3" s="8"/>
      <c r="Q3" s="8"/>
      <c r="R3" s="8"/>
      <c r="S3" s="8"/>
      <c r="T3" s="15"/>
      <c r="U3" s="15"/>
      <c r="V3" s="15"/>
      <c r="W3" s="15"/>
      <c r="X3" s="15"/>
      <c r="Y3" s="15"/>
      <c r="Z3" s="15"/>
      <c r="AA3" s="15"/>
      <c r="AB3" s="15"/>
      <c r="AC3" s="15"/>
    </row>
    <row r="4" spans="1:29" ht="72.5" x14ac:dyDescent="0.35">
      <c r="A4" s="8" t="s">
        <v>767</v>
      </c>
      <c r="B4" s="8" t="s">
        <v>774</v>
      </c>
      <c r="C4" s="10">
        <v>1</v>
      </c>
      <c r="D4" s="8" t="s">
        <v>775</v>
      </c>
      <c r="E4" s="8" t="s">
        <v>776</v>
      </c>
      <c r="F4" s="8" t="str">
        <f>UnitControlCenter!$B$3</f>
        <v>million metric tons / year</v>
      </c>
      <c r="G4" s="8" t="s">
        <v>777</v>
      </c>
      <c r="H4" s="8" t="s">
        <v>778</v>
      </c>
      <c r="I4" s="8" t="s">
        <v>779</v>
      </c>
      <c r="J4" s="8"/>
      <c r="K4" s="8"/>
      <c r="L4" s="8"/>
      <c r="M4" s="8"/>
      <c r="N4" s="8"/>
      <c r="O4" s="8"/>
      <c r="P4" s="8"/>
      <c r="Q4" s="8"/>
      <c r="R4" s="8"/>
      <c r="S4" s="8"/>
      <c r="T4" s="15"/>
      <c r="U4" s="15"/>
      <c r="V4" s="15"/>
      <c r="W4" s="15"/>
      <c r="X4" s="15"/>
      <c r="Y4" s="15"/>
      <c r="Z4" s="15"/>
      <c r="AA4" s="15"/>
      <c r="AB4" s="15"/>
      <c r="AC4" s="15"/>
    </row>
    <row r="5" spans="1:29" ht="29" x14ac:dyDescent="0.35">
      <c r="A5" s="8" t="s">
        <v>767</v>
      </c>
      <c r="B5" s="8" t="s">
        <v>780</v>
      </c>
      <c r="C5" s="10">
        <v>1</v>
      </c>
      <c r="D5" s="8" t="s">
        <v>775</v>
      </c>
      <c r="E5" s="8" t="s">
        <v>776</v>
      </c>
      <c r="F5" s="8" t="str">
        <f>UnitControlCenter!$B$3</f>
        <v>million metric tons / year</v>
      </c>
      <c r="G5" s="8" t="s">
        <v>781</v>
      </c>
      <c r="H5" s="8" t="s">
        <v>782</v>
      </c>
      <c r="I5" s="8" t="s">
        <v>783</v>
      </c>
      <c r="J5" s="8"/>
      <c r="K5" s="8"/>
      <c r="L5" s="8"/>
      <c r="M5" s="8"/>
      <c r="N5" s="8"/>
      <c r="O5" s="8"/>
      <c r="P5" s="8"/>
      <c r="Q5" s="8"/>
      <c r="R5" s="8"/>
      <c r="S5" s="8"/>
      <c r="T5" s="15"/>
      <c r="U5" s="15"/>
      <c r="V5" s="15"/>
      <c r="W5" s="15"/>
      <c r="X5" s="15"/>
      <c r="Y5" s="15"/>
      <c r="Z5" s="15"/>
      <c r="AA5" s="15"/>
      <c r="AB5" s="15"/>
      <c r="AC5" s="15"/>
    </row>
    <row r="6" spans="1:29" ht="29" x14ac:dyDescent="0.35">
      <c r="A6" s="8" t="s">
        <v>767</v>
      </c>
      <c r="B6" s="8" t="s">
        <v>784</v>
      </c>
      <c r="C6" s="10">
        <v>1</v>
      </c>
      <c r="D6" s="8" t="s">
        <v>775</v>
      </c>
      <c r="E6" s="8" t="s">
        <v>776</v>
      </c>
      <c r="F6" s="8" t="str">
        <f>UnitControlCenter!$B$3</f>
        <v>million metric tons / year</v>
      </c>
      <c r="G6" s="8" t="s">
        <v>785</v>
      </c>
      <c r="H6" s="8" t="s">
        <v>786</v>
      </c>
      <c r="I6" s="8" t="s">
        <v>787</v>
      </c>
      <c r="J6" s="8"/>
      <c r="K6" s="8"/>
      <c r="L6" s="8"/>
      <c r="M6" s="8"/>
      <c r="N6" s="8"/>
      <c r="O6" s="8"/>
      <c r="P6" s="8"/>
      <c r="Q6" s="8"/>
      <c r="R6" s="8"/>
      <c r="S6" s="8"/>
      <c r="T6" s="15"/>
      <c r="U6" s="15"/>
      <c r="V6" s="15"/>
      <c r="W6" s="15"/>
      <c r="X6" s="15"/>
      <c r="Y6" s="15"/>
      <c r="Z6" s="15"/>
      <c r="AA6" s="15"/>
      <c r="AB6" s="15"/>
      <c r="AC6" s="15"/>
    </row>
    <row r="7" spans="1:29" ht="14.5" x14ac:dyDescent="0.35">
      <c r="A7" s="8" t="s">
        <v>767</v>
      </c>
      <c r="B7" s="8" t="s">
        <v>788</v>
      </c>
      <c r="C7" s="10">
        <v>0</v>
      </c>
      <c r="D7" s="8" t="s">
        <v>769</v>
      </c>
      <c r="E7" s="8" t="s">
        <v>770</v>
      </c>
      <c r="F7" s="8" t="str">
        <f>UnitControlCenter!$B$4</f>
        <v>g CO2e / 2019 USD</v>
      </c>
      <c r="G7" s="8" t="s">
        <v>789</v>
      </c>
      <c r="H7" s="8"/>
      <c r="I7" s="8"/>
      <c r="J7" s="8"/>
      <c r="K7" s="8"/>
      <c r="L7" s="8"/>
      <c r="M7" s="8"/>
      <c r="N7" s="8"/>
      <c r="O7" s="8"/>
      <c r="P7" s="8"/>
      <c r="Q7" s="8"/>
      <c r="R7" s="8"/>
      <c r="S7" s="8"/>
      <c r="T7" s="15"/>
      <c r="U7" s="15"/>
      <c r="V7" s="15"/>
      <c r="W7" s="15"/>
      <c r="X7" s="15"/>
      <c r="Y7" s="15"/>
      <c r="Z7" s="15"/>
      <c r="AA7" s="15"/>
      <c r="AB7" s="15"/>
      <c r="AC7" s="15"/>
    </row>
    <row r="8" spans="1:29" ht="14.5" x14ac:dyDescent="0.35">
      <c r="A8" s="8" t="s">
        <v>767</v>
      </c>
      <c r="B8" s="8" t="s">
        <v>386</v>
      </c>
      <c r="C8" s="10">
        <v>1</v>
      </c>
      <c r="D8" s="8" t="s">
        <v>769</v>
      </c>
      <c r="E8" s="8" t="s">
        <v>770</v>
      </c>
      <c r="F8" s="8" t="str">
        <f>UnitControlCenter!$B$3</f>
        <v>million metric tons / year</v>
      </c>
      <c r="G8" s="8" t="s">
        <v>790</v>
      </c>
      <c r="H8" s="8"/>
      <c r="I8" s="8"/>
      <c r="J8" s="8"/>
      <c r="K8" s="8"/>
      <c r="L8" s="8"/>
      <c r="M8" s="8"/>
      <c r="N8" s="8"/>
      <c r="O8" s="8"/>
      <c r="P8" s="8"/>
      <c r="Q8" s="8"/>
      <c r="R8" s="8"/>
      <c r="S8" s="8"/>
      <c r="T8" s="15"/>
      <c r="U8" s="15"/>
      <c r="V8" s="15"/>
      <c r="W8" s="15"/>
      <c r="X8" s="15"/>
      <c r="Y8" s="15"/>
      <c r="Z8" s="15"/>
      <c r="AA8" s="15"/>
      <c r="AB8" s="15"/>
      <c r="AC8" s="15"/>
    </row>
    <row r="9" spans="1:29" ht="14.5" x14ac:dyDescent="0.35">
      <c r="A9" s="8" t="s">
        <v>767</v>
      </c>
      <c r="B9" s="8" t="s">
        <v>791</v>
      </c>
      <c r="C9" s="10">
        <v>1</v>
      </c>
      <c r="D9" s="8" t="s">
        <v>769</v>
      </c>
      <c r="E9" s="8" t="s">
        <v>770</v>
      </c>
      <c r="F9" s="8" t="str">
        <f>UnitControlCenter!$B$3</f>
        <v>million metric tons / year</v>
      </c>
      <c r="G9" s="8" t="s">
        <v>792</v>
      </c>
      <c r="H9" s="8"/>
      <c r="I9" s="8"/>
      <c r="J9" s="8"/>
      <c r="K9" s="8"/>
      <c r="L9" s="8"/>
      <c r="M9" s="8"/>
      <c r="N9" s="8"/>
      <c r="O9" s="8"/>
      <c r="P9" s="8"/>
      <c r="Q9" s="8"/>
      <c r="R9" s="8"/>
      <c r="S9" s="8"/>
      <c r="T9" s="15"/>
      <c r="U9" s="15"/>
      <c r="V9" s="15"/>
      <c r="W9" s="15"/>
      <c r="X9" s="15"/>
      <c r="Y9" s="15"/>
      <c r="Z9" s="15"/>
      <c r="AA9" s="15"/>
      <c r="AB9" s="15"/>
      <c r="AC9" s="15"/>
    </row>
    <row r="10" spans="1:29" ht="14.5" x14ac:dyDescent="0.35">
      <c r="A10" s="8" t="s">
        <v>767</v>
      </c>
      <c r="B10" s="8" t="s">
        <v>793</v>
      </c>
      <c r="C10" s="10">
        <v>1</v>
      </c>
      <c r="D10" s="8" t="s">
        <v>769</v>
      </c>
      <c r="E10" s="8" t="s">
        <v>770</v>
      </c>
      <c r="F10" s="8" t="str">
        <f>UnitControlCenter!$B$3</f>
        <v>million metric tons / year</v>
      </c>
      <c r="G10" s="8" t="s">
        <v>794</v>
      </c>
      <c r="H10" s="8"/>
      <c r="I10" s="8"/>
      <c r="J10" s="8"/>
      <c r="K10" s="8"/>
      <c r="L10" s="8"/>
      <c r="M10" s="8"/>
      <c r="N10" s="8"/>
      <c r="O10" s="8"/>
      <c r="P10" s="8"/>
      <c r="Q10" s="8"/>
      <c r="R10" s="8"/>
      <c r="S10" s="8"/>
      <c r="T10" s="15"/>
      <c r="U10" s="15"/>
      <c r="V10" s="15"/>
      <c r="W10" s="15"/>
      <c r="X10" s="15"/>
      <c r="Y10" s="15"/>
      <c r="Z10" s="15"/>
      <c r="AA10" s="15"/>
      <c r="AB10" s="15"/>
      <c r="AC10" s="15"/>
    </row>
    <row r="11" spans="1:29" ht="14.5" x14ac:dyDescent="0.35">
      <c r="A11" s="8" t="s">
        <v>767</v>
      </c>
      <c r="B11" s="8" t="s">
        <v>569</v>
      </c>
      <c r="C11" s="10">
        <v>1</v>
      </c>
      <c r="D11" s="8" t="s">
        <v>769</v>
      </c>
      <c r="E11" s="8" t="s">
        <v>770</v>
      </c>
      <c r="F11" s="8" t="str">
        <f>UnitControlCenter!$B$3</f>
        <v>million metric tons / year</v>
      </c>
      <c r="G11" s="8" t="s">
        <v>795</v>
      </c>
      <c r="H11" s="8"/>
      <c r="I11" s="8"/>
      <c r="J11" s="8"/>
      <c r="K11" s="8"/>
      <c r="L11" s="8"/>
      <c r="M11" s="8"/>
      <c r="N11" s="8"/>
      <c r="O11" s="8"/>
      <c r="P11" s="8"/>
      <c r="Q11" s="8"/>
      <c r="R11" s="8"/>
      <c r="S11" s="8"/>
      <c r="T11" s="15"/>
      <c r="U11" s="15"/>
      <c r="V11" s="15"/>
      <c r="W11" s="15"/>
      <c r="X11" s="15"/>
      <c r="Y11" s="15"/>
      <c r="Z11" s="15"/>
      <c r="AA11" s="15"/>
      <c r="AB11" s="15"/>
      <c r="AC11" s="15"/>
    </row>
    <row r="12" spans="1:29" ht="14.5" x14ac:dyDescent="0.35">
      <c r="A12" s="8" t="s">
        <v>767</v>
      </c>
      <c r="B12" s="8" t="s">
        <v>352</v>
      </c>
      <c r="C12" s="10">
        <v>1</v>
      </c>
      <c r="D12" s="8" t="s">
        <v>769</v>
      </c>
      <c r="E12" s="8" t="s">
        <v>770</v>
      </c>
      <c r="F12" s="8" t="str">
        <f>UnitControlCenter!$B$3</f>
        <v>million metric tons / year</v>
      </c>
      <c r="G12" s="8" t="s">
        <v>796</v>
      </c>
      <c r="H12" s="8"/>
      <c r="I12" s="8"/>
      <c r="J12" s="8"/>
      <c r="K12" s="8"/>
      <c r="L12" s="8"/>
      <c r="M12" s="8"/>
      <c r="N12" s="8"/>
      <c r="O12" s="8"/>
      <c r="P12" s="8"/>
      <c r="Q12" s="8"/>
      <c r="R12" s="8"/>
      <c r="S12" s="8"/>
      <c r="T12" s="15"/>
      <c r="U12" s="15"/>
      <c r="V12" s="15"/>
      <c r="W12" s="15"/>
      <c r="X12" s="15"/>
      <c r="Y12" s="15"/>
      <c r="Z12" s="15"/>
      <c r="AA12" s="15"/>
      <c r="AB12" s="15"/>
      <c r="AC12" s="15"/>
    </row>
    <row r="13" spans="1:29" ht="14.5" x14ac:dyDescent="0.35">
      <c r="A13" s="8" t="s">
        <v>767</v>
      </c>
      <c r="B13" s="8" t="s">
        <v>797</v>
      </c>
      <c r="C13" s="10">
        <v>1</v>
      </c>
      <c r="D13" s="8" t="s">
        <v>769</v>
      </c>
      <c r="E13" s="8" t="s">
        <v>770</v>
      </c>
      <c r="F13" s="8" t="str">
        <f>UnitControlCenter!$B$3</f>
        <v>million metric tons / year</v>
      </c>
      <c r="G13" s="8" t="s">
        <v>798</v>
      </c>
      <c r="H13" s="8"/>
      <c r="I13" s="8"/>
      <c r="J13" s="8"/>
      <c r="K13" s="8"/>
      <c r="L13" s="8"/>
      <c r="M13" s="8"/>
      <c r="N13" s="8"/>
      <c r="O13" s="8"/>
      <c r="P13" s="8"/>
      <c r="Q13" s="8"/>
      <c r="R13" s="8"/>
      <c r="S13" s="8"/>
      <c r="T13" s="15"/>
      <c r="U13" s="15"/>
      <c r="V13" s="15"/>
      <c r="W13" s="15"/>
      <c r="X13" s="15"/>
      <c r="Y13" s="15"/>
      <c r="Z13" s="15"/>
      <c r="AA13" s="15"/>
      <c r="AB13" s="15"/>
      <c r="AC13" s="15"/>
    </row>
    <row r="14" spans="1:29" ht="14.5" x14ac:dyDescent="0.35">
      <c r="A14" s="8" t="s">
        <v>767</v>
      </c>
      <c r="B14" s="8" t="s">
        <v>57</v>
      </c>
      <c r="C14" s="10">
        <v>1</v>
      </c>
      <c r="D14" s="8" t="s">
        <v>769</v>
      </c>
      <c r="E14" s="8" t="s">
        <v>770</v>
      </c>
      <c r="F14" s="8" t="str">
        <f>UnitControlCenter!$B$3</f>
        <v>million metric tons / year</v>
      </c>
      <c r="G14" s="8" t="s">
        <v>799</v>
      </c>
      <c r="H14" s="8"/>
      <c r="I14" s="8"/>
      <c r="J14" s="8"/>
      <c r="K14" s="8"/>
      <c r="L14" s="8"/>
      <c r="M14" s="8"/>
      <c r="N14" s="8"/>
      <c r="O14" s="8"/>
      <c r="P14" s="8"/>
      <c r="Q14" s="8"/>
      <c r="R14" s="8"/>
      <c r="S14" s="8"/>
      <c r="T14" s="15"/>
      <c r="U14" s="15"/>
      <c r="V14" s="15"/>
      <c r="W14" s="15"/>
      <c r="X14" s="15"/>
      <c r="Y14" s="15"/>
      <c r="Z14" s="15"/>
      <c r="AA14" s="15"/>
      <c r="AB14" s="15"/>
      <c r="AC14" s="15"/>
    </row>
    <row r="15" spans="1:29" thickBot="1" x14ac:dyDescent="0.4">
      <c r="A15" s="23" t="s">
        <v>767</v>
      </c>
      <c r="B15" s="23" t="s">
        <v>384</v>
      </c>
      <c r="C15" s="24">
        <v>1</v>
      </c>
      <c r="D15" s="23" t="s">
        <v>769</v>
      </c>
      <c r="E15" s="23" t="s">
        <v>770</v>
      </c>
      <c r="F15" s="23" t="str">
        <f>UnitControlCenter!$B$3</f>
        <v>million metric tons / year</v>
      </c>
      <c r="G15" s="23" t="s">
        <v>800</v>
      </c>
      <c r="H15" s="23"/>
      <c r="I15" s="23"/>
      <c r="J15" s="23"/>
      <c r="K15" s="23"/>
      <c r="L15" s="23"/>
      <c r="M15" s="23"/>
      <c r="N15" s="23"/>
      <c r="O15" s="23"/>
      <c r="P15" s="23"/>
      <c r="Q15" s="23"/>
      <c r="R15" s="23"/>
      <c r="S15" s="23"/>
      <c r="T15" s="23"/>
      <c r="U15" s="23"/>
      <c r="V15" s="23"/>
      <c r="W15" s="23"/>
      <c r="X15" s="23"/>
      <c r="Y15" s="23"/>
      <c r="Z15" s="23"/>
      <c r="AA15" s="23"/>
      <c r="AB15" s="23"/>
      <c r="AC15" s="23"/>
    </row>
    <row r="16" spans="1:29" ht="14.5" x14ac:dyDescent="0.35">
      <c r="A16" s="8" t="s">
        <v>801</v>
      </c>
      <c r="B16" s="8" t="s">
        <v>802</v>
      </c>
      <c r="C16" s="10">
        <v>1</v>
      </c>
      <c r="D16" s="8" t="s">
        <v>769</v>
      </c>
      <c r="E16" s="8" t="s">
        <v>770</v>
      </c>
      <c r="F16" s="8" t="str">
        <f>UnitControlCenter!$B$3</f>
        <v>million metric tons / year</v>
      </c>
      <c r="G16" s="8" t="s">
        <v>803</v>
      </c>
      <c r="H16" s="8"/>
      <c r="I16" s="8"/>
      <c r="J16" s="8"/>
      <c r="K16" s="8"/>
      <c r="L16" s="8"/>
      <c r="M16" s="8"/>
      <c r="N16" s="8"/>
      <c r="O16" s="8"/>
      <c r="P16" s="8"/>
      <c r="Q16" s="8"/>
      <c r="R16" s="8"/>
      <c r="S16" s="8"/>
      <c r="T16" s="15"/>
      <c r="U16" s="15"/>
      <c r="V16" s="15"/>
      <c r="W16" s="15"/>
      <c r="X16" s="15"/>
      <c r="Y16" s="15"/>
      <c r="Z16" s="15"/>
      <c r="AA16" s="15"/>
      <c r="AB16" s="15"/>
      <c r="AC16" s="15"/>
    </row>
    <row r="17" spans="1:29" ht="14.5" x14ac:dyDescent="0.35">
      <c r="A17" s="8" t="s">
        <v>801</v>
      </c>
      <c r="B17" s="8" t="s">
        <v>78</v>
      </c>
      <c r="C17" s="10">
        <v>1</v>
      </c>
      <c r="D17" s="8" t="s">
        <v>769</v>
      </c>
      <c r="E17" s="8" t="s">
        <v>770</v>
      </c>
      <c r="F17" s="8" t="str">
        <f>UnitControlCenter!$B$3</f>
        <v>million metric tons / year</v>
      </c>
      <c r="G17" s="8" t="s">
        <v>804</v>
      </c>
      <c r="H17" s="8"/>
      <c r="I17" s="8"/>
      <c r="J17" s="8"/>
      <c r="K17" s="8"/>
      <c r="L17" s="8"/>
      <c r="M17" s="8"/>
      <c r="N17" s="8"/>
      <c r="O17" s="8"/>
      <c r="P17" s="8"/>
      <c r="Q17" s="8"/>
      <c r="R17" s="8"/>
      <c r="S17" s="8"/>
      <c r="T17" s="15"/>
      <c r="U17" s="15"/>
      <c r="V17" s="15"/>
      <c r="W17" s="15"/>
      <c r="X17" s="15"/>
      <c r="Y17" s="15"/>
      <c r="Z17" s="15"/>
      <c r="AA17" s="15"/>
      <c r="AB17" s="15"/>
      <c r="AC17" s="15"/>
    </row>
    <row r="18" spans="1:29" ht="14.5" x14ac:dyDescent="0.35">
      <c r="A18" s="8" t="s">
        <v>801</v>
      </c>
      <c r="B18" s="8" t="s">
        <v>79</v>
      </c>
      <c r="C18" s="10">
        <v>1</v>
      </c>
      <c r="D18" s="8" t="s">
        <v>769</v>
      </c>
      <c r="E18" s="8" t="s">
        <v>770</v>
      </c>
      <c r="F18" s="8" t="str">
        <f>UnitControlCenter!$B$3</f>
        <v>million metric tons / year</v>
      </c>
      <c r="G18" s="8" t="s">
        <v>805</v>
      </c>
      <c r="H18" s="8"/>
      <c r="I18" s="8"/>
      <c r="J18" s="8"/>
      <c r="K18" s="8"/>
      <c r="L18" s="8"/>
      <c r="M18" s="8"/>
      <c r="N18" s="8"/>
      <c r="O18" s="8"/>
      <c r="P18" s="8"/>
      <c r="Q18" s="8"/>
      <c r="R18" s="8"/>
      <c r="S18" s="8"/>
      <c r="T18" s="15"/>
      <c r="U18" s="15"/>
      <c r="V18" s="15"/>
      <c r="W18" s="15"/>
      <c r="X18" s="15"/>
      <c r="Y18" s="15"/>
      <c r="Z18" s="15"/>
      <c r="AA18" s="15"/>
      <c r="AB18" s="15"/>
      <c r="AC18" s="15"/>
    </row>
    <row r="19" spans="1:29" ht="14.5" x14ac:dyDescent="0.35">
      <c r="A19" s="8" t="s">
        <v>801</v>
      </c>
      <c r="B19" s="8" t="s">
        <v>806</v>
      </c>
      <c r="C19" s="10">
        <v>1</v>
      </c>
      <c r="D19" s="8" t="s">
        <v>769</v>
      </c>
      <c r="E19" s="8" t="s">
        <v>770</v>
      </c>
      <c r="F19" s="8" t="str">
        <f>UnitControlCenter!$B$3</f>
        <v>million metric tons / year</v>
      </c>
      <c r="G19" s="8" t="s">
        <v>807</v>
      </c>
      <c r="H19" s="8"/>
      <c r="I19" s="8"/>
      <c r="J19" s="8"/>
      <c r="K19" s="8"/>
      <c r="L19" s="8"/>
      <c r="M19" s="8"/>
      <c r="N19" s="8"/>
      <c r="O19" s="8"/>
      <c r="P19" s="8"/>
      <c r="Q19" s="8"/>
      <c r="R19" s="8"/>
      <c r="S19" s="8"/>
      <c r="T19" s="15"/>
      <c r="U19" s="15"/>
      <c r="V19" s="15"/>
      <c r="W19" s="15"/>
      <c r="X19" s="15"/>
      <c r="Y19" s="15"/>
      <c r="Z19" s="15"/>
      <c r="AA19" s="15"/>
      <c r="AB19" s="15"/>
      <c r="AC19" s="15"/>
    </row>
    <row r="20" spans="1:29" ht="14.5" x14ac:dyDescent="0.35">
      <c r="A20" s="8" t="s">
        <v>801</v>
      </c>
      <c r="B20" s="8" t="s">
        <v>73</v>
      </c>
      <c r="C20" s="10">
        <v>1</v>
      </c>
      <c r="D20" s="8" t="s">
        <v>769</v>
      </c>
      <c r="E20" s="8" t="s">
        <v>770</v>
      </c>
      <c r="F20" s="8" t="str">
        <f>UnitControlCenter!$B$5</f>
        <v>thousand metric tons / year</v>
      </c>
      <c r="G20" s="8" t="s">
        <v>808</v>
      </c>
      <c r="H20" s="8"/>
      <c r="I20" s="8"/>
      <c r="J20" s="8"/>
      <c r="K20" s="8"/>
      <c r="L20" s="8"/>
      <c r="M20" s="8"/>
      <c r="N20" s="8"/>
      <c r="O20" s="8"/>
      <c r="P20" s="8"/>
      <c r="Q20" s="8"/>
      <c r="R20" s="8"/>
      <c r="S20" s="8"/>
      <c r="T20" s="15"/>
      <c r="U20" s="15"/>
      <c r="V20" s="15"/>
      <c r="W20" s="15"/>
      <c r="X20" s="15"/>
      <c r="Y20" s="15"/>
      <c r="Z20" s="15"/>
      <c r="AA20" s="15"/>
      <c r="AB20" s="15"/>
      <c r="AC20" s="15"/>
    </row>
    <row r="21" spans="1:29" ht="15.75" customHeight="1" x14ac:dyDescent="0.35">
      <c r="A21" s="8" t="s">
        <v>801</v>
      </c>
      <c r="B21" s="8" t="s">
        <v>71</v>
      </c>
      <c r="C21" s="10">
        <v>1</v>
      </c>
      <c r="D21" s="8" t="s">
        <v>769</v>
      </c>
      <c r="E21" s="8" t="s">
        <v>770</v>
      </c>
      <c r="F21" s="8" t="str">
        <f>UnitControlCenter!$B$5</f>
        <v>thousand metric tons / year</v>
      </c>
      <c r="G21" s="8" t="s">
        <v>809</v>
      </c>
      <c r="H21" s="8"/>
      <c r="I21" s="8"/>
      <c r="J21" s="8"/>
      <c r="K21" s="8"/>
      <c r="L21" s="8"/>
      <c r="M21" s="8"/>
      <c r="N21" s="8"/>
      <c r="O21" s="8"/>
      <c r="P21" s="8"/>
      <c r="Q21" s="8"/>
      <c r="R21" s="8"/>
      <c r="S21" s="8"/>
      <c r="T21" s="15"/>
      <c r="U21" s="15"/>
      <c r="V21" s="15"/>
      <c r="W21" s="15"/>
      <c r="X21" s="15"/>
      <c r="Y21" s="15"/>
      <c r="Z21" s="15"/>
      <c r="AA21" s="15"/>
      <c r="AB21" s="15"/>
      <c r="AC21" s="15"/>
    </row>
    <row r="22" spans="1:29" ht="15.75" customHeight="1" x14ac:dyDescent="0.35">
      <c r="A22" s="8" t="s">
        <v>801</v>
      </c>
      <c r="B22" s="8" t="s">
        <v>75</v>
      </c>
      <c r="C22" s="10">
        <v>1</v>
      </c>
      <c r="D22" s="8" t="s">
        <v>769</v>
      </c>
      <c r="E22" s="8" t="s">
        <v>770</v>
      </c>
      <c r="F22" s="8" t="str">
        <f>UnitControlCenter!$B$5</f>
        <v>thousand metric tons / year</v>
      </c>
      <c r="G22" s="8" t="s">
        <v>810</v>
      </c>
      <c r="H22" s="8"/>
      <c r="I22" s="8"/>
      <c r="J22" s="8"/>
      <c r="K22" s="8"/>
      <c r="L22" s="8"/>
      <c r="M22" s="8"/>
      <c r="N22" s="8"/>
      <c r="O22" s="8"/>
      <c r="P22" s="8"/>
      <c r="Q22" s="8"/>
      <c r="R22" s="8"/>
      <c r="S22" s="8"/>
      <c r="T22" s="15"/>
      <c r="U22" s="15"/>
      <c r="V22" s="15"/>
      <c r="W22" s="15"/>
      <c r="X22" s="15"/>
      <c r="Y22" s="15"/>
      <c r="Z22" s="15"/>
      <c r="AA22" s="15"/>
      <c r="AB22" s="15"/>
      <c r="AC22" s="15"/>
    </row>
    <row r="23" spans="1:29" ht="15.75" customHeight="1" x14ac:dyDescent="0.35">
      <c r="A23" s="8" t="s">
        <v>801</v>
      </c>
      <c r="B23" s="8" t="s">
        <v>77</v>
      </c>
      <c r="C23" s="10">
        <v>1</v>
      </c>
      <c r="D23" s="8" t="s">
        <v>769</v>
      </c>
      <c r="E23" s="8" t="s">
        <v>770</v>
      </c>
      <c r="F23" s="8" t="str">
        <f>UnitControlCenter!$B$5</f>
        <v>thousand metric tons / year</v>
      </c>
      <c r="G23" s="8" t="s">
        <v>811</v>
      </c>
      <c r="H23" s="8"/>
      <c r="I23" s="8"/>
      <c r="J23" s="8"/>
      <c r="K23" s="8"/>
      <c r="L23" s="8"/>
      <c r="M23" s="8"/>
      <c r="N23" s="8"/>
      <c r="O23" s="8"/>
      <c r="P23" s="8"/>
      <c r="Q23" s="8"/>
      <c r="R23" s="8"/>
      <c r="S23" s="8"/>
      <c r="T23" s="15"/>
      <c r="U23" s="15"/>
      <c r="V23" s="15"/>
      <c r="W23" s="15"/>
      <c r="X23" s="15"/>
      <c r="Y23" s="15"/>
      <c r="Z23" s="15"/>
      <c r="AA23" s="15"/>
      <c r="AB23" s="15"/>
      <c r="AC23" s="15"/>
    </row>
    <row r="24" spans="1:29" ht="15.75" customHeight="1" x14ac:dyDescent="0.35">
      <c r="A24" s="8" t="s">
        <v>801</v>
      </c>
      <c r="B24" s="8" t="s">
        <v>70</v>
      </c>
      <c r="C24" s="10">
        <v>1</v>
      </c>
      <c r="D24" s="8" t="s">
        <v>769</v>
      </c>
      <c r="E24" s="8" t="s">
        <v>770</v>
      </c>
      <c r="F24" s="8" t="str">
        <f>UnitControlCenter!$B$3</f>
        <v>million metric tons / year</v>
      </c>
      <c r="G24" s="8" t="s">
        <v>812</v>
      </c>
      <c r="H24" s="8"/>
      <c r="I24" s="8"/>
      <c r="J24" s="8"/>
      <c r="K24" s="8"/>
      <c r="L24" s="8"/>
      <c r="M24" s="8"/>
      <c r="N24" s="8"/>
      <c r="O24" s="8"/>
      <c r="P24" s="8"/>
      <c r="Q24" s="8"/>
      <c r="R24" s="8"/>
      <c r="S24" s="8"/>
      <c r="T24" s="15"/>
      <c r="U24" s="15"/>
      <c r="V24" s="15"/>
      <c r="W24" s="15"/>
      <c r="X24" s="15"/>
      <c r="Y24" s="15"/>
      <c r="Z24" s="15"/>
      <c r="AA24" s="15"/>
      <c r="AB24" s="15"/>
      <c r="AC24" s="15"/>
    </row>
    <row r="25" spans="1:29" ht="15.75" customHeight="1" x14ac:dyDescent="0.35">
      <c r="A25" s="8" t="s">
        <v>801</v>
      </c>
      <c r="B25" s="8" t="s">
        <v>61</v>
      </c>
      <c r="C25" s="10">
        <v>1</v>
      </c>
      <c r="D25" s="8" t="s">
        <v>769</v>
      </c>
      <c r="E25" s="8" t="s">
        <v>770</v>
      </c>
      <c r="F25" s="8" t="str">
        <f>UnitControlCenter!$B$5</f>
        <v>thousand metric tons / year</v>
      </c>
      <c r="G25" s="8" t="s">
        <v>813</v>
      </c>
      <c r="H25" s="8"/>
      <c r="I25" s="8"/>
      <c r="J25" s="8"/>
      <c r="K25" s="8"/>
      <c r="L25" s="8"/>
      <c r="M25" s="8"/>
      <c r="N25" s="8"/>
      <c r="O25" s="8"/>
      <c r="P25" s="8"/>
      <c r="Q25" s="8"/>
      <c r="R25" s="8"/>
      <c r="S25" s="8"/>
      <c r="T25" s="15"/>
      <c r="U25" s="15"/>
      <c r="V25" s="15"/>
      <c r="W25" s="15"/>
      <c r="X25" s="15"/>
      <c r="Y25" s="15"/>
      <c r="Z25" s="15"/>
      <c r="AA25" s="15"/>
      <c r="AB25" s="15"/>
      <c r="AC25" s="15"/>
    </row>
    <row r="26" spans="1:29" ht="15.75" customHeight="1" x14ac:dyDescent="0.35">
      <c r="A26" s="8" t="s">
        <v>801</v>
      </c>
      <c r="B26" s="8" t="s">
        <v>74</v>
      </c>
      <c r="C26" s="10">
        <v>1</v>
      </c>
      <c r="D26" s="8" t="s">
        <v>769</v>
      </c>
      <c r="E26" s="8" t="s">
        <v>770</v>
      </c>
      <c r="F26" s="8" t="str">
        <f>UnitControlCenter!$B$3</f>
        <v>million metric tons / year</v>
      </c>
      <c r="G26" s="8" t="s">
        <v>814</v>
      </c>
      <c r="H26" s="8"/>
      <c r="I26" s="8"/>
      <c r="J26" s="8"/>
      <c r="K26" s="8"/>
      <c r="L26" s="8"/>
      <c r="M26" s="8"/>
      <c r="N26" s="8"/>
      <c r="O26" s="8"/>
      <c r="P26" s="8"/>
      <c r="Q26" s="8"/>
      <c r="R26" s="8"/>
      <c r="S26" s="8"/>
      <c r="T26" s="15"/>
      <c r="U26" s="15"/>
      <c r="V26" s="15"/>
      <c r="W26" s="15"/>
      <c r="X26" s="15"/>
      <c r="Y26" s="15"/>
      <c r="Z26" s="15"/>
      <c r="AA26" s="15"/>
      <c r="AB26" s="15"/>
      <c r="AC26" s="15"/>
    </row>
    <row r="27" spans="1:29" ht="15.75" customHeight="1" thickBot="1" x14ac:dyDescent="0.4">
      <c r="A27" s="23" t="s">
        <v>801</v>
      </c>
      <c r="B27" s="23" t="s">
        <v>69</v>
      </c>
      <c r="C27" s="24">
        <v>1</v>
      </c>
      <c r="D27" s="23" t="s">
        <v>769</v>
      </c>
      <c r="E27" s="23" t="s">
        <v>770</v>
      </c>
      <c r="F27" s="23" t="str">
        <f>UnitControlCenter!$B$3</f>
        <v>million metric tons / year</v>
      </c>
      <c r="G27" s="23" t="s">
        <v>815</v>
      </c>
      <c r="H27" s="23"/>
      <c r="I27" s="23"/>
      <c r="J27" s="23"/>
      <c r="K27" s="23"/>
      <c r="L27" s="23"/>
      <c r="M27" s="23"/>
      <c r="N27" s="23"/>
      <c r="O27" s="23"/>
      <c r="P27" s="23"/>
      <c r="Q27" s="23"/>
      <c r="R27" s="23"/>
      <c r="S27" s="23"/>
      <c r="T27" s="23"/>
      <c r="U27" s="23"/>
      <c r="V27" s="23"/>
      <c r="W27" s="23"/>
      <c r="X27" s="23"/>
      <c r="Y27" s="23"/>
      <c r="Z27" s="23"/>
      <c r="AA27" s="23"/>
      <c r="AB27" s="23"/>
      <c r="AC27" s="23"/>
    </row>
    <row r="28" spans="1:29" ht="15.75" customHeight="1" x14ac:dyDescent="0.35">
      <c r="A28" s="8" t="s">
        <v>816</v>
      </c>
      <c r="B28" s="8" t="s">
        <v>774</v>
      </c>
      <c r="C28" s="10">
        <v>1</v>
      </c>
      <c r="D28" s="8" t="s">
        <v>775</v>
      </c>
      <c r="E28" s="8" t="s">
        <v>776</v>
      </c>
      <c r="F28" s="8" t="str">
        <f>UnitControlCenter!$B$3</f>
        <v>million metric tons / year</v>
      </c>
      <c r="G28" s="8" t="s">
        <v>817</v>
      </c>
      <c r="H28" s="8" t="s">
        <v>818</v>
      </c>
      <c r="I28" s="8" t="s">
        <v>819</v>
      </c>
      <c r="J28" s="8"/>
      <c r="K28" s="8"/>
      <c r="L28" s="8"/>
      <c r="M28" s="8"/>
      <c r="N28" s="8"/>
      <c r="O28" s="8"/>
      <c r="P28" s="8"/>
      <c r="Q28" s="8"/>
      <c r="R28" s="8"/>
      <c r="S28" s="8"/>
      <c r="T28" s="15"/>
      <c r="U28" s="15"/>
      <c r="V28" s="15"/>
      <c r="W28" s="15"/>
      <c r="X28" s="15"/>
      <c r="Y28" s="15"/>
      <c r="Z28" s="15"/>
      <c r="AA28" s="15"/>
      <c r="AB28" s="15"/>
      <c r="AC28" s="15"/>
    </row>
    <row r="29" spans="1:29" ht="15.75" customHeight="1" x14ac:dyDescent="0.35">
      <c r="A29" s="8" t="s">
        <v>816</v>
      </c>
      <c r="B29" s="8" t="s">
        <v>820</v>
      </c>
      <c r="C29" s="10">
        <v>1</v>
      </c>
      <c r="D29" s="8" t="s">
        <v>775</v>
      </c>
      <c r="E29" s="8" t="s">
        <v>776</v>
      </c>
      <c r="F29" s="8" t="str">
        <f>UnitControlCenter!$B$3</f>
        <v>million metric tons / year</v>
      </c>
      <c r="G29" s="8" t="s">
        <v>1490</v>
      </c>
      <c r="H29" s="8" t="s">
        <v>1491</v>
      </c>
      <c r="I29" s="8" t="s">
        <v>1492</v>
      </c>
      <c r="J29" s="8"/>
      <c r="K29" s="8"/>
      <c r="L29" s="8"/>
      <c r="M29" s="8"/>
      <c r="N29" s="8"/>
      <c r="O29" s="8"/>
      <c r="P29" s="8"/>
      <c r="Q29" s="8"/>
      <c r="R29" s="8"/>
      <c r="S29" s="8"/>
      <c r="T29" s="15"/>
      <c r="U29" s="15"/>
      <c r="V29" s="15"/>
      <c r="W29" s="15"/>
      <c r="X29" s="15"/>
      <c r="Y29" s="15"/>
      <c r="Z29" s="15"/>
      <c r="AA29" s="15"/>
      <c r="AB29" s="15"/>
      <c r="AC29" s="15"/>
    </row>
    <row r="30" spans="1:29" ht="15.75" customHeight="1" x14ac:dyDescent="0.35">
      <c r="A30" s="8" t="s">
        <v>816</v>
      </c>
      <c r="B30" s="8" t="s">
        <v>821</v>
      </c>
      <c r="C30" s="10">
        <v>1</v>
      </c>
      <c r="D30" s="8" t="s">
        <v>775</v>
      </c>
      <c r="E30" s="8" t="s">
        <v>776</v>
      </c>
      <c r="F30" s="8" t="str">
        <f>UnitControlCenter!$B$3</f>
        <v>million metric tons / year</v>
      </c>
      <c r="G30" s="8" t="s">
        <v>1493</v>
      </c>
      <c r="H30" s="8" t="s">
        <v>1494</v>
      </c>
      <c r="I30" s="8" t="s">
        <v>1495</v>
      </c>
      <c r="J30" s="8"/>
      <c r="K30" s="8"/>
      <c r="L30" s="8"/>
      <c r="M30" s="8"/>
      <c r="N30" s="8"/>
      <c r="O30" s="8"/>
      <c r="P30" s="8"/>
      <c r="Q30" s="8"/>
      <c r="R30" s="8"/>
      <c r="S30" s="8"/>
      <c r="T30" s="15"/>
      <c r="U30" s="15"/>
      <c r="V30" s="15"/>
      <c r="W30" s="15"/>
      <c r="X30" s="15"/>
      <c r="Y30" s="15"/>
      <c r="Z30" s="15"/>
      <c r="AA30" s="15"/>
      <c r="AB30" s="15"/>
      <c r="AC30" s="15"/>
    </row>
    <row r="31" spans="1:29" ht="15.75" customHeight="1" thickBot="1" x14ac:dyDescent="0.4">
      <c r="A31" s="23" t="s">
        <v>816</v>
      </c>
      <c r="B31" s="23" t="s">
        <v>788</v>
      </c>
      <c r="C31" s="24">
        <v>0</v>
      </c>
      <c r="D31" s="23" t="s">
        <v>769</v>
      </c>
      <c r="E31" s="23" t="s">
        <v>770</v>
      </c>
      <c r="F31" s="23" t="str">
        <f>UnitControlCenter!$B$6</f>
        <v>g CO2 / 2019 USD</v>
      </c>
      <c r="G31" s="23" t="s">
        <v>822</v>
      </c>
      <c r="H31" s="23"/>
      <c r="I31" s="23"/>
      <c r="J31" s="23"/>
      <c r="K31" s="23"/>
      <c r="L31" s="23"/>
      <c r="M31" s="23"/>
      <c r="N31" s="23"/>
      <c r="O31" s="23"/>
      <c r="P31" s="23"/>
      <c r="Q31" s="23"/>
      <c r="R31" s="23"/>
      <c r="S31" s="23"/>
      <c r="T31" s="23"/>
      <c r="U31" s="23"/>
      <c r="V31" s="23"/>
      <c r="W31" s="23"/>
      <c r="X31" s="23"/>
      <c r="Y31" s="23"/>
      <c r="Z31" s="23"/>
      <c r="AA31" s="23"/>
      <c r="AB31" s="23"/>
      <c r="AC31" s="23"/>
    </row>
    <row r="32" spans="1:29" ht="15.75" customHeight="1" x14ac:dyDescent="0.35">
      <c r="A32" s="8" t="s">
        <v>823</v>
      </c>
      <c r="B32" s="8" t="s">
        <v>824</v>
      </c>
      <c r="C32" s="10">
        <v>1</v>
      </c>
      <c r="D32" s="8" t="s">
        <v>769</v>
      </c>
      <c r="E32" s="8" t="s">
        <v>1496</v>
      </c>
      <c r="F32" s="8" t="str">
        <f>UnitControlCenter!$B$3</f>
        <v>million metric tons / year</v>
      </c>
      <c r="G32" s="8" t="s">
        <v>771</v>
      </c>
      <c r="H32" s="8"/>
      <c r="I32" s="8"/>
      <c r="J32" s="8"/>
      <c r="K32" s="8"/>
      <c r="L32" s="8"/>
      <c r="M32" s="8"/>
      <c r="N32" s="8"/>
      <c r="O32" s="8"/>
      <c r="P32" s="8"/>
      <c r="Q32" s="8"/>
      <c r="R32" s="8"/>
      <c r="S32" s="8"/>
      <c r="T32" s="15"/>
      <c r="U32" s="15"/>
      <c r="V32" s="15"/>
      <c r="W32" s="15"/>
      <c r="X32" s="15"/>
      <c r="Y32" s="15"/>
      <c r="Z32" s="15"/>
      <c r="AA32" s="15"/>
      <c r="AB32" s="15"/>
      <c r="AC32" s="15"/>
    </row>
    <row r="33" spans="1:29" ht="15.75" customHeight="1" x14ac:dyDescent="0.35">
      <c r="A33" s="8" t="s">
        <v>823</v>
      </c>
      <c r="B33" s="8" t="s">
        <v>386</v>
      </c>
      <c r="C33" s="10">
        <v>1</v>
      </c>
      <c r="D33" s="8" t="s">
        <v>769</v>
      </c>
      <c r="E33" s="8" t="s">
        <v>1496</v>
      </c>
      <c r="F33" s="8" t="str">
        <f>UnitControlCenter!$B$3</f>
        <v>million metric tons / year</v>
      </c>
      <c r="G33" s="8" t="s">
        <v>790</v>
      </c>
      <c r="H33" s="8"/>
      <c r="I33" s="8"/>
      <c r="J33" s="8"/>
      <c r="K33" s="8"/>
      <c r="L33" s="8"/>
      <c r="M33" s="8"/>
      <c r="N33" s="8"/>
      <c r="O33" s="8"/>
      <c r="P33" s="8"/>
      <c r="Q33" s="8"/>
      <c r="R33" s="8"/>
      <c r="S33" s="8"/>
      <c r="T33" s="15"/>
      <c r="U33" s="15"/>
      <c r="V33" s="15"/>
      <c r="W33" s="15"/>
      <c r="X33" s="15"/>
      <c r="Y33" s="15"/>
      <c r="Z33" s="15"/>
      <c r="AA33" s="15"/>
      <c r="AB33" s="15"/>
      <c r="AC33" s="15"/>
    </row>
    <row r="34" spans="1:29" ht="15.75" customHeight="1" x14ac:dyDescent="0.35">
      <c r="A34" s="8" t="s">
        <v>823</v>
      </c>
      <c r="B34" s="8" t="s">
        <v>791</v>
      </c>
      <c r="C34" s="10">
        <v>1</v>
      </c>
      <c r="D34" s="8" t="s">
        <v>769</v>
      </c>
      <c r="E34" s="8" t="s">
        <v>1496</v>
      </c>
      <c r="F34" s="8" t="str">
        <f>UnitControlCenter!$B$3</f>
        <v>million metric tons / year</v>
      </c>
      <c r="G34" s="8" t="s">
        <v>792</v>
      </c>
      <c r="H34" s="8"/>
      <c r="I34" s="8"/>
      <c r="J34" s="8"/>
      <c r="K34" s="8"/>
      <c r="L34" s="8"/>
      <c r="M34" s="8"/>
      <c r="N34" s="8"/>
      <c r="O34" s="8"/>
      <c r="P34" s="8"/>
      <c r="Q34" s="8"/>
      <c r="R34" s="8"/>
      <c r="S34" s="8"/>
      <c r="T34" s="15"/>
      <c r="U34" s="15"/>
      <c r="V34" s="15"/>
      <c r="W34" s="15"/>
      <c r="X34" s="15"/>
      <c r="Y34" s="15"/>
      <c r="Z34" s="15"/>
      <c r="AA34" s="15"/>
      <c r="AB34" s="15"/>
      <c r="AC34" s="15"/>
    </row>
    <row r="35" spans="1:29" ht="15.75" customHeight="1" x14ac:dyDescent="0.35">
      <c r="A35" s="8" t="s">
        <v>823</v>
      </c>
      <c r="B35" s="8" t="s">
        <v>793</v>
      </c>
      <c r="C35" s="10">
        <v>1</v>
      </c>
      <c r="D35" s="8" t="s">
        <v>769</v>
      </c>
      <c r="E35" s="8" t="s">
        <v>1496</v>
      </c>
      <c r="F35" s="8" t="str">
        <f>UnitControlCenter!$B$3</f>
        <v>million metric tons / year</v>
      </c>
      <c r="G35" s="8" t="s">
        <v>794</v>
      </c>
      <c r="H35" s="8"/>
      <c r="I35" s="8"/>
      <c r="J35" s="8"/>
      <c r="K35" s="8"/>
      <c r="L35" s="8"/>
      <c r="M35" s="8"/>
      <c r="N35" s="8"/>
      <c r="O35" s="8"/>
      <c r="P35" s="8"/>
      <c r="Q35" s="8"/>
      <c r="R35" s="8"/>
      <c r="S35" s="8"/>
      <c r="T35" s="15"/>
      <c r="U35" s="15"/>
      <c r="V35" s="15"/>
      <c r="W35" s="15"/>
      <c r="X35" s="15"/>
      <c r="Y35" s="15"/>
      <c r="Z35" s="15"/>
      <c r="AA35" s="15"/>
      <c r="AB35" s="15"/>
      <c r="AC35" s="15"/>
    </row>
    <row r="36" spans="1:29" ht="15.75" customHeight="1" x14ac:dyDescent="0.35">
      <c r="A36" s="8" t="s">
        <v>823</v>
      </c>
      <c r="B36" s="8" t="s">
        <v>569</v>
      </c>
      <c r="C36" s="10">
        <v>1</v>
      </c>
      <c r="D36" s="8" t="s">
        <v>769</v>
      </c>
      <c r="E36" s="8" t="s">
        <v>1496</v>
      </c>
      <c r="F36" s="8" t="str">
        <f>UnitControlCenter!$B$3</f>
        <v>million metric tons / year</v>
      </c>
      <c r="G36" s="8" t="s">
        <v>795</v>
      </c>
      <c r="H36" s="8"/>
      <c r="I36" s="8"/>
      <c r="J36" s="8"/>
      <c r="K36" s="8"/>
      <c r="L36" s="8"/>
      <c r="M36" s="8"/>
      <c r="N36" s="8"/>
      <c r="O36" s="8"/>
      <c r="P36" s="8"/>
      <c r="Q36" s="8"/>
      <c r="R36" s="8"/>
      <c r="S36" s="8"/>
      <c r="T36" s="15"/>
      <c r="U36" s="15"/>
      <c r="V36" s="15"/>
      <c r="W36" s="15"/>
      <c r="X36" s="15"/>
      <c r="Y36" s="15"/>
      <c r="Z36" s="15"/>
      <c r="AA36" s="15"/>
      <c r="AB36" s="15"/>
      <c r="AC36" s="15"/>
    </row>
    <row r="37" spans="1:29" ht="15.75" customHeight="1" x14ac:dyDescent="0.35">
      <c r="A37" s="8" t="s">
        <v>823</v>
      </c>
      <c r="B37" s="8" t="s">
        <v>352</v>
      </c>
      <c r="C37" s="10">
        <v>1</v>
      </c>
      <c r="D37" s="8" t="s">
        <v>769</v>
      </c>
      <c r="E37" s="8" t="s">
        <v>1496</v>
      </c>
      <c r="F37" s="8" t="str">
        <f>UnitControlCenter!$B$3</f>
        <v>million metric tons / year</v>
      </c>
      <c r="G37" s="8" t="s">
        <v>796</v>
      </c>
      <c r="H37" s="8"/>
      <c r="I37" s="8"/>
      <c r="J37" s="8"/>
      <c r="K37" s="8"/>
      <c r="L37" s="8"/>
      <c r="M37" s="8"/>
      <c r="N37" s="8"/>
      <c r="O37" s="8"/>
      <c r="P37" s="8"/>
      <c r="Q37" s="8"/>
      <c r="R37" s="8"/>
      <c r="S37" s="8"/>
      <c r="T37" s="15"/>
      <c r="U37" s="15"/>
      <c r="V37" s="15"/>
      <c r="W37" s="15"/>
      <c r="X37" s="15"/>
      <c r="Y37" s="15"/>
      <c r="Z37" s="15"/>
      <c r="AA37" s="15"/>
      <c r="AB37" s="15"/>
      <c r="AC37" s="15"/>
    </row>
    <row r="38" spans="1:29" ht="15.75" customHeight="1" thickBot="1" x14ac:dyDescent="0.4">
      <c r="A38" s="23" t="s">
        <v>823</v>
      </c>
      <c r="B38" s="23" t="s">
        <v>57</v>
      </c>
      <c r="C38" s="24">
        <v>1</v>
      </c>
      <c r="D38" s="23" t="s">
        <v>769</v>
      </c>
      <c r="E38" s="23" t="s">
        <v>1496</v>
      </c>
      <c r="F38" s="23" t="str">
        <f>UnitControlCenter!$B$3</f>
        <v>million metric tons / year</v>
      </c>
      <c r="G38" s="23" t="s">
        <v>799</v>
      </c>
      <c r="H38" s="23"/>
      <c r="I38" s="23"/>
      <c r="J38" s="15" t="s">
        <v>1525</v>
      </c>
      <c r="K38" s="15">
        <v>2025</v>
      </c>
      <c r="L38" s="13">
        <v>1790</v>
      </c>
      <c r="M38" s="13">
        <v>1790</v>
      </c>
      <c r="N38" s="15" t="s">
        <v>1526</v>
      </c>
      <c r="O38" s="196" t="s">
        <v>1527</v>
      </c>
      <c r="P38" s="15">
        <v>2030</v>
      </c>
      <c r="Q38" s="15">
        <v>1620</v>
      </c>
      <c r="R38" s="15">
        <v>1620</v>
      </c>
      <c r="S38" s="15" t="s">
        <v>1526</v>
      </c>
      <c r="T38" s="15"/>
      <c r="U38" s="15"/>
      <c r="V38" s="15"/>
      <c r="W38" s="15"/>
      <c r="X38" s="15"/>
      <c r="Y38" s="15"/>
      <c r="Z38" s="15"/>
      <c r="AA38" s="15"/>
      <c r="AB38" s="15"/>
      <c r="AC38" s="15"/>
    </row>
    <row r="39" spans="1:29" ht="15.75" customHeight="1" x14ac:dyDescent="0.35">
      <c r="A39" s="8" t="s">
        <v>825</v>
      </c>
      <c r="B39" s="8" t="s">
        <v>1497</v>
      </c>
      <c r="C39" s="10">
        <v>1</v>
      </c>
      <c r="D39" s="8" t="s">
        <v>775</v>
      </c>
      <c r="E39" s="8" t="s">
        <v>826</v>
      </c>
      <c r="F39" s="8" t="s">
        <v>1540</v>
      </c>
      <c r="G39" s="8" t="s">
        <v>1498</v>
      </c>
      <c r="H39" s="8"/>
      <c r="I39" s="8"/>
      <c r="J39" s="8"/>
      <c r="K39" s="8"/>
      <c r="L39" s="8"/>
      <c r="M39" s="8"/>
      <c r="N39" s="8"/>
      <c r="O39" s="8"/>
      <c r="P39" s="8"/>
      <c r="Q39" s="8"/>
      <c r="R39" s="8"/>
      <c r="S39" s="8"/>
      <c r="T39" s="15"/>
      <c r="U39" s="15"/>
      <c r="V39" s="15"/>
      <c r="W39" s="15"/>
      <c r="X39" s="15"/>
      <c r="Y39" s="15"/>
      <c r="Z39" s="15"/>
      <c r="AA39" s="15"/>
      <c r="AB39" s="15"/>
      <c r="AC39" s="15"/>
    </row>
    <row r="40" spans="1:29" ht="15.75" customHeight="1" thickBot="1" x14ac:dyDescent="0.4">
      <c r="A40" s="23" t="s">
        <v>825</v>
      </c>
      <c r="B40" s="23" t="s">
        <v>1499</v>
      </c>
      <c r="C40" s="24">
        <v>1</v>
      </c>
      <c r="D40" s="23" t="s">
        <v>775</v>
      </c>
      <c r="E40" s="23" t="s">
        <v>826</v>
      </c>
      <c r="F40" s="23" t="s">
        <v>1540</v>
      </c>
      <c r="G40" s="23" t="s">
        <v>827</v>
      </c>
      <c r="H40" s="23"/>
      <c r="I40" s="23"/>
      <c r="J40" s="23"/>
      <c r="K40" s="23"/>
      <c r="L40" s="23"/>
      <c r="M40" s="23"/>
      <c r="N40" s="23"/>
      <c r="O40" s="23"/>
      <c r="P40" s="23"/>
      <c r="Q40" s="23"/>
      <c r="R40" s="23"/>
      <c r="S40" s="23"/>
      <c r="T40" s="23"/>
      <c r="U40" s="23"/>
      <c r="V40" s="23"/>
      <c r="W40" s="23"/>
      <c r="X40" s="23"/>
      <c r="Y40" s="23"/>
      <c r="Z40" s="23"/>
      <c r="AA40" s="23"/>
      <c r="AB40" s="23"/>
      <c r="AC40" s="23"/>
    </row>
    <row r="41" spans="1:29" ht="15.75" customHeight="1" x14ac:dyDescent="0.35">
      <c r="A41" s="8" t="s">
        <v>828</v>
      </c>
      <c r="B41" s="8" t="s">
        <v>1500</v>
      </c>
      <c r="C41" s="10">
        <v>1</v>
      </c>
      <c r="D41" s="8" t="s">
        <v>775</v>
      </c>
      <c r="E41" s="8" t="s">
        <v>770</v>
      </c>
      <c r="F41" s="8" t="str">
        <f>UnitControlCenter!$B$8</f>
        <v>billion 2019 USD / year</v>
      </c>
      <c r="G41" s="8" t="s">
        <v>1501</v>
      </c>
      <c r="H41" s="8" t="s">
        <v>829</v>
      </c>
      <c r="I41" s="8" t="s">
        <v>830</v>
      </c>
      <c r="J41" s="8"/>
      <c r="K41" s="8"/>
      <c r="L41" s="8"/>
      <c r="M41" s="8"/>
      <c r="N41" s="8"/>
      <c r="O41" s="8"/>
      <c r="P41" s="8"/>
      <c r="Q41" s="8"/>
      <c r="R41" s="8"/>
      <c r="S41" s="8"/>
      <c r="T41" s="15"/>
      <c r="U41" s="15"/>
      <c r="V41" s="15"/>
      <c r="W41" s="15"/>
      <c r="X41" s="15"/>
      <c r="Y41" s="15"/>
      <c r="Z41" s="15"/>
      <c r="AA41" s="15"/>
      <c r="AB41" s="15"/>
      <c r="AC41" s="15"/>
    </row>
    <row r="42" spans="1:29" ht="15.75" customHeight="1" x14ac:dyDescent="0.35">
      <c r="A42" s="8" t="s">
        <v>828</v>
      </c>
      <c r="B42" s="25" t="s">
        <v>831</v>
      </c>
      <c r="C42" s="10">
        <v>1</v>
      </c>
      <c r="D42" s="8" t="s">
        <v>769</v>
      </c>
      <c r="E42" s="8" t="s">
        <v>770</v>
      </c>
      <c r="F42" s="8" t="str">
        <f>UnitControlCenter!$B$8</f>
        <v>billion 2019 USD / year</v>
      </c>
      <c r="G42" s="8" t="s">
        <v>1502</v>
      </c>
      <c r="H42" s="8"/>
      <c r="I42" s="8"/>
      <c r="J42" s="8"/>
      <c r="K42" s="8"/>
      <c r="L42" s="8"/>
      <c r="M42" s="8"/>
      <c r="N42" s="8"/>
      <c r="O42" s="8"/>
      <c r="P42" s="8"/>
      <c r="Q42" s="8"/>
      <c r="R42" s="8"/>
      <c r="S42" s="8"/>
      <c r="T42" s="15"/>
      <c r="U42" s="15"/>
      <c r="V42" s="15"/>
      <c r="W42" s="15"/>
      <c r="X42" s="15"/>
      <c r="Y42" s="15"/>
      <c r="Z42" s="15"/>
      <c r="AA42" s="15"/>
      <c r="AB42" s="15"/>
      <c r="AC42" s="15"/>
    </row>
    <row r="43" spans="1:29" ht="15.75" customHeight="1" x14ac:dyDescent="0.35">
      <c r="A43" s="8" t="s">
        <v>828</v>
      </c>
      <c r="B43" s="8" t="s">
        <v>832</v>
      </c>
      <c r="C43" s="10">
        <v>0</v>
      </c>
      <c r="D43" s="8" t="s">
        <v>775</v>
      </c>
      <c r="E43" s="8" t="s">
        <v>776</v>
      </c>
      <c r="F43" s="8" t="str">
        <f>UnitControlCenter!$B$8</f>
        <v>billion 2019 USD / year</v>
      </c>
      <c r="G43" s="8" t="s">
        <v>833</v>
      </c>
      <c r="H43" s="8" t="s">
        <v>834</v>
      </c>
      <c r="I43" s="8" t="s">
        <v>835</v>
      </c>
      <c r="J43" s="8"/>
      <c r="K43" s="8"/>
      <c r="L43" s="8"/>
      <c r="M43" s="8"/>
      <c r="N43" s="8"/>
      <c r="O43" s="8"/>
      <c r="P43" s="8"/>
      <c r="Q43" s="8"/>
      <c r="R43" s="8"/>
      <c r="S43" s="8"/>
      <c r="T43" s="15"/>
      <c r="U43" s="15"/>
      <c r="V43" s="15"/>
      <c r="W43" s="15"/>
      <c r="X43" s="15"/>
      <c r="Y43" s="15"/>
      <c r="Z43" s="15"/>
      <c r="AA43" s="15"/>
      <c r="AB43" s="15"/>
      <c r="AC43" s="15"/>
    </row>
    <row r="44" spans="1:29" ht="15.75" customHeight="1" x14ac:dyDescent="0.35">
      <c r="A44" s="8" t="s">
        <v>828</v>
      </c>
      <c r="B44" s="25" t="s">
        <v>836</v>
      </c>
      <c r="C44" s="10">
        <v>0</v>
      </c>
      <c r="D44" s="8" t="s">
        <v>769</v>
      </c>
      <c r="E44" s="8" t="s">
        <v>770</v>
      </c>
      <c r="F44" s="8" t="str">
        <f>UnitControlCenter!$B$9</f>
        <v>billion 2019 USD / year</v>
      </c>
      <c r="G44" s="8" t="s">
        <v>837</v>
      </c>
      <c r="H44" s="8"/>
      <c r="I44" s="8"/>
      <c r="J44" s="8"/>
      <c r="K44" s="8"/>
      <c r="L44" s="8"/>
      <c r="M44" s="8"/>
      <c r="N44" s="8"/>
      <c r="O44" s="8"/>
      <c r="P44" s="8"/>
      <c r="Q44" s="8"/>
      <c r="R44" s="8"/>
      <c r="S44" s="8"/>
      <c r="T44" s="15"/>
      <c r="U44" s="15"/>
      <c r="V44" s="15"/>
      <c r="W44" s="15"/>
      <c r="X44" s="15"/>
      <c r="Y44" s="15"/>
      <c r="Z44" s="15"/>
      <c r="AA44" s="15"/>
      <c r="AB44" s="15"/>
      <c r="AC44" s="15"/>
    </row>
    <row r="45" spans="1:29" ht="15.75" customHeight="1" thickBot="1" x14ac:dyDescent="0.4">
      <c r="A45" s="23" t="s">
        <v>828</v>
      </c>
      <c r="B45" s="26" t="s">
        <v>838</v>
      </c>
      <c r="C45" s="24">
        <v>0</v>
      </c>
      <c r="D45" s="23" t="s">
        <v>769</v>
      </c>
      <c r="E45" s="23" t="s">
        <v>770</v>
      </c>
      <c r="F45" s="23" t="str">
        <f>UnitControlCenter!$B$8</f>
        <v>billion 2019 USD / year</v>
      </c>
      <c r="G45" s="23" t="s">
        <v>839</v>
      </c>
      <c r="H45" s="23"/>
      <c r="I45" s="23"/>
      <c r="J45" s="23"/>
      <c r="K45" s="23"/>
      <c r="L45" s="23"/>
      <c r="M45" s="23"/>
      <c r="N45" s="23"/>
      <c r="O45" s="23"/>
      <c r="P45" s="23"/>
      <c r="Q45" s="23"/>
      <c r="R45" s="23"/>
      <c r="S45" s="23"/>
      <c r="T45" s="23"/>
      <c r="U45" s="23"/>
      <c r="V45" s="23"/>
      <c r="W45" s="23"/>
      <c r="X45" s="23"/>
      <c r="Y45" s="23"/>
      <c r="Z45" s="23"/>
      <c r="AA45" s="23"/>
      <c r="AB45" s="23"/>
      <c r="AC45" s="23"/>
    </row>
    <row r="46" spans="1:29" ht="15.75" customHeight="1" x14ac:dyDescent="0.35">
      <c r="A46" s="8" t="s">
        <v>840</v>
      </c>
      <c r="B46" s="25" t="s">
        <v>841</v>
      </c>
      <c r="C46" s="10">
        <v>0</v>
      </c>
      <c r="D46" s="8" t="s">
        <v>775</v>
      </c>
      <c r="E46" s="8" t="s">
        <v>770</v>
      </c>
      <c r="F46" s="8" t="str">
        <f>UnitControlCenter!$B$10</f>
        <v>jobs</v>
      </c>
      <c r="G46" s="8" t="s">
        <v>842</v>
      </c>
      <c r="H46" s="8" t="s">
        <v>843</v>
      </c>
      <c r="I46" s="8" t="s">
        <v>844</v>
      </c>
      <c r="J46" s="8"/>
      <c r="K46" s="8"/>
      <c r="L46" s="8"/>
      <c r="M46" s="8"/>
      <c r="N46" s="8"/>
      <c r="O46" s="8"/>
      <c r="P46" s="8"/>
      <c r="Q46" s="8"/>
      <c r="R46" s="8"/>
      <c r="S46" s="8"/>
      <c r="T46" s="15"/>
      <c r="U46" s="15"/>
      <c r="V46" s="15"/>
      <c r="W46" s="15"/>
      <c r="X46" s="15"/>
      <c r="Y46" s="15"/>
      <c r="Z46" s="15"/>
      <c r="AA46" s="15"/>
      <c r="AB46" s="15"/>
      <c r="AC46" s="15"/>
    </row>
    <row r="47" spans="1:29" ht="15.75" customHeight="1" x14ac:dyDescent="0.35">
      <c r="A47" s="8" t="s">
        <v>840</v>
      </c>
      <c r="B47" s="25" t="s">
        <v>845</v>
      </c>
      <c r="C47" s="10">
        <v>0</v>
      </c>
      <c r="D47" s="8" t="s">
        <v>775</v>
      </c>
      <c r="E47" s="8" t="s">
        <v>770</v>
      </c>
      <c r="F47" s="8" t="str">
        <f>UnitControlCenter!$B$10</f>
        <v>jobs</v>
      </c>
      <c r="G47" s="8" t="s">
        <v>846</v>
      </c>
      <c r="H47" s="8" t="s">
        <v>847</v>
      </c>
      <c r="I47" s="8" t="s">
        <v>848</v>
      </c>
      <c r="J47" s="8"/>
      <c r="K47" s="8"/>
      <c r="L47" s="8"/>
      <c r="M47" s="8"/>
      <c r="N47" s="8"/>
      <c r="O47" s="8"/>
      <c r="P47" s="8"/>
      <c r="Q47" s="8"/>
      <c r="R47" s="8"/>
      <c r="S47" s="8"/>
      <c r="T47" s="15"/>
      <c r="U47" s="15"/>
      <c r="V47" s="15"/>
      <c r="W47" s="15"/>
      <c r="X47" s="15"/>
      <c r="Y47" s="15"/>
      <c r="Z47" s="15"/>
      <c r="AA47" s="15"/>
      <c r="AB47" s="15"/>
      <c r="AC47" s="15"/>
    </row>
    <row r="48" spans="1:29" ht="15.75" customHeight="1" x14ac:dyDescent="0.35">
      <c r="A48" s="8" t="s">
        <v>840</v>
      </c>
      <c r="B48" s="25" t="s">
        <v>849</v>
      </c>
      <c r="C48" s="10">
        <v>0</v>
      </c>
      <c r="D48" s="8" t="s">
        <v>775</v>
      </c>
      <c r="E48" s="8" t="s">
        <v>770</v>
      </c>
      <c r="F48" s="8" t="str">
        <f>UnitControlCenter!$B$10</f>
        <v>jobs</v>
      </c>
      <c r="G48" s="8" t="s">
        <v>850</v>
      </c>
      <c r="H48" s="8" t="s">
        <v>851</v>
      </c>
      <c r="I48" s="8" t="s">
        <v>852</v>
      </c>
      <c r="J48" s="8"/>
      <c r="K48" s="8"/>
      <c r="L48" s="8"/>
      <c r="M48" s="8"/>
      <c r="N48" s="8"/>
      <c r="O48" s="8"/>
      <c r="P48" s="8"/>
      <c r="Q48" s="8"/>
      <c r="R48" s="8"/>
      <c r="S48" s="8"/>
      <c r="T48" s="15"/>
      <c r="U48" s="15"/>
      <c r="V48" s="15"/>
      <c r="W48" s="15"/>
      <c r="X48" s="15"/>
      <c r="Y48" s="15"/>
      <c r="Z48" s="15"/>
      <c r="AA48" s="15"/>
      <c r="AB48" s="15"/>
      <c r="AC48" s="15"/>
    </row>
    <row r="49" spans="1:29" ht="15.75" customHeight="1" x14ac:dyDescent="0.35">
      <c r="A49" s="8" t="s">
        <v>840</v>
      </c>
      <c r="B49" s="25" t="s">
        <v>1503</v>
      </c>
      <c r="C49" s="10">
        <v>0</v>
      </c>
      <c r="D49" s="8" t="s">
        <v>775</v>
      </c>
      <c r="E49" s="8" t="s">
        <v>770</v>
      </c>
      <c r="F49" s="8" t="str">
        <f>UnitControlCenter!$B$10</f>
        <v>jobs</v>
      </c>
      <c r="G49" s="8" t="s">
        <v>1504</v>
      </c>
      <c r="H49" s="8" t="s">
        <v>843</v>
      </c>
      <c r="I49" s="8" t="s">
        <v>844</v>
      </c>
      <c r="J49" s="8"/>
      <c r="K49" s="8"/>
      <c r="L49" s="8"/>
      <c r="M49" s="8"/>
      <c r="N49" s="8"/>
      <c r="O49" s="8"/>
      <c r="P49" s="8"/>
      <c r="Q49" s="8"/>
      <c r="R49" s="8"/>
      <c r="S49" s="8"/>
      <c r="T49" s="15"/>
      <c r="U49" s="15"/>
      <c r="V49" s="15"/>
      <c r="W49" s="15"/>
      <c r="X49" s="15"/>
      <c r="Y49" s="15"/>
      <c r="Z49" s="15"/>
      <c r="AA49" s="15"/>
      <c r="AB49" s="15"/>
      <c r="AC49" s="15"/>
    </row>
    <row r="50" spans="1:29" ht="15.75" customHeight="1" x14ac:dyDescent="0.35">
      <c r="A50" s="8" t="s">
        <v>840</v>
      </c>
      <c r="B50" s="25" t="s">
        <v>853</v>
      </c>
      <c r="C50" s="10">
        <v>0</v>
      </c>
      <c r="D50" s="8" t="s">
        <v>775</v>
      </c>
      <c r="E50" s="8" t="s">
        <v>770</v>
      </c>
      <c r="F50" s="8" t="str">
        <f>UnitControlCenter!$B$8</f>
        <v>billion 2019 USD / year</v>
      </c>
      <c r="G50" s="8" t="s">
        <v>854</v>
      </c>
      <c r="H50" s="8" t="s">
        <v>855</v>
      </c>
      <c r="I50" s="8" t="s">
        <v>844</v>
      </c>
      <c r="J50" s="8"/>
      <c r="K50" s="8"/>
      <c r="L50" s="8"/>
      <c r="M50" s="8"/>
      <c r="N50" s="8"/>
      <c r="O50" s="8"/>
      <c r="P50" s="8"/>
      <c r="Q50" s="8"/>
      <c r="R50" s="8"/>
      <c r="S50" s="8"/>
      <c r="T50" s="15"/>
      <c r="U50" s="15"/>
      <c r="V50" s="15"/>
      <c r="W50" s="15"/>
      <c r="X50" s="15"/>
      <c r="Y50" s="15"/>
      <c r="Z50" s="15"/>
      <c r="AA50" s="15"/>
      <c r="AB50" s="15"/>
      <c r="AC50" s="15"/>
    </row>
    <row r="51" spans="1:29" ht="15.75" customHeight="1" x14ac:dyDescent="0.35">
      <c r="A51" s="8" t="s">
        <v>840</v>
      </c>
      <c r="B51" s="25" t="s">
        <v>856</v>
      </c>
      <c r="C51" s="10">
        <v>0</v>
      </c>
      <c r="D51" s="8" t="s">
        <v>775</v>
      </c>
      <c r="E51" s="8" t="s">
        <v>770</v>
      </c>
      <c r="F51" s="8" t="str">
        <f>UnitControlCenter!$B$12</f>
        <v>% change</v>
      </c>
      <c r="G51" s="8" t="s">
        <v>857</v>
      </c>
      <c r="H51" s="8" t="s">
        <v>855</v>
      </c>
      <c r="I51" s="8" t="s">
        <v>844</v>
      </c>
      <c r="J51" s="8"/>
      <c r="K51" s="8"/>
      <c r="L51" s="8"/>
      <c r="M51" s="8"/>
      <c r="N51" s="8"/>
      <c r="O51" s="8"/>
      <c r="P51" s="8"/>
      <c r="Q51" s="8"/>
      <c r="R51" s="8"/>
      <c r="S51" s="8"/>
      <c r="T51" s="15"/>
      <c r="U51" s="15"/>
      <c r="V51" s="15"/>
      <c r="W51" s="15"/>
      <c r="X51" s="15"/>
      <c r="Y51" s="15"/>
      <c r="Z51" s="15"/>
      <c r="AA51" s="15"/>
      <c r="AB51" s="15"/>
      <c r="AC51" s="15"/>
    </row>
    <row r="52" spans="1:29" ht="15.75" customHeight="1" x14ac:dyDescent="0.35">
      <c r="A52" s="8" t="s">
        <v>840</v>
      </c>
      <c r="B52" s="25" t="s">
        <v>858</v>
      </c>
      <c r="C52" s="10">
        <v>0</v>
      </c>
      <c r="D52" s="8" t="s">
        <v>775</v>
      </c>
      <c r="E52" s="8" t="s">
        <v>770</v>
      </c>
      <c r="F52" s="8" t="str">
        <f>UnitControlCenter!$B$8</f>
        <v>billion 2019 USD / year</v>
      </c>
      <c r="G52" s="8" t="s">
        <v>859</v>
      </c>
      <c r="H52" s="8" t="s">
        <v>851</v>
      </c>
      <c r="I52" s="8" t="s">
        <v>852</v>
      </c>
      <c r="J52" s="8"/>
      <c r="K52" s="8"/>
      <c r="L52" s="8"/>
      <c r="M52" s="8"/>
      <c r="N52" s="8"/>
      <c r="O52" s="8"/>
      <c r="P52" s="8"/>
      <c r="Q52" s="8"/>
      <c r="R52" s="8"/>
      <c r="S52" s="8"/>
      <c r="T52" s="15"/>
      <c r="U52" s="15"/>
      <c r="V52" s="15"/>
      <c r="W52" s="15"/>
      <c r="X52" s="15"/>
      <c r="Y52" s="15"/>
      <c r="Z52" s="15"/>
      <c r="AA52" s="15"/>
      <c r="AB52" s="15"/>
      <c r="AC52" s="15"/>
    </row>
    <row r="53" spans="1:29" ht="15.75" customHeight="1" x14ac:dyDescent="0.35">
      <c r="A53" s="8" t="s">
        <v>840</v>
      </c>
      <c r="B53" s="25" t="s">
        <v>860</v>
      </c>
      <c r="C53" s="10">
        <v>0</v>
      </c>
      <c r="D53" s="8" t="s">
        <v>775</v>
      </c>
      <c r="E53" s="8" t="s">
        <v>770</v>
      </c>
      <c r="F53" s="8" t="str">
        <f>UnitControlCenter!$B$8</f>
        <v>billion 2019 USD / year</v>
      </c>
      <c r="G53" s="8" t="s">
        <v>861</v>
      </c>
      <c r="H53" s="8" t="s">
        <v>862</v>
      </c>
      <c r="I53" s="8" t="s">
        <v>844</v>
      </c>
      <c r="J53" s="8"/>
      <c r="K53" s="8"/>
      <c r="L53" s="8"/>
      <c r="M53" s="8"/>
      <c r="N53" s="8"/>
      <c r="O53" s="8"/>
      <c r="P53" s="8"/>
      <c r="Q53" s="8"/>
      <c r="R53" s="8"/>
      <c r="S53" s="8"/>
      <c r="T53" s="15"/>
      <c r="U53" s="15"/>
      <c r="V53" s="15"/>
      <c r="W53" s="15"/>
      <c r="X53" s="15"/>
      <c r="Y53" s="15"/>
      <c r="Z53" s="15"/>
      <c r="AA53" s="15"/>
      <c r="AB53" s="15"/>
      <c r="AC53" s="15"/>
    </row>
    <row r="54" spans="1:29" ht="15.75" customHeight="1" thickBot="1" x14ac:dyDescent="0.4">
      <c r="A54" s="23" t="s">
        <v>840</v>
      </c>
      <c r="B54" s="26" t="s">
        <v>863</v>
      </c>
      <c r="C54" s="24">
        <v>0</v>
      </c>
      <c r="D54" s="23" t="s">
        <v>769</v>
      </c>
      <c r="E54" s="23" t="s">
        <v>770</v>
      </c>
      <c r="F54" s="23" t="str">
        <f>UnitControlCenter!$B$13</f>
        <v>2019 USD / employee-year</v>
      </c>
      <c r="G54" s="23" t="s">
        <v>864</v>
      </c>
      <c r="H54" s="23"/>
      <c r="I54" s="23"/>
      <c r="J54" s="23"/>
      <c r="K54" s="23"/>
      <c r="L54" s="23"/>
      <c r="M54" s="23"/>
      <c r="N54" s="23"/>
      <c r="O54" s="23"/>
      <c r="P54" s="23"/>
      <c r="Q54" s="23"/>
      <c r="R54" s="23"/>
      <c r="S54" s="23"/>
      <c r="T54" s="23"/>
      <c r="U54" s="23"/>
      <c r="V54" s="23"/>
      <c r="W54" s="23"/>
      <c r="X54" s="23"/>
      <c r="Y54" s="23"/>
      <c r="Z54" s="23"/>
      <c r="AA54" s="23"/>
      <c r="AB54" s="23"/>
      <c r="AC54" s="23"/>
    </row>
    <row r="55" spans="1:29" ht="15.75" customHeight="1" x14ac:dyDescent="0.35">
      <c r="A55" s="8" t="s">
        <v>840</v>
      </c>
      <c r="B55" s="8" t="s">
        <v>865</v>
      </c>
      <c r="C55" s="10">
        <v>0</v>
      </c>
      <c r="D55" s="8" t="s">
        <v>775</v>
      </c>
      <c r="E55" s="8" t="s">
        <v>770</v>
      </c>
      <c r="F55" s="8" t="str">
        <f>UnitControlCenter!$B$8</f>
        <v>billion 2019 USD / year</v>
      </c>
      <c r="G55" s="8" t="s">
        <v>866</v>
      </c>
      <c r="H55" s="8" t="s">
        <v>851</v>
      </c>
      <c r="I55" s="8" t="s">
        <v>852</v>
      </c>
      <c r="J55" s="8"/>
      <c r="K55" s="8"/>
      <c r="L55" s="8"/>
      <c r="M55" s="8"/>
      <c r="N55" s="8"/>
      <c r="O55" s="8"/>
      <c r="P55" s="8"/>
      <c r="Q55" s="8"/>
      <c r="R55" s="8"/>
      <c r="S55" s="8"/>
      <c r="T55" s="15"/>
      <c r="U55" s="15"/>
      <c r="V55" s="15"/>
      <c r="W55" s="15"/>
      <c r="X55" s="15"/>
      <c r="Y55" s="15"/>
      <c r="Z55" s="15"/>
      <c r="AA55" s="15"/>
      <c r="AB55" s="15"/>
      <c r="AC55" s="15"/>
    </row>
    <row r="56" spans="1:29" ht="15.75" customHeight="1" x14ac:dyDescent="0.35">
      <c r="A56" s="8" t="s">
        <v>867</v>
      </c>
      <c r="B56" s="8" t="s">
        <v>868</v>
      </c>
      <c r="C56" s="10">
        <v>1</v>
      </c>
      <c r="D56" s="8" t="s">
        <v>775</v>
      </c>
      <c r="E56" s="8" t="s">
        <v>770</v>
      </c>
      <c r="F56" s="8" t="str">
        <f>UnitControlCenter!$B$8</f>
        <v>billion 2019 USD / year</v>
      </c>
      <c r="G56" s="8" t="s">
        <v>869</v>
      </c>
      <c r="H56" s="8" t="s">
        <v>870</v>
      </c>
      <c r="I56" s="8" t="s">
        <v>871</v>
      </c>
      <c r="J56" s="8"/>
      <c r="K56" s="8"/>
      <c r="L56" s="8"/>
      <c r="M56" s="8"/>
      <c r="N56" s="8"/>
      <c r="O56" s="8"/>
      <c r="P56" s="8"/>
      <c r="Q56" s="8"/>
      <c r="R56" s="8"/>
      <c r="S56" s="8"/>
      <c r="T56" s="15"/>
      <c r="U56" s="15"/>
      <c r="V56" s="15"/>
      <c r="W56" s="15"/>
      <c r="X56" s="15"/>
      <c r="Y56" s="15"/>
      <c r="Z56" s="15"/>
      <c r="AA56" s="15"/>
      <c r="AB56" s="15"/>
      <c r="AC56" s="15"/>
    </row>
    <row r="57" spans="1:29" ht="15.75" customHeight="1" x14ac:dyDescent="0.35">
      <c r="A57" s="8" t="s">
        <v>867</v>
      </c>
      <c r="B57" s="8" t="s">
        <v>872</v>
      </c>
      <c r="C57" s="10">
        <v>1</v>
      </c>
      <c r="D57" s="8" t="s">
        <v>775</v>
      </c>
      <c r="E57" s="8" t="s">
        <v>770</v>
      </c>
      <c r="F57" s="8" t="str">
        <f>UnitControlCenter!$B$8</f>
        <v>billion 2019 USD / year</v>
      </c>
      <c r="G57" s="8" t="s">
        <v>873</v>
      </c>
      <c r="H57" s="8" t="s">
        <v>874</v>
      </c>
      <c r="I57" s="8" t="s">
        <v>875</v>
      </c>
      <c r="J57" s="8"/>
      <c r="K57" s="8"/>
      <c r="L57" s="8"/>
      <c r="M57" s="8"/>
      <c r="N57" s="8"/>
      <c r="O57" s="8"/>
      <c r="P57" s="8"/>
      <c r="Q57" s="8"/>
      <c r="R57" s="8"/>
      <c r="S57" s="8"/>
      <c r="T57" s="15"/>
      <c r="U57" s="15"/>
      <c r="V57" s="15"/>
      <c r="W57" s="15"/>
      <c r="X57" s="15"/>
      <c r="Y57" s="15"/>
      <c r="Z57" s="15"/>
      <c r="AA57" s="15"/>
      <c r="AB57" s="15"/>
      <c r="AC57" s="15"/>
    </row>
    <row r="58" spans="1:29" ht="15.75" customHeight="1" x14ac:dyDescent="0.35">
      <c r="A58" s="8" t="s">
        <v>867</v>
      </c>
      <c r="B58" s="8" t="s">
        <v>876</v>
      </c>
      <c r="C58" s="10">
        <v>1</v>
      </c>
      <c r="D58" s="8" t="s">
        <v>775</v>
      </c>
      <c r="E58" s="8" t="s">
        <v>770</v>
      </c>
      <c r="F58" s="8" t="str">
        <f>UnitControlCenter!$B$8</f>
        <v>billion 2019 USD / year</v>
      </c>
      <c r="G58" s="8" t="s">
        <v>877</v>
      </c>
      <c r="H58" s="8" t="s">
        <v>878</v>
      </c>
      <c r="I58" s="8" t="s">
        <v>879</v>
      </c>
      <c r="J58" s="8"/>
      <c r="K58" s="8"/>
      <c r="L58" s="8"/>
      <c r="M58" s="8"/>
      <c r="N58" s="8"/>
      <c r="O58" s="8"/>
      <c r="P58" s="8"/>
      <c r="Q58" s="8"/>
      <c r="R58" s="8"/>
      <c r="S58" s="8"/>
      <c r="T58" s="15"/>
      <c r="U58" s="15"/>
      <c r="V58" s="15"/>
      <c r="W58" s="15"/>
      <c r="X58" s="15"/>
      <c r="Y58" s="15"/>
      <c r="Z58" s="15"/>
      <c r="AA58" s="15"/>
      <c r="AB58" s="15"/>
      <c r="AC58" s="15"/>
    </row>
    <row r="59" spans="1:29" ht="15.75" customHeight="1" x14ac:dyDescent="0.35">
      <c r="A59" s="8" t="s">
        <v>867</v>
      </c>
      <c r="B59" s="8" t="s">
        <v>880</v>
      </c>
      <c r="C59" s="10">
        <v>1</v>
      </c>
      <c r="D59" s="8" t="s">
        <v>775</v>
      </c>
      <c r="E59" s="8" t="s">
        <v>770</v>
      </c>
      <c r="F59" s="8" t="str">
        <f>UnitControlCenter!$B$8</f>
        <v>billion 2019 USD / year</v>
      </c>
      <c r="G59" s="8" t="s">
        <v>881</v>
      </c>
      <c r="H59" s="8" t="s">
        <v>874</v>
      </c>
      <c r="I59" s="8" t="s">
        <v>882</v>
      </c>
      <c r="J59" s="8"/>
      <c r="K59" s="8"/>
      <c r="L59" s="8"/>
      <c r="M59" s="8"/>
      <c r="N59" s="8"/>
      <c r="O59" s="8"/>
      <c r="P59" s="8"/>
      <c r="Q59" s="8"/>
      <c r="R59" s="8"/>
      <c r="S59" s="8"/>
      <c r="T59" s="15"/>
      <c r="U59" s="15"/>
      <c r="V59" s="15"/>
      <c r="W59" s="15"/>
      <c r="X59" s="15"/>
      <c r="Y59" s="15"/>
      <c r="Z59" s="15"/>
      <c r="AA59" s="15"/>
      <c r="AB59" s="15"/>
      <c r="AC59" s="15"/>
    </row>
    <row r="60" spans="1:29" ht="15.75" customHeight="1" x14ac:dyDescent="0.35">
      <c r="A60" s="8" t="s">
        <v>867</v>
      </c>
      <c r="B60" s="8" t="s">
        <v>883</v>
      </c>
      <c r="C60" s="10">
        <v>1</v>
      </c>
      <c r="D60" s="8" t="s">
        <v>775</v>
      </c>
      <c r="E60" s="8" t="s">
        <v>770</v>
      </c>
      <c r="F60" s="8" t="str">
        <f>UnitControlCenter!$B$8</f>
        <v>billion 2019 USD / year</v>
      </c>
      <c r="G60" s="8" t="s">
        <v>884</v>
      </c>
      <c r="H60" s="8" t="s">
        <v>874</v>
      </c>
      <c r="I60" s="8" t="s">
        <v>885</v>
      </c>
      <c r="J60" s="8"/>
      <c r="K60" s="8"/>
      <c r="L60" s="8"/>
      <c r="M60" s="8"/>
      <c r="N60" s="8"/>
      <c r="O60" s="8"/>
      <c r="P60" s="8"/>
      <c r="Q60" s="8"/>
      <c r="R60" s="8"/>
      <c r="S60" s="8"/>
      <c r="T60" s="15"/>
      <c r="U60" s="15"/>
      <c r="V60" s="15"/>
      <c r="W60" s="15"/>
      <c r="X60" s="15"/>
      <c r="Y60" s="15"/>
      <c r="Z60" s="15"/>
      <c r="AA60" s="15"/>
      <c r="AB60" s="15"/>
      <c r="AC60" s="15"/>
    </row>
    <row r="61" spans="1:29" ht="15.75" customHeight="1" x14ac:dyDescent="0.35">
      <c r="A61" s="8" t="s">
        <v>867</v>
      </c>
      <c r="B61" s="8" t="s">
        <v>886</v>
      </c>
      <c r="C61" s="10">
        <v>1</v>
      </c>
      <c r="D61" s="8" t="s">
        <v>775</v>
      </c>
      <c r="E61" s="8" t="s">
        <v>770</v>
      </c>
      <c r="F61" s="8" t="str">
        <f>UnitControlCenter!$B$8</f>
        <v>billion 2019 USD / year</v>
      </c>
      <c r="G61" s="8" t="s">
        <v>887</v>
      </c>
      <c r="H61" s="8" t="s">
        <v>878</v>
      </c>
      <c r="I61" s="8" t="s">
        <v>879</v>
      </c>
      <c r="J61" s="8"/>
      <c r="K61" s="8"/>
      <c r="L61" s="8"/>
      <c r="M61" s="8"/>
      <c r="N61" s="8"/>
      <c r="O61" s="8"/>
      <c r="P61" s="8"/>
      <c r="Q61" s="8"/>
      <c r="R61" s="8"/>
      <c r="S61" s="8"/>
      <c r="T61" s="15"/>
      <c r="U61" s="15"/>
      <c r="V61" s="15"/>
      <c r="W61" s="15"/>
      <c r="X61" s="15"/>
      <c r="Y61" s="15"/>
      <c r="Z61" s="15"/>
      <c r="AA61" s="15"/>
      <c r="AB61" s="15"/>
      <c r="AC61" s="15"/>
    </row>
    <row r="62" spans="1:29" ht="15.75" customHeight="1" x14ac:dyDescent="0.35">
      <c r="A62" s="8" t="s">
        <v>867</v>
      </c>
      <c r="B62" s="8" t="s">
        <v>888</v>
      </c>
      <c r="C62" s="10">
        <v>1</v>
      </c>
      <c r="D62" s="8" t="s">
        <v>775</v>
      </c>
      <c r="E62" s="8" t="s">
        <v>770</v>
      </c>
      <c r="F62" s="8" t="str">
        <f>UnitControlCenter!$B$8</f>
        <v>billion 2019 USD / year</v>
      </c>
      <c r="G62" s="8" t="s">
        <v>889</v>
      </c>
      <c r="H62" s="8" t="s">
        <v>878</v>
      </c>
      <c r="I62" s="8" t="s">
        <v>879</v>
      </c>
      <c r="J62" s="8"/>
      <c r="K62" s="8"/>
      <c r="L62" s="8"/>
      <c r="M62" s="8"/>
      <c r="N62" s="8"/>
      <c r="O62" s="8"/>
      <c r="P62" s="8"/>
      <c r="Q62" s="8"/>
      <c r="R62" s="8"/>
      <c r="S62" s="8"/>
      <c r="T62" s="15"/>
      <c r="U62" s="15"/>
      <c r="V62" s="15"/>
      <c r="W62" s="15"/>
      <c r="X62" s="15"/>
      <c r="Y62" s="15"/>
      <c r="Z62" s="15"/>
      <c r="AA62" s="15"/>
      <c r="AB62" s="15"/>
      <c r="AC62" s="15"/>
    </row>
    <row r="63" spans="1:29" ht="15.75" customHeight="1" x14ac:dyDescent="0.35">
      <c r="A63" s="8" t="s">
        <v>867</v>
      </c>
      <c r="B63" s="8" t="s">
        <v>890</v>
      </c>
      <c r="C63" s="10">
        <v>1</v>
      </c>
      <c r="D63" s="8" t="s">
        <v>775</v>
      </c>
      <c r="E63" s="8" t="s">
        <v>770</v>
      </c>
      <c r="F63" s="8" t="str">
        <f>UnitControlCenter!$B$8</f>
        <v>billion 2019 USD / year</v>
      </c>
      <c r="G63" s="8" t="s">
        <v>891</v>
      </c>
      <c r="H63" s="8" t="s">
        <v>878</v>
      </c>
      <c r="I63" s="8" t="s">
        <v>879</v>
      </c>
      <c r="J63" s="8"/>
      <c r="K63" s="8"/>
      <c r="L63" s="8"/>
      <c r="M63" s="8"/>
      <c r="N63" s="8"/>
      <c r="O63" s="8"/>
      <c r="P63" s="8"/>
      <c r="Q63" s="8"/>
      <c r="R63" s="8"/>
      <c r="S63" s="8"/>
      <c r="T63" s="15"/>
      <c r="U63" s="15"/>
      <c r="V63" s="15"/>
      <c r="W63" s="15"/>
      <c r="X63" s="15"/>
      <c r="Y63" s="15"/>
      <c r="Z63" s="15"/>
      <c r="AA63" s="15"/>
      <c r="AB63" s="15"/>
      <c r="AC63" s="15"/>
    </row>
    <row r="64" spans="1:29" ht="15.75" customHeight="1" thickBot="1" x14ac:dyDescent="0.4">
      <c r="A64" s="23" t="s">
        <v>867</v>
      </c>
      <c r="B64" s="23" t="s">
        <v>892</v>
      </c>
      <c r="C64" s="24">
        <v>1</v>
      </c>
      <c r="D64" s="23" t="s">
        <v>775</v>
      </c>
      <c r="E64" s="23" t="s">
        <v>770</v>
      </c>
      <c r="F64" s="23" t="str">
        <f>UnitControlCenter!$B$8</f>
        <v>billion 2019 USD / year</v>
      </c>
      <c r="G64" s="23" t="s">
        <v>893</v>
      </c>
      <c r="H64" s="23" t="s">
        <v>878</v>
      </c>
      <c r="I64" s="23" t="s">
        <v>894</v>
      </c>
      <c r="J64" s="23"/>
      <c r="K64" s="23"/>
      <c r="L64" s="23"/>
      <c r="M64" s="23"/>
      <c r="N64" s="23"/>
      <c r="O64" s="23"/>
      <c r="P64" s="23"/>
      <c r="Q64" s="23"/>
      <c r="R64" s="23"/>
      <c r="S64" s="23"/>
      <c r="T64" s="23"/>
      <c r="U64" s="23"/>
      <c r="V64" s="23"/>
      <c r="W64" s="23"/>
      <c r="X64" s="23"/>
      <c r="Y64" s="23"/>
      <c r="Z64" s="23"/>
      <c r="AA64" s="23"/>
      <c r="AB64" s="23"/>
      <c r="AC64" s="23"/>
    </row>
    <row r="65" spans="1:29" ht="15.75" customHeight="1" x14ac:dyDescent="0.35">
      <c r="A65" s="8" t="s">
        <v>867</v>
      </c>
      <c r="B65" s="8" t="s">
        <v>895</v>
      </c>
      <c r="C65" s="10">
        <v>1</v>
      </c>
      <c r="D65" s="8" t="s">
        <v>775</v>
      </c>
      <c r="E65" s="8" t="s">
        <v>770</v>
      </c>
      <c r="F65" s="8" t="str">
        <f>UnitControlCenter!$B$8</f>
        <v>billion 2019 USD / year</v>
      </c>
      <c r="G65" s="8" t="s">
        <v>896</v>
      </c>
      <c r="H65" s="8" t="s">
        <v>878</v>
      </c>
      <c r="I65" s="8" t="s">
        <v>897</v>
      </c>
      <c r="J65" s="8"/>
      <c r="K65" s="8"/>
      <c r="L65" s="8"/>
      <c r="M65" s="8"/>
      <c r="N65" s="8"/>
      <c r="O65" s="8"/>
      <c r="P65" s="8"/>
      <c r="Q65" s="8"/>
      <c r="R65" s="8"/>
      <c r="S65" s="8"/>
      <c r="T65" s="15"/>
      <c r="U65" s="15"/>
      <c r="V65" s="15"/>
      <c r="W65" s="15"/>
      <c r="X65" s="15"/>
      <c r="Y65" s="15"/>
      <c r="Z65" s="15"/>
      <c r="AA65" s="15"/>
      <c r="AB65" s="15"/>
      <c r="AC65" s="15"/>
    </row>
    <row r="66" spans="1:29" ht="15.75" customHeight="1" x14ac:dyDescent="0.35">
      <c r="A66" s="8" t="s">
        <v>898</v>
      </c>
      <c r="B66" s="8" t="s">
        <v>1505</v>
      </c>
      <c r="C66" s="10">
        <v>1</v>
      </c>
      <c r="D66" s="8" t="s">
        <v>769</v>
      </c>
      <c r="E66" s="8" t="s">
        <v>1506</v>
      </c>
      <c r="F66" s="8" t="str">
        <f>UnitControlCenter!$B$11</f>
        <v>incidents / year</v>
      </c>
      <c r="G66" s="8" t="s">
        <v>1507</v>
      </c>
      <c r="H66" s="8"/>
      <c r="I66" s="8"/>
      <c r="J66" s="8"/>
      <c r="K66" s="8"/>
      <c r="L66" s="8"/>
      <c r="M66" s="8"/>
      <c r="N66" s="8"/>
      <c r="O66" s="8"/>
      <c r="P66" s="8"/>
      <c r="Q66" s="8"/>
      <c r="R66" s="8"/>
      <c r="S66" s="8"/>
      <c r="T66" s="15"/>
      <c r="U66" s="15"/>
      <c r="V66" s="15"/>
      <c r="W66" s="15"/>
      <c r="X66" s="15"/>
      <c r="Y66" s="15"/>
      <c r="Z66" s="15"/>
      <c r="AA66" s="15"/>
      <c r="AB66" s="15"/>
      <c r="AC66" s="15"/>
    </row>
    <row r="67" spans="1:29" ht="15.75" customHeight="1" x14ac:dyDescent="0.35">
      <c r="A67" s="8" t="s">
        <v>898</v>
      </c>
      <c r="B67" s="8" t="s">
        <v>899</v>
      </c>
      <c r="C67" s="10">
        <v>1</v>
      </c>
      <c r="D67" s="8" t="s">
        <v>769</v>
      </c>
      <c r="E67" s="8" t="s">
        <v>770</v>
      </c>
      <c r="F67" s="8" t="str">
        <f>UnitControlCenter!$B$11</f>
        <v>incidents / year</v>
      </c>
      <c r="G67" s="8" t="s">
        <v>1507</v>
      </c>
      <c r="H67" s="8"/>
      <c r="I67" s="8"/>
      <c r="J67" s="8"/>
      <c r="K67" s="8"/>
      <c r="L67" s="8"/>
      <c r="M67" s="8"/>
      <c r="N67" s="8"/>
      <c r="O67" s="8"/>
      <c r="P67" s="8"/>
      <c r="Q67" s="8"/>
      <c r="R67" s="8"/>
      <c r="S67" s="8"/>
      <c r="T67" s="15"/>
      <c r="U67" s="15"/>
      <c r="V67" s="15"/>
      <c r="W67" s="15"/>
      <c r="X67" s="15"/>
      <c r="Y67" s="15"/>
      <c r="Z67" s="15"/>
      <c r="AA67" s="15"/>
      <c r="AB67" s="15"/>
      <c r="AC67" s="15"/>
    </row>
    <row r="68" spans="1:29" ht="15.75" customHeight="1" x14ac:dyDescent="0.35">
      <c r="A68" s="8" t="s">
        <v>898</v>
      </c>
      <c r="B68" s="8" t="s">
        <v>900</v>
      </c>
      <c r="C68" s="10">
        <v>1</v>
      </c>
      <c r="D68" s="8" t="s">
        <v>769</v>
      </c>
      <c r="E68" s="8" t="s">
        <v>770</v>
      </c>
      <c r="F68" s="8" t="str">
        <f>UnitControlCenter!$B$8</f>
        <v>billion 2019 USD / year</v>
      </c>
      <c r="G68" s="8" t="s">
        <v>901</v>
      </c>
      <c r="H68" s="8"/>
      <c r="I68" s="8"/>
      <c r="J68" s="8"/>
      <c r="K68" s="8"/>
      <c r="L68" s="8"/>
      <c r="M68" s="8"/>
      <c r="N68" s="8"/>
      <c r="O68" s="8"/>
      <c r="P68" s="8"/>
      <c r="Q68" s="8"/>
      <c r="R68" s="8"/>
      <c r="S68" s="8"/>
      <c r="T68" s="15"/>
      <c r="U68" s="15"/>
      <c r="V68" s="15"/>
      <c r="W68" s="15"/>
      <c r="X68" s="15"/>
      <c r="Y68" s="15"/>
      <c r="Z68" s="15"/>
      <c r="AA68" s="15"/>
      <c r="AB68" s="15"/>
      <c r="AC68" s="15"/>
    </row>
    <row r="69" spans="1:29" ht="15.75" customHeight="1" x14ac:dyDescent="0.35">
      <c r="A69" s="8" t="s">
        <v>898</v>
      </c>
      <c r="B69" s="8" t="s">
        <v>902</v>
      </c>
      <c r="C69" s="10">
        <v>0</v>
      </c>
      <c r="D69" s="8" t="s">
        <v>769</v>
      </c>
      <c r="E69" s="8" t="s">
        <v>770</v>
      </c>
      <c r="F69" s="8" t="str">
        <f>UnitControlCenter!$B$11</f>
        <v>incidents / year</v>
      </c>
      <c r="G69" s="8" t="s">
        <v>903</v>
      </c>
      <c r="H69" s="8"/>
      <c r="I69" s="8"/>
      <c r="J69" s="8"/>
      <c r="K69" s="8"/>
      <c r="L69" s="8"/>
      <c r="M69" s="8"/>
      <c r="N69" s="8"/>
      <c r="O69" s="8"/>
      <c r="P69" s="8"/>
      <c r="Q69" s="8"/>
      <c r="R69" s="8"/>
      <c r="S69" s="8"/>
      <c r="T69" s="15"/>
      <c r="U69" s="15"/>
      <c r="V69" s="15"/>
      <c r="W69" s="15"/>
      <c r="X69" s="15"/>
      <c r="Y69" s="15"/>
      <c r="Z69" s="15"/>
      <c r="AA69" s="15"/>
      <c r="AB69" s="15"/>
      <c r="AC69" s="15"/>
    </row>
    <row r="70" spans="1:29" ht="15.75" customHeight="1" x14ac:dyDescent="0.35">
      <c r="A70" s="8" t="s">
        <v>898</v>
      </c>
      <c r="B70" s="8" t="s">
        <v>904</v>
      </c>
      <c r="C70" s="10">
        <v>0</v>
      </c>
      <c r="D70" s="8" t="s">
        <v>769</v>
      </c>
      <c r="E70" s="8" t="s">
        <v>770</v>
      </c>
      <c r="F70" s="8" t="str">
        <f>UnitControlCenter!$B$11</f>
        <v>incidents / year</v>
      </c>
      <c r="G70" s="8" t="s">
        <v>905</v>
      </c>
      <c r="H70" s="8"/>
      <c r="I70" s="8"/>
      <c r="J70" s="8"/>
      <c r="K70" s="8"/>
      <c r="L70" s="8"/>
      <c r="M70" s="8"/>
      <c r="N70" s="8"/>
      <c r="O70" s="8"/>
      <c r="P70" s="8"/>
      <c r="Q70" s="8"/>
      <c r="R70" s="8"/>
      <c r="S70" s="8"/>
      <c r="T70" s="15"/>
      <c r="U70" s="15"/>
      <c r="V70" s="15"/>
      <c r="W70" s="15"/>
      <c r="X70" s="15"/>
      <c r="Y70" s="15"/>
      <c r="Z70" s="15"/>
      <c r="AA70" s="15"/>
      <c r="AB70" s="15"/>
      <c r="AC70" s="15"/>
    </row>
    <row r="71" spans="1:29" ht="15.75" customHeight="1" x14ac:dyDescent="0.35">
      <c r="A71" s="8" t="s">
        <v>898</v>
      </c>
      <c r="B71" s="8" t="s">
        <v>906</v>
      </c>
      <c r="C71" s="10">
        <v>0</v>
      </c>
      <c r="D71" s="8" t="s">
        <v>769</v>
      </c>
      <c r="E71" s="8" t="s">
        <v>770</v>
      </c>
      <c r="F71" s="8" t="str">
        <f>UnitControlCenter!$B$11</f>
        <v>incidents / year</v>
      </c>
      <c r="G71" s="8" t="s">
        <v>907</v>
      </c>
      <c r="H71" s="8"/>
      <c r="I71" s="8"/>
      <c r="J71" s="8"/>
      <c r="K71" s="8"/>
      <c r="L71" s="8"/>
      <c r="M71" s="8"/>
      <c r="N71" s="8"/>
      <c r="O71" s="8"/>
      <c r="P71" s="8"/>
      <c r="Q71" s="8"/>
      <c r="R71" s="8"/>
      <c r="S71" s="8"/>
      <c r="T71" s="15"/>
      <c r="U71" s="15"/>
      <c r="V71" s="15"/>
      <c r="W71" s="15"/>
      <c r="X71" s="15"/>
      <c r="Y71" s="15"/>
      <c r="Z71" s="15"/>
      <c r="AA71" s="15"/>
      <c r="AB71" s="15"/>
      <c r="AC71" s="15"/>
    </row>
    <row r="72" spans="1:29" ht="15.75" customHeight="1" x14ac:dyDescent="0.35">
      <c r="A72" s="8" t="s">
        <v>898</v>
      </c>
      <c r="B72" s="8" t="s">
        <v>908</v>
      </c>
      <c r="C72" s="10">
        <v>0</v>
      </c>
      <c r="D72" s="8" t="s">
        <v>769</v>
      </c>
      <c r="E72" s="8" t="s">
        <v>770</v>
      </c>
      <c r="F72" s="8" t="str">
        <f>UnitControlCenter!$B$11</f>
        <v>incidents / year</v>
      </c>
      <c r="G72" s="8" t="s">
        <v>909</v>
      </c>
      <c r="H72" s="8"/>
      <c r="I72" s="8"/>
      <c r="J72" s="8"/>
      <c r="K72" s="8"/>
      <c r="L72" s="8"/>
      <c r="M72" s="8"/>
      <c r="N72" s="8"/>
      <c r="O72" s="8"/>
      <c r="P72" s="8"/>
      <c r="Q72" s="8"/>
      <c r="R72" s="8"/>
      <c r="S72" s="8"/>
      <c r="T72" s="15"/>
      <c r="U72" s="15"/>
      <c r="V72" s="15"/>
      <c r="W72" s="15"/>
      <c r="X72" s="15"/>
      <c r="Y72" s="15"/>
      <c r="Z72" s="15"/>
      <c r="AA72" s="15"/>
      <c r="AB72" s="15"/>
      <c r="AC72" s="15"/>
    </row>
    <row r="73" spans="1:29" ht="15.75" customHeight="1" thickBot="1" x14ac:dyDescent="0.4">
      <c r="A73" s="23" t="s">
        <v>898</v>
      </c>
      <c r="B73" s="23" t="s">
        <v>910</v>
      </c>
      <c r="C73" s="24">
        <v>0</v>
      </c>
      <c r="D73" s="23" t="s">
        <v>769</v>
      </c>
      <c r="E73" s="23" t="s">
        <v>770</v>
      </c>
      <c r="F73" s="23" t="str">
        <f>UnitControlCenter!$B$11</f>
        <v>incidents / year</v>
      </c>
      <c r="G73" s="23" t="s">
        <v>911</v>
      </c>
      <c r="H73" s="23"/>
      <c r="I73" s="23"/>
      <c r="J73" s="23"/>
      <c r="K73" s="23"/>
      <c r="L73" s="23"/>
      <c r="M73" s="23"/>
      <c r="N73" s="23"/>
      <c r="O73" s="23"/>
      <c r="P73" s="23"/>
      <c r="Q73" s="23"/>
      <c r="R73" s="23"/>
      <c r="S73" s="23"/>
      <c r="T73" s="23"/>
      <c r="U73" s="23"/>
      <c r="V73" s="23"/>
      <c r="W73" s="23"/>
      <c r="X73" s="23"/>
      <c r="Y73" s="23"/>
      <c r="Z73" s="23"/>
      <c r="AA73" s="23"/>
      <c r="AB73" s="23"/>
      <c r="AC73" s="23"/>
    </row>
    <row r="74" spans="1:29" ht="15.75" customHeight="1" x14ac:dyDescent="0.35">
      <c r="A74" s="8" t="s">
        <v>898</v>
      </c>
      <c r="B74" s="8" t="s">
        <v>912</v>
      </c>
      <c r="C74" s="10">
        <v>0</v>
      </c>
      <c r="D74" s="8" t="s">
        <v>769</v>
      </c>
      <c r="E74" s="8" t="s">
        <v>770</v>
      </c>
      <c r="F74" s="8" t="str">
        <f>UnitControlCenter!$B$11</f>
        <v>incidents / year</v>
      </c>
      <c r="G74" s="8" t="s">
        <v>913</v>
      </c>
      <c r="H74" s="8"/>
      <c r="I74" s="8"/>
      <c r="J74" s="8"/>
      <c r="K74" s="8"/>
      <c r="L74" s="8"/>
      <c r="M74" s="8"/>
      <c r="N74" s="8"/>
      <c r="O74" s="8"/>
      <c r="P74" s="8"/>
      <c r="Q74" s="8"/>
      <c r="R74" s="8"/>
      <c r="S74" s="8"/>
      <c r="T74" s="15"/>
      <c r="U74" s="15"/>
      <c r="V74" s="15"/>
      <c r="W74" s="15"/>
      <c r="X74" s="15"/>
      <c r="Y74" s="15"/>
      <c r="Z74" s="15"/>
      <c r="AA74" s="15"/>
      <c r="AB74" s="15"/>
      <c r="AC74" s="15"/>
    </row>
    <row r="75" spans="1:29" ht="15.75" customHeight="1" x14ac:dyDescent="0.35">
      <c r="A75" s="8" t="s">
        <v>898</v>
      </c>
      <c r="B75" s="8" t="s">
        <v>914</v>
      </c>
      <c r="C75" s="10">
        <v>0</v>
      </c>
      <c r="D75" s="8" t="s">
        <v>769</v>
      </c>
      <c r="E75" s="8" t="s">
        <v>770</v>
      </c>
      <c r="F75" s="8" t="str">
        <f>UnitControlCenter!$B$11</f>
        <v>incidents / year</v>
      </c>
      <c r="G75" s="8" t="s">
        <v>915</v>
      </c>
      <c r="H75" s="8"/>
      <c r="I75" s="8"/>
      <c r="J75" s="8"/>
      <c r="K75" s="8"/>
      <c r="L75" s="8"/>
      <c r="M75" s="8"/>
      <c r="N75" s="8"/>
      <c r="O75" s="8"/>
      <c r="P75" s="8"/>
      <c r="Q75" s="8"/>
      <c r="R75" s="8"/>
      <c r="S75" s="8"/>
      <c r="T75" s="15"/>
      <c r="U75" s="15"/>
      <c r="V75" s="15"/>
      <c r="W75" s="15"/>
      <c r="X75" s="15"/>
      <c r="Y75" s="15"/>
      <c r="Z75" s="15"/>
      <c r="AA75" s="15"/>
      <c r="AB75" s="15"/>
      <c r="AC75" s="15"/>
    </row>
    <row r="76" spans="1:29" ht="15.75" customHeight="1" x14ac:dyDescent="0.35">
      <c r="A76" s="8" t="s">
        <v>916</v>
      </c>
      <c r="B76" s="8" t="s">
        <v>917</v>
      </c>
      <c r="C76" s="10">
        <v>1</v>
      </c>
      <c r="D76" s="8" t="s">
        <v>775</v>
      </c>
      <c r="E76" s="8" t="s">
        <v>776</v>
      </c>
      <c r="F76" s="8" t="str">
        <f>UnitControlCenter!$B$15</f>
        <v>terawatt-hours (TWh) / year</v>
      </c>
      <c r="G76" s="8" t="s">
        <v>918</v>
      </c>
      <c r="H76" s="8" t="s">
        <v>919</v>
      </c>
      <c r="I76" s="8" t="s">
        <v>920</v>
      </c>
      <c r="J76" s="8"/>
      <c r="K76" s="8"/>
      <c r="L76" s="8"/>
      <c r="M76" s="8"/>
      <c r="N76" s="8"/>
      <c r="O76" s="8"/>
      <c r="P76" s="8"/>
      <c r="Q76" s="8"/>
      <c r="R76" s="8"/>
      <c r="S76" s="8"/>
      <c r="T76" s="15"/>
      <c r="U76" s="15"/>
      <c r="V76" s="15"/>
      <c r="W76" s="15"/>
      <c r="X76" s="15"/>
      <c r="Y76" s="15"/>
      <c r="Z76" s="15"/>
      <c r="AA76" s="15"/>
      <c r="AB76" s="15"/>
      <c r="AC76" s="15"/>
    </row>
    <row r="77" spans="1:29" ht="15.75" customHeight="1" x14ac:dyDescent="0.35">
      <c r="A77" s="8" t="s">
        <v>916</v>
      </c>
      <c r="B77" s="8" t="s">
        <v>921</v>
      </c>
      <c r="C77" s="10">
        <v>1</v>
      </c>
      <c r="D77" s="8" t="s">
        <v>775</v>
      </c>
      <c r="E77" s="8" t="s">
        <v>770</v>
      </c>
      <c r="F77" s="8" t="str">
        <f>UnitControlCenter!$B$15</f>
        <v>terawatt-hours (TWh) / year</v>
      </c>
      <c r="G77" s="8" t="s">
        <v>922</v>
      </c>
      <c r="H77" s="8" t="s">
        <v>923</v>
      </c>
      <c r="I77" s="8" t="s">
        <v>924</v>
      </c>
      <c r="J77" s="8"/>
      <c r="K77" s="8"/>
      <c r="L77" s="8"/>
      <c r="M77" s="8"/>
      <c r="N77" s="8"/>
      <c r="O77" s="8"/>
      <c r="P77" s="8"/>
      <c r="Q77" s="8"/>
      <c r="R77" s="8"/>
      <c r="S77" s="8"/>
      <c r="T77" s="15"/>
      <c r="U77" s="15"/>
      <c r="V77" s="15"/>
      <c r="W77" s="15"/>
      <c r="X77" s="15"/>
      <c r="Y77" s="15"/>
      <c r="Z77" s="15"/>
      <c r="AA77" s="15"/>
      <c r="AB77" s="15"/>
      <c r="AC77" s="15"/>
    </row>
    <row r="78" spans="1:29" ht="15.75" customHeight="1" thickBot="1" x14ac:dyDescent="0.4">
      <c r="A78" s="23" t="s">
        <v>916</v>
      </c>
      <c r="B78" s="23" t="s">
        <v>925</v>
      </c>
      <c r="C78" s="24">
        <v>1</v>
      </c>
      <c r="D78" s="23" t="s">
        <v>775</v>
      </c>
      <c r="E78" s="23" t="s">
        <v>776</v>
      </c>
      <c r="F78" s="23" t="str">
        <f>UnitControlCenter!$B$16</f>
        <v>gigawatts (GW) / year</v>
      </c>
      <c r="G78" s="23" t="s">
        <v>926</v>
      </c>
      <c r="H78" s="23" t="s">
        <v>927</v>
      </c>
      <c r="I78" s="23" t="s">
        <v>928</v>
      </c>
      <c r="J78" s="23"/>
      <c r="K78" s="23"/>
      <c r="L78" s="23"/>
      <c r="M78" s="23"/>
      <c r="N78" s="23"/>
      <c r="O78" s="23"/>
      <c r="P78" s="23"/>
      <c r="Q78" s="23"/>
      <c r="R78" s="23"/>
      <c r="S78" s="23"/>
      <c r="T78" s="23"/>
      <c r="U78" s="23"/>
      <c r="V78" s="23"/>
      <c r="W78" s="23"/>
      <c r="X78" s="23"/>
      <c r="Y78" s="23"/>
      <c r="Z78" s="23"/>
      <c r="AA78" s="23"/>
      <c r="AB78" s="23"/>
      <c r="AC78" s="23"/>
    </row>
    <row r="79" spans="1:29" ht="15.75" customHeight="1" x14ac:dyDescent="0.35">
      <c r="A79" s="8" t="s">
        <v>916</v>
      </c>
      <c r="B79" s="8" t="s">
        <v>929</v>
      </c>
      <c r="C79" s="10">
        <v>1</v>
      </c>
      <c r="D79" s="8" t="s">
        <v>775</v>
      </c>
      <c r="E79" s="8" t="s">
        <v>770</v>
      </c>
      <c r="F79" s="8" t="str">
        <f>UnitControlCenter!$B$16</f>
        <v>gigawatts (GW) / year</v>
      </c>
      <c r="G79" s="8" t="s">
        <v>930</v>
      </c>
      <c r="H79" s="8" t="s">
        <v>931</v>
      </c>
      <c r="I79" s="8" t="s">
        <v>932</v>
      </c>
      <c r="J79" s="8"/>
      <c r="K79" s="8"/>
      <c r="L79" s="8"/>
      <c r="M79" s="8"/>
      <c r="N79" s="8"/>
      <c r="O79" s="8"/>
      <c r="P79" s="8"/>
      <c r="Q79" s="8"/>
      <c r="R79" s="8"/>
      <c r="S79" s="8"/>
      <c r="T79" s="15"/>
      <c r="U79" s="15"/>
      <c r="V79" s="15"/>
      <c r="W79" s="15"/>
      <c r="X79" s="15"/>
      <c r="Y79" s="15"/>
      <c r="Z79" s="15"/>
      <c r="AA79" s="15"/>
      <c r="AB79" s="15"/>
      <c r="AC79" s="15"/>
    </row>
    <row r="80" spans="1:29" ht="15.75" customHeight="1" x14ac:dyDescent="0.35">
      <c r="A80" s="8" t="s">
        <v>916</v>
      </c>
      <c r="B80" s="8" t="s">
        <v>933</v>
      </c>
      <c r="C80" s="10">
        <v>1</v>
      </c>
      <c r="D80" s="8" t="s">
        <v>775</v>
      </c>
      <c r="E80" s="8" t="s">
        <v>776</v>
      </c>
      <c r="F80" s="8" t="str">
        <f>UnitControlCenter!$B$15</f>
        <v>terawatt-hours (TWh) / year</v>
      </c>
      <c r="G80" s="8" t="s">
        <v>934</v>
      </c>
      <c r="H80" s="8" t="s">
        <v>935</v>
      </c>
      <c r="I80" s="8" t="s">
        <v>936</v>
      </c>
      <c r="J80" s="8"/>
      <c r="K80" s="8"/>
      <c r="L80" s="8"/>
      <c r="M80" s="8"/>
      <c r="N80" s="8"/>
      <c r="O80" s="8"/>
      <c r="P80" s="8"/>
      <c r="Q80" s="8"/>
      <c r="R80" s="8"/>
      <c r="S80" s="8"/>
      <c r="T80" s="15"/>
      <c r="U80" s="15"/>
      <c r="V80" s="15"/>
      <c r="W80" s="15"/>
      <c r="X80" s="15"/>
      <c r="Y80" s="15"/>
      <c r="Z80" s="15"/>
      <c r="AA80" s="15"/>
      <c r="AB80" s="15"/>
      <c r="AC80" s="15"/>
    </row>
    <row r="81" spans="1:29" ht="15.75" customHeight="1" x14ac:dyDescent="0.35">
      <c r="A81" s="8" t="s">
        <v>937</v>
      </c>
      <c r="B81" s="8" t="s">
        <v>938</v>
      </c>
      <c r="C81" s="10">
        <v>1</v>
      </c>
      <c r="D81" s="8" t="s">
        <v>775</v>
      </c>
      <c r="E81" s="8" t="s">
        <v>939</v>
      </c>
      <c r="F81" s="8" t="str">
        <f>UnitControlCenter!$B$17</f>
        <v>2019 USD / megawatt-hour (MWh)</v>
      </c>
      <c r="G81" s="8" t="s">
        <v>940</v>
      </c>
      <c r="H81" s="8" t="s">
        <v>941</v>
      </c>
      <c r="I81" s="8" t="s">
        <v>942</v>
      </c>
      <c r="J81" s="8"/>
      <c r="K81" s="8"/>
      <c r="L81" s="8"/>
      <c r="M81" s="8"/>
      <c r="N81" s="8"/>
      <c r="O81" s="8"/>
      <c r="P81" s="8"/>
      <c r="Q81" s="8"/>
      <c r="R81" s="8"/>
      <c r="S81" s="8"/>
      <c r="T81" s="15"/>
      <c r="U81" s="15"/>
      <c r="V81" s="15"/>
      <c r="W81" s="15"/>
      <c r="X81" s="15"/>
      <c r="Y81" s="15"/>
      <c r="Z81" s="15"/>
      <c r="AA81" s="15"/>
      <c r="AB81" s="15"/>
      <c r="AC81" s="15"/>
    </row>
    <row r="82" spans="1:29" ht="15.75" customHeight="1" thickBot="1" x14ac:dyDescent="0.4">
      <c r="A82" s="23" t="s">
        <v>937</v>
      </c>
      <c r="B82" s="23" t="s">
        <v>943</v>
      </c>
      <c r="C82" s="24">
        <v>1</v>
      </c>
      <c r="D82" s="23" t="s">
        <v>775</v>
      </c>
      <c r="E82" s="23" t="s">
        <v>776</v>
      </c>
      <c r="F82" s="23" t="str">
        <f>UnitControlCenter!$B$15</f>
        <v>terawatt-hours (TWh) / year</v>
      </c>
      <c r="G82" s="23" t="s">
        <v>944</v>
      </c>
      <c r="H82" s="23" t="s">
        <v>945</v>
      </c>
      <c r="I82" s="23" t="s">
        <v>946</v>
      </c>
      <c r="J82" s="8"/>
      <c r="K82" s="8"/>
      <c r="L82" s="8"/>
      <c r="M82" s="8"/>
      <c r="N82" s="8"/>
      <c r="O82" s="8"/>
      <c r="P82" s="8"/>
      <c r="Q82" s="8"/>
      <c r="R82" s="8"/>
      <c r="S82" s="8"/>
      <c r="T82" s="15"/>
      <c r="U82" s="15"/>
      <c r="V82" s="15"/>
      <c r="W82" s="15"/>
      <c r="X82" s="15"/>
      <c r="Y82" s="15"/>
      <c r="Z82" s="15"/>
      <c r="AA82" s="15"/>
      <c r="AB82" s="15"/>
      <c r="AC82" s="15"/>
    </row>
    <row r="83" spans="1:29" ht="15.75" customHeight="1" x14ac:dyDescent="0.35">
      <c r="A83" s="8" t="s">
        <v>937</v>
      </c>
      <c r="B83" s="8" t="s">
        <v>947</v>
      </c>
      <c r="C83" s="10">
        <v>1</v>
      </c>
      <c r="D83" s="8" t="s">
        <v>775</v>
      </c>
      <c r="E83" s="8" t="s">
        <v>776</v>
      </c>
      <c r="F83" s="8" t="str">
        <f>UnitControlCenter!$B$18</f>
        <v>cubic km / yr</v>
      </c>
      <c r="G83" s="8" t="s">
        <v>948</v>
      </c>
      <c r="H83" s="8" t="s">
        <v>949</v>
      </c>
      <c r="I83" s="8" t="s">
        <v>950</v>
      </c>
      <c r="J83" s="8"/>
      <c r="K83" s="8"/>
      <c r="L83" s="8"/>
      <c r="M83" s="8"/>
      <c r="N83" s="8"/>
      <c r="O83" s="8"/>
      <c r="P83" s="8"/>
      <c r="Q83" s="8"/>
      <c r="R83" s="8"/>
      <c r="S83" s="8"/>
      <c r="T83" s="15"/>
      <c r="U83" s="15"/>
      <c r="V83" s="15"/>
      <c r="W83" s="15"/>
      <c r="X83" s="15"/>
      <c r="Y83" s="15"/>
      <c r="Z83" s="15"/>
      <c r="AA83" s="15"/>
      <c r="AB83" s="15"/>
      <c r="AC83" s="15"/>
    </row>
    <row r="84" spans="1:29" ht="15.75" customHeight="1" x14ac:dyDescent="0.35">
      <c r="A84" s="8" t="s">
        <v>937</v>
      </c>
      <c r="B84" s="8" t="s">
        <v>951</v>
      </c>
      <c r="C84" s="10">
        <v>1</v>
      </c>
      <c r="D84" s="8" t="s">
        <v>775</v>
      </c>
      <c r="E84" s="8" t="s">
        <v>776</v>
      </c>
      <c r="F84" s="8" t="str">
        <f>UnitControlCenter!$B$18</f>
        <v>cubic km / yr</v>
      </c>
      <c r="G84" s="8" t="s">
        <v>952</v>
      </c>
      <c r="H84" s="8" t="s">
        <v>953</v>
      </c>
      <c r="I84" s="8" t="s">
        <v>954</v>
      </c>
      <c r="J84" s="8"/>
      <c r="K84" s="8"/>
      <c r="L84" s="8"/>
      <c r="M84" s="8"/>
      <c r="N84" s="8"/>
      <c r="O84" s="8"/>
      <c r="P84" s="8"/>
      <c r="Q84" s="8"/>
      <c r="R84" s="8"/>
      <c r="S84" s="8"/>
      <c r="T84" s="15"/>
      <c r="U84" s="15"/>
      <c r="V84" s="15"/>
      <c r="W84" s="15"/>
      <c r="X84" s="15"/>
      <c r="Y84" s="15"/>
      <c r="Z84" s="15"/>
      <c r="AA84" s="15"/>
      <c r="AB84" s="15"/>
      <c r="AC84" s="15"/>
    </row>
    <row r="85" spans="1:29" ht="15.75" customHeight="1" x14ac:dyDescent="0.35">
      <c r="A85" s="8" t="s">
        <v>955</v>
      </c>
      <c r="B85" s="8" t="s">
        <v>956</v>
      </c>
      <c r="C85" s="10">
        <v>1</v>
      </c>
      <c r="D85" s="8" t="s">
        <v>775</v>
      </c>
      <c r="E85" s="8" t="s">
        <v>776</v>
      </c>
      <c r="F85" s="8" t="str">
        <f>UnitControlCenter!$B$21</f>
        <v>million vehicles / year</v>
      </c>
      <c r="G85" s="8" t="s">
        <v>957</v>
      </c>
      <c r="H85" s="8" t="s">
        <v>958</v>
      </c>
      <c r="I85" s="8" t="s">
        <v>959</v>
      </c>
      <c r="J85" s="8"/>
      <c r="K85" s="8"/>
      <c r="L85" s="8"/>
      <c r="M85" s="8"/>
      <c r="N85" s="8"/>
      <c r="O85" s="8"/>
      <c r="P85" s="8"/>
      <c r="Q85" s="8"/>
      <c r="R85" s="8"/>
      <c r="S85" s="8"/>
      <c r="T85" s="15"/>
      <c r="U85" s="15"/>
      <c r="V85" s="15"/>
      <c r="W85" s="15"/>
      <c r="X85" s="15"/>
      <c r="Y85" s="15"/>
      <c r="Z85" s="15"/>
      <c r="AA85" s="15"/>
      <c r="AB85" s="15"/>
      <c r="AC85" s="15"/>
    </row>
    <row r="86" spans="1:29" ht="15.75" customHeight="1" x14ac:dyDescent="0.35">
      <c r="A86" s="8" t="s">
        <v>955</v>
      </c>
      <c r="B86" s="8" t="s">
        <v>960</v>
      </c>
      <c r="C86" s="10">
        <v>1</v>
      </c>
      <c r="D86" s="8" t="s">
        <v>775</v>
      </c>
      <c r="E86" s="8" t="s">
        <v>776</v>
      </c>
      <c r="F86" s="8" t="str">
        <f>UnitControlCenter!$B$22</f>
        <v>thousand vehicles / year</v>
      </c>
      <c r="G86" s="8" t="s">
        <v>961</v>
      </c>
      <c r="H86" s="8" t="s">
        <v>962</v>
      </c>
      <c r="I86" s="8" t="s">
        <v>963</v>
      </c>
      <c r="J86" s="8"/>
      <c r="K86" s="8"/>
      <c r="L86" s="8"/>
      <c r="M86" s="8"/>
      <c r="N86" s="8"/>
      <c r="O86" s="8"/>
      <c r="P86" s="8"/>
      <c r="Q86" s="8"/>
      <c r="R86" s="8"/>
      <c r="S86" s="8"/>
      <c r="T86" s="15"/>
      <c r="U86" s="15"/>
      <c r="V86" s="15"/>
      <c r="W86" s="15"/>
      <c r="X86" s="15"/>
      <c r="Y86" s="15"/>
      <c r="Z86" s="15"/>
      <c r="AA86" s="15"/>
      <c r="AB86" s="15"/>
      <c r="AC86" s="15"/>
    </row>
    <row r="87" spans="1:29" ht="15.75" customHeight="1" x14ac:dyDescent="0.35">
      <c r="A87" s="8" t="s">
        <v>955</v>
      </c>
      <c r="B87" s="8" t="s">
        <v>964</v>
      </c>
      <c r="C87" s="10">
        <v>1</v>
      </c>
      <c r="D87" s="8" t="s">
        <v>775</v>
      </c>
      <c r="E87" s="8" t="s">
        <v>776</v>
      </c>
      <c r="F87" s="8" t="str">
        <f>UnitControlCenter!$B$22</f>
        <v>thousand vehicles / year</v>
      </c>
      <c r="G87" s="8" t="s">
        <v>965</v>
      </c>
      <c r="H87" s="8" t="s">
        <v>958</v>
      </c>
      <c r="I87" s="8" t="s">
        <v>959</v>
      </c>
      <c r="J87" s="8"/>
      <c r="K87" s="8"/>
      <c r="L87" s="8"/>
      <c r="M87" s="8"/>
      <c r="N87" s="8"/>
      <c r="O87" s="8"/>
      <c r="P87" s="8"/>
      <c r="Q87" s="8"/>
      <c r="R87" s="8"/>
      <c r="S87" s="8"/>
      <c r="T87" s="15"/>
      <c r="U87" s="15"/>
      <c r="V87" s="15"/>
      <c r="W87" s="15"/>
      <c r="X87" s="15"/>
      <c r="Y87" s="15"/>
      <c r="Z87" s="15"/>
      <c r="AA87" s="15"/>
      <c r="AB87" s="15"/>
      <c r="AC87" s="15"/>
    </row>
    <row r="88" spans="1:29" ht="15.75" customHeight="1" x14ac:dyDescent="0.35">
      <c r="A88" s="8" t="s">
        <v>955</v>
      </c>
      <c r="B88" s="8" t="s">
        <v>966</v>
      </c>
      <c r="C88" s="10">
        <v>1</v>
      </c>
      <c r="D88" s="8" t="s">
        <v>775</v>
      </c>
      <c r="E88" s="8" t="s">
        <v>776</v>
      </c>
      <c r="F88" s="8" t="str">
        <f>UnitControlCenter!$B$22</f>
        <v>thousand vehicles / year</v>
      </c>
      <c r="G88" s="8" t="s">
        <v>967</v>
      </c>
      <c r="H88" s="8" t="s">
        <v>962</v>
      </c>
      <c r="I88" s="8" t="s">
        <v>963</v>
      </c>
      <c r="J88" s="8"/>
      <c r="K88" s="8"/>
      <c r="L88" s="8"/>
      <c r="M88" s="8"/>
      <c r="N88" s="8"/>
      <c r="O88" s="8"/>
      <c r="P88" s="8"/>
      <c r="Q88" s="8"/>
      <c r="R88" s="8"/>
      <c r="S88" s="8"/>
      <c r="T88" s="15"/>
      <c r="U88" s="15"/>
      <c r="V88" s="15"/>
      <c r="W88" s="15"/>
      <c r="X88" s="15"/>
      <c r="Y88" s="15"/>
      <c r="Z88" s="15"/>
      <c r="AA88" s="15"/>
      <c r="AB88" s="15"/>
      <c r="AC88" s="15"/>
    </row>
    <row r="89" spans="1:29" ht="15.75" customHeight="1" x14ac:dyDescent="0.35">
      <c r="A89" s="8" t="s">
        <v>955</v>
      </c>
      <c r="B89" s="8" t="s">
        <v>968</v>
      </c>
      <c r="C89" s="10">
        <v>1</v>
      </c>
      <c r="D89" s="8" t="s">
        <v>775</v>
      </c>
      <c r="E89" s="8" t="s">
        <v>776</v>
      </c>
      <c r="F89" s="8" t="str">
        <f>UnitControlCenter!$B$22</f>
        <v>thousand vehicles / year</v>
      </c>
      <c r="G89" s="8" t="s">
        <v>969</v>
      </c>
      <c r="H89" s="8" t="s">
        <v>970</v>
      </c>
      <c r="I89" s="8" t="s">
        <v>971</v>
      </c>
      <c r="J89" s="8"/>
      <c r="K89" s="8"/>
      <c r="L89" s="8"/>
      <c r="M89" s="8"/>
      <c r="N89" s="8"/>
      <c r="O89" s="8"/>
      <c r="P89" s="8"/>
      <c r="Q89" s="8"/>
      <c r="R89" s="8"/>
      <c r="S89" s="8"/>
      <c r="T89" s="15"/>
      <c r="U89" s="15"/>
      <c r="V89" s="15"/>
      <c r="W89" s="15"/>
      <c r="X89" s="15"/>
      <c r="Y89" s="15"/>
      <c r="Z89" s="15"/>
      <c r="AA89" s="15"/>
      <c r="AB89" s="15"/>
      <c r="AC89" s="15"/>
    </row>
    <row r="90" spans="1:29" ht="15.75" customHeight="1" x14ac:dyDescent="0.35">
      <c r="A90" s="8" t="s">
        <v>955</v>
      </c>
      <c r="B90" s="8" t="s">
        <v>972</v>
      </c>
      <c r="C90" s="10">
        <v>1</v>
      </c>
      <c r="D90" s="8" t="s">
        <v>775</v>
      </c>
      <c r="E90" s="8" t="s">
        <v>776</v>
      </c>
      <c r="F90" s="8" t="str">
        <f>UnitControlCenter!$B$23</f>
        <v>million vehicles</v>
      </c>
      <c r="G90" s="8" t="s">
        <v>973</v>
      </c>
      <c r="H90" s="8" t="s">
        <v>958</v>
      </c>
      <c r="I90" s="8" t="s">
        <v>959</v>
      </c>
      <c r="J90" s="8"/>
      <c r="K90" s="8"/>
      <c r="L90" s="8"/>
      <c r="M90" s="8"/>
      <c r="N90" s="8"/>
      <c r="O90" s="8"/>
      <c r="P90" s="8"/>
      <c r="Q90" s="8"/>
      <c r="R90" s="8"/>
      <c r="S90" s="8"/>
      <c r="T90" s="15"/>
      <c r="U90" s="15"/>
      <c r="V90" s="15"/>
      <c r="W90" s="15"/>
      <c r="X90" s="15"/>
      <c r="Y90" s="15"/>
      <c r="Z90" s="15"/>
      <c r="AA90" s="15"/>
      <c r="AB90" s="15"/>
      <c r="AC90" s="15"/>
    </row>
    <row r="91" spans="1:29" ht="15.75" customHeight="1" x14ac:dyDescent="0.35">
      <c r="A91" s="8" t="s">
        <v>955</v>
      </c>
      <c r="B91" s="8" t="s">
        <v>974</v>
      </c>
      <c r="C91" s="10">
        <v>1</v>
      </c>
      <c r="D91" s="8" t="s">
        <v>775</v>
      </c>
      <c r="E91" s="8" t="s">
        <v>776</v>
      </c>
      <c r="F91" s="8" t="str">
        <f>UnitControlCenter!$B$24</f>
        <v>thousand vehicles</v>
      </c>
      <c r="G91" s="8" t="s">
        <v>975</v>
      </c>
      <c r="H91" s="8" t="s">
        <v>962</v>
      </c>
      <c r="I91" s="8" t="s">
        <v>963</v>
      </c>
      <c r="J91" s="8"/>
      <c r="K91" s="8"/>
      <c r="L91" s="8"/>
      <c r="M91" s="8"/>
      <c r="N91" s="8"/>
      <c r="O91" s="8"/>
      <c r="P91" s="8"/>
      <c r="Q91" s="8"/>
      <c r="R91" s="8"/>
      <c r="S91" s="8"/>
      <c r="T91" s="15"/>
      <c r="U91" s="15"/>
      <c r="V91" s="15"/>
      <c r="W91" s="15"/>
      <c r="X91" s="15"/>
      <c r="Y91" s="15"/>
      <c r="Z91" s="15"/>
      <c r="AA91" s="15"/>
      <c r="AB91" s="15"/>
      <c r="AC91" s="15"/>
    </row>
    <row r="92" spans="1:29" ht="15.75" customHeight="1" thickBot="1" x14ac:dyDescent="0.4">
      <c r="A92" s="23" t="s">
        <v>955</v>
      </c>
      <c r="B92" s="23" t="s">
        <v>976</v>
      </c>
      <c r="C92" s="24">
        <v>1</v>
      </c>
      <c r="D92" s="23" t="s">
        <v>775</v>
      </c>
      <c r="E92" s="23" t="s">
        <v>776</v>
      </c>
      <c r="F92" s="23" t="str">
        <f>UnitControlCenter!$B$23</f>
        <v>million vehicles</v>
      </c>
      <c r="G92" s="23" t="s">
        <v>977</v>
      </c>
      <c r="H92" s="23" t="s">
        <v>958</v>
      </c>
      <c r="I92" s="23" t="s">
        <v>959</v>
      </c>
      <c r="J92" s="23"/>
      <c r="K92" s="23"/>
      <c r="L92" s="23"/>
      <c r="M92" s="23"/>
      <c r="N92" s="23"/>
      <c r="O92" s="23"/>
      <c r="P92" s="23"/>
      <c r="Q92" s="23"/>
      <c r="R92" s="23"/>
      <c r="S92" s="23"/>
      <c r="T92" s="23"/>
      <c r="U92" s="23"/>
      <c r="V92" s="23"/>
      <c r="W92" s="23"/>
      <c r="X92" s="23"/>
      <c r="Y92" s="23"/>
      <c r="Z92" s="23"/>
      <c r="AA92" s="23"/>
      <c r="AB92" s="23"/>
      <c r="AC92" s="23"/>
    </row>
    <row r="93" spans="1:29" ht="15.75" customHeight="1" x14ac:dyDescent="0.35">
      <c r="A93" s="8" t="s">
        <v>955</v>
      </c>
      <c r="B93" s="8" t="s">
        <v>978</v>
      </c>
      <c r="C93" s="10">
        <v>1</v>
      </c>
      <c r="D93" s="8" t="s">
        <v>775</v>
      </c>
      <c r="E93" s="8" t="s">
        <v>776</v>
      </c>
      <c r="F93" s="8" t="str">
        <f>UnitControlCenter!$B$23</f>
        <v>million vehicles</v>
      </c>
      <c r="G93" s="8" t="s">
        <v>979</v>
      </c>
      <c r="H93" s="8" t="s">
        <v>962</v>
      </c>
      <c r="I93" s="8" t="s">
        <v>963</v>
      </c>
      <c r="J93" s="8"/>
      <c r="K93" s="8"/>
      <c r="L93" s="8"/>
      <c r="M93" s="8"/>
      <c r="N93" s="8"/>
      <c r="O93" s="8"/>
      <c r="P93" s="8"/>
      <c r="Q93" s="8"/>
      <c r="R93" s="8"/>
      <c r="S93" s="8"/>
      <c r="T93" s="15"/>
      <c r="U93" s="15"/>
      <c r="V93" s="15"/>
      <c r="W93" s="15"/>
      <c r="X93" s="15"/>
      <c r="Y93" s="15"/>
      <c r="Z93" s="15"/>
      <c r="AA93" s="15"/>
      <c r="AB93" s="15"/>
      <c r="AC93" s="15"/>
    </row>
    <row r="94" spans="1:29" ht="15.75" customHeight="1" x14ac:dyDescent="0.35">
      <c r="A94" s="8" t="s">
        <v>955</v>
      </c>
      <c r="B94" s="8" t="s">
        <v>980</v>
      </c>
      <c r="C94" s="10">
        <v>1</v>
      </c>
      <c r="D94" s="8" t="s">
        <v>775</v>
      </c>
      <c r="E94" s="8" t="s">
        <v>776</v>
      </c>
      <c r="F94" s="8" t="str">
        <f>UnitControlCenter!$B$23</f>
        <v>million vehicles</v>
      </c>
      <c r="G94" s="8" t="s">
        <v>981</v>
      </c>
      <c r="H94" s="8" t="s">
        <v>970</v>
      </c>
      <c r="I94" s="8" t="s">
        <v>971</v>
      </c>
      <c r="J94" s="8"/>
      <c r="K94" s="8"/>
      <c r="L94" s="8"/>
      <c r="M94" s="8"/>
      <c r="N94" s="8"/>
      <c r="O94" s="8"/>
      <c r="P94" s="8"/>
      <c r="Q94" s="8"/>
      <c r="R94" s="8"/>
      <c r="S94" s="8"/>
      <c r="T94" s="15"/>
      <c r="U94" s="15"/>
      <c r="V94" s="15"/>
      <c r="W94" s="15"/>
      <c r="X94" s="15"/>
      <c r="Y94" s="15"/>
      <c r="Z94" s="15"/>
      <c r="AA94" s="15"/>
      <c r="AB94" s="15"/>
      <c r="AC94" s="15"/>
    </row>
    <row r="95" spans="1:29" ht="15.75" customHeight="1" x14ac:dyDescent="0.35">
      <c r="A95" s="8" t="s">
        <v>982</v>
      </c>
      <c r="B95" s="8" t="s">
        <v>983</v>
      </c>
      <c r="C95" s="10">
        <v>1</v>
      </c>
      <c r="D95" s="8" t="s">
        <v>775</v>
      </c>
      <c r="E95" s="8" t="s">
        <v>776</v>
      </c>
      <c r="F95" s="8" t="str">
        <f>UnitControlCenter!$B$3</f>
        <v>million metric tons / year</v>
      </c>
      <c r="G95" s="8" t="s">
        <v>984</v>
      </c>
      <c r="H95" s="8" t="s">
        <v>985</v>
      </c>
      <c r="I95" s="8" t="s">
        <v>986</v>
      </c>
      <c r="J95" s="8"/>
      <c r="K95" s="8"/>
      <c r="L95" s="8"/>
      <c r="M95" s="8"/>
      <c r="N95" s="8"/>
      <c r="O95" s="8"/>
      <c r="P95" s="8"/>
      <c r="Q95" s="8"/>
      <c r="R95" s="8"/>
      <c r="S95" s="8"/>
      <c r="T95" s="15"/>
      <c r="U95" s="15"/>
      <c r="V95" s="15"/>
      <c r="W95" s="15"/>
      <c r="X95" s="15"/>
      <c r="Y95" s="15"/>
      <c r="Z95" s="15"/>
      <c r="AA95" s="15"/>
      <c r="AB95" s="15"/>
      <c r="AC95" s="15"/>
    </row>
    <row r="96" spans="1:29" ht="15.75" customHeight="1" x14ac:dyDescent="0.35">
      <c r="A96" s="8" t="s">
        <v>982</v>
      </c>
      <c r="B96" s="8" t="s">
        <v>987</v>
      </c>
      <c r="C96" s="10">
        <v>1</v>
      </c>
      <c r="D96" s="8" t="s">
        <v>775</v>
      </c>
      <c r="E96" s="8" t="s">
        <v>776</v>
      </c>
      <c r="F96" s="8" t="str">
        <f>UnitControlCenter!$B$25</f>
        <v>PJ / year</v>
      </c>
      <c r="G96" s="8" t="s">
        <v>988</v>
      </c>
      <c r="H96" s="8" t="s">
        <v>989</v>
      </c>
      <c r="I96" s="8" t="s">
        <v>990</v>
      </c>
      <c r="J96" s="8"/>
      <c r="K96" s="8"/>
      <c r="L96" s="8"/>
      <c r="M96" s="8"/>
      <c r="N96" s="8"/>
      <c r="O96" s="8"/>
      <c r="P96" s="8"/>
      <c r="Q96" s="8"/>
      <c r="R96" s="8"/>
      <c r="S96" s="8"/>
      <c r="T96" s="15"/>
      <c r="U96" s="15"/>
      <c r="V96" s="15"/>
      <c r="W96" s="15"/>
      <c r="X96" s="15"/>
      <c r="Y96" s="15"/>
      <c r="Z96" s="15"/>
      <c r="AA96" s="15"/>
      <c r="AB96" s="15"/>
      <c r="AC96" s="15"/>
    </row>
    <row r="97" spans="1:29" ht="15.75" customHeight="1" thickBot="1" x14ac:dyDescent="0.4">
      <c r="A97" s="23" t="s">
        <v>982</v>
      </c>
      <c r="B97" s="23" t="s">
        <v>991</v>
      </c>
      <c r="C97" s="24">
        <v>1</v>
      </c>
      <c r="D97" s="23" t="s">
        <v>775</v>
      </c>
      <c r="E97" s="23" t="s">
        <v>776</v>
      </c>
      <c r="F97" s="23" t="str">
        <f>UnitControlCenter!$B$25</f>
        <v>PJ / year</v>
      </c>
      <c r="G97" s="23" t="s">
        <v>992</v>
      </c>
      <c r="H97" s="23" t="s">
        <v>985</v>
      </c>
      <c r="I97" s="23" t="s">
        <v>986</v>
      </c>
      <c r="J97" s="23"/>
      <c r="K97" s="23"/>
      <c r="L97" s="23"/>
      <c r="M97" s="23"/>
      <c r="N97" s="23"/>
      <c r="O97" s="23"/>
      <c r="P97" s="23"/>
      <c r="Q97" s="23"/>
      <c r="R97" s="23"/>
      <c r="S97" s="23"/>
      <c r="T97" s="23"/>
      <c r="U97" s="23"/>
      <c r="V97" s="23"/>
      <c r="W97" s="23"/>
      <c r="X97" s="23"/>
      <c r="Y97" s="23"/>
      <c r="Z97" s="23"/>
      <c r="AA97" s="23"/>
      <c r="AB97" s="23"/>
      <c r="AC97" s="23"/>
    </row>
    <row r="98" spans="1:29" ht="15.75" customHeight="1" x14ac:dyDescent="0.35">
      <c r="A98" s="8" t="s">
        <v>982</v>
      </c>
      <c r="B98" s="8" t="s">
        <v>993</v>
      </c>
      <c r="C98" s="10">
        <v>1</v>
      </c>
      <c r="D98" s="8" t="s">
        <v>775</v>
      </c>
      <c r="E98" s="8" t="s">
        <v>776</v>
      </c>
      <c r="F98" s="8" t="str">
        <f>UnitControlCenter!$B$19</f>
        <v>trillion passenger-km / year</v>
      </c>
      <c r="G98" s="8" t="s">
        <v>994</v>
      </c>
      <c r="H98" s="8" t="s">
        <v>995</v>
      </c>
      <c r="I98" s="8" t="s">
        <v>996</v>
      </c>
      <c r="J98" s="8"/>
      <c r="K98" s="8"/>
      <c r="L98" s="8"/>
      <c r="M98" s="8"/>
      <c r="N98" s="8"/>
      <c r="O98" s="8"/>
      <c r="P98" s="8"/>
      <c r="Q98" s="8"/>
      <c r="R98" s="8"/>
      <c r="S98" s="8"/>
      <c r="T98" s="15"/>
      <c r="U98" s="15"/>
      <c r="V98" s="15"/>
      <c r="W98" s="15"/>
      <c r="X98" s="15"/>
      <c r="Y98" s="15"/>
      <c r="Z98" s="15"/>
      <c r="AA98" s="15"/>
      <c r="AB98" s="15"/>
      <c r="AC98" s="15"/>
    </row>
    <row r="99" spans="1:29" ht="15.75" customHeight="1" x14ac:dyDescent="0.35">
      <c r="A99" s="8" t="s">
        <v>982</v>
      </c>
      <c r="B99" s="8" t="s">
        <v>997</v>
      </c>
      <c r="C99" s="10">
        <v>1</v>
      </c>
      <c r="D99" s="8" t="s">
        <v>775</v>
      </c>
      <c r="E99" s="8" t="s">
        <v>776</v>
      </c>
      <c r="F99" s="8" t="str">
        <f>UnitControlCenter!$B$20</f>
        <v>trillion freight ton-km / year</v>
      </c>
      <c r="G99" s="8" t="s">
        <v>998</v>
      </c>
      <c r="H99" s="8" t="s">
        <v>999</v>
      </c>
      <c r="I99" s="8" t="s">
        <v>1000</v>
      </c>
      <c r="J99" s="8"/>
      <c r="K99" s="8"/>
      <c r="L99" s="8"/>
      <c r="M99" s="8"/>
      <c r="N99" s="8"/>
      <c r="O99" s="8"/>
      <c r="P99" s="8"/>
      <c r="Q99" s="8"/>
      <c r="R99" s="8"/>
      <c r="S99" s="8"/>
      <c r="T99" s="15"/>
      <c r="U99" s="15"/>
      <c r="V99" s="15"/>
      <c r="W99" s="15"/>
      <c r="X99" s="15"/>
      <c r="Y99" s="15"/>
      <c r="Z99" s="15"/>
      <c r="AA99" s="15"/>
      <c r="AB99" s="15"/>
      <c r="AC99" s="15"/>
    </row>
    <row r="100" spans="1:29" ht="15.75" customHeight="1" x14ac:dyDescent="0.35">
      <c r="A100" s="8" t="s">
        <v>1001</v>
      </c>
      <c r="B100" s="8" t="s">
        <v>1002</v>
      </c>
      <c r="C100" s="10">
        <v>1</v>
      </c>
      <c r="D100" s="8" t="s">
        <v>775</v>
      </c>
      <c r="E100" s="8" t="s">
        <v>776</v>
      </c>
      <c r="F100" s="8" t="str">
        <f>UnitControlCenter!$B$25</f>
        <v>PJ / year</v>
      </c>
      <c r="G100" s="8" t="s">
        <v>1003</v>
      </c>
      <c r="H100" s="8" t="s">
        <v>1004</v>
      </c>
      <c r="I100" s="8" t="s">
        <v>1005</v>
      </c>
      <c r="J100" s="8"/>
      <c r="K100" s="8"/>
      <c r="L100" s="8"/>
      <c r="M100" s="8"/>
      <c r="N100" s="8"/>
      <c r="O100" s="8"/>
      <c r="P100" s="8"/>
      <c r="Q100" s="8"/>
      <c r="R100" s="8"/>
      <c r="S100" s="8"/>
      <c r="T100" s="15"/>
      <c r="U100" s="15"/>
      <c r="V100" s="15"/>
      <c r="W100" s="15"/>
      <c r="X100" s="15"/>
      <c r="Y100" s="15"/>
      <c r="Z100" s="15"/>
      <c r="AA100" s="15"/>
      <c r="AB100" s="15"/>
      <c r="AC100" s="15"/>
    </row>
    <row r="101" spans="1:29" ht="15.75" customHeight="1" thickBot="1" x14ac:dyDescent="0.4">
      <c r="A101" s="23" t="s">
        <v>1001</v>
      </c>
      <c r="B101" s="23" t="s">
        <v>1006</v>
      </c>
      <c r="C101" s="24">
        <v>1</v>
      </c>
      <c r="D101" s="23" t="s">
        <v>775</v>
      </c>
      <c r="E101" s="23" t="s">
        <v>776</v>
      </c>
      <c r="F101" s="23" t="str">
        <f>UnitControlCenter!$B$25</f>
        <v>PJ / year</v>
      </c>
      <c r="G101" s="23" t="s">
        <v>1007</v>
      </c>
      <c r="H101" s="23" t="s">
        <v>1008</v>
      </c>
      <c r="I101" s="23" t="s">
        <v>1009</v>
      </c>
      <c r="J101" s="23"/>
      <c r="K101" s="23"/>
      <c r="L101" s="23"/>
      <c r="M101" s="23"/>
      <c r="N101" s="23"/>
      <c r="O101" s="23"/>
      <c r="P101" s="23"/>
      <c r="Q101" s="23"/>
      <c r="R101" s="23"/>
      <c r="S101" s="23"/>
      <c r="T101" s="23"/>
      <c r="U101" s="23"/>
      <c r="V101" s="23"/>
      <c r="W101" s="23"/>
      <c r="X101" s="23"/>
      <c r="Y101" s="23"/>
      <c r="Z101" s="23"/>
      <c r="AA101" s="23"/>
      <c r="AB101" s="23"/>
      <c r="AC101" s="23"/>
    </row>
    <row r="102" spans="1:29" ht="15.75" customHeight="1" x14ac:dyDescent="0.35">
      <c r="A102" s="8" t="s">
        <v>1001</v>
      </c>
      <c r="B102" s="8" t="s">
        <v>1010</v>
      </c>
      <c r="C102" s="10">
        <v>1</v>
      </c>
      <c r="D102" s="8" t="s">
        <v>775</v>
      </c>
      <c r="E102" s="8" t="s">
        <v>776</v>
      </c>
      <c r="F102" s="8" t="str">
        <f>UnitControlCenter!$B$25</f>
        <v>PJ / year</v>
      </c>
      <c r="G102" s="8" t="s">
        <v>1011</v>
      </c>
      <c r="H102" s="8" t="s">
        <v>1004</v>
      </c>
      <c r="I102" s="8" t="s">
        <v>1005</v>
      </c>
      <c r="J102" s="8"/>
      <c r="K102" s="8"/>
      <c r="L102" s="8"/>
      <c r="M102" s="8"/>
      <c r="N102" s="8"/>
      <c r="O102" s="8"/>
      <c r="P102" s="8"/>
      <c r="Q102" s="8"/>
      <c r="R102" s="8"/>
      <c r="S102" s="8"/>
      <c r="T102" s="15"/>
      <c r="U102" s="15"/>
      <c r="V102" s="15"/>
      <c r="W102" s="15"/>
      <c r="X102" s="15"/>
      <c r="Y102" s="15"/>
      <c r="Z102" s="15"/>
      <c r="AA102" s="15"/>
      <c r="AB102" s="15"/>
      <c r="AC102" s="15"/>
    </row>
    <row r="103" spans="1:29" ht="15.75" customHeight="1" x14ac:dyDescent="0.35">
      <c r="A103" s="8" t="s">
        <v>1001</v>
      </c>
      <c r="B103" s="8" t="s">
        <v>1012</v>
      </c>
      <c r="C103" s="10">
        <v>1</v>
      </c>
      <c r="D103" s="8" t="s">
        <v>775</v>
      </c>
      <c r="E103" s="8" t="s">
        <v>776</v>
      </c>
      <c r="F103" s="8" t="str">
        <f>UnitControlCenter!$B$25</f>
        <v>PJ / year</v>
      </c>
      <c r="G103" s="8" t="s">
        <v>1013</v>
      </c>
      <c r="H103" s="8" t="s">
        <v>1008</v>
      </c>
      <c r="I103" s="8" t="s">
        <v>1009</v>
      </c>
      <c r="J103" s="8"/>
      <c r="K103" s="8"/>
      <c r="L103" s="8"/>
      <c r="M103" s="8"/>
      <c r="N103" s="8"/>
      <c r="O103" s="8"/>
      <c r="P103" s="8"/>
      <c r="Q103" s="8"/>
      <c r="R103" s="8"/>
      <c r="S103" s="8"/>
      <c r="T103" s="15"/>
      <c r="U103" s="15"/>
      <c r="V103" s="15"/>
      <c r="W103" s="15"/>
      <c r="X103" s="15"/>
      <c r="Y103" s="15"/>
      <c r="Z103" s="15"/>
      <c r="AA103" s="15"/>
      <c r="AB103" s="15"/>
      <c r="AC103" s="15"/>
    </row>
    <row r="104" spans="1:29" ht="15.75" customHeight="1" x14ac:dyDescent="0.35">
      <c r="A104" s="8" t="s">
        <v>1014</v>
      </c>
      <c r="B104" s="8" t="s">
        <v>1015</v>
      </c>
      <c r="C104" s="10">
        <v>1</v>
      </c>
      <c r="D104" s="8" t="s">
        <v>775</v>
      </c>
      <c r="E104" s="8" t="s">
        <v>776</v>
      </c>
      <c r="F104" s="8" t="str">
        <f>UnitControlCenter!$B$3</f>
        <v>million metric tons / year</v>
      </c>
      <c r="G104" s="8" t="s">
        <v>1016</v>
      </c>
      <c r="H104" s="8" t="s">
        <v>1004</v>
      </c>
      <c r="I104" s="8" t="s">
        <v>1005</v>
      </c>
      <c r="J104" s="8"/>
      <c r="K104" s="8"/>
      <c r="L104" s="8"/>
      <c r="M104" s="8"/>
      <c r="N104" s="8"/>
      <c r="O104" s="8"/>
      <c r="P104" s="8"/>
      <c r="Q104" s="8"/>
      <c r="R104" s="8"/>
      <c r="S104" s="8"/>
      <c r="T104" s="15"/>
      <c r="U104" s="15"/>
      <c r="V104" s="15"/>
      <c r="W104" s="15"/>
      <c r="X104" s="15"/>
      <c r="Y104" s="15"/>
      <c r="Z104" s="15"/>
      <c r="AA104" s="15"/>
      <c r="AB104" s="15"/>
      <c r="AC104" s="15"/>
    </row>
    <row r="105" spans="1:29" ht="15.75" customHeight="1" x14ac:dyDescent="0.35">
      <c r="A105" s="8" t="s">
        <v>1014</v>
      </c>
      <c r="B105" s="8" t="s">
        <v>1017</v>
      </c>
      <c r="C105" s="10">
        <v>1</v>
      </c>
      <c r="D105" s="8" t="s">
        <v>775</v>
      </c>
      <c r="E105" s="8" t="s">
        <v>776</v>
      </c>
      <c r="F105" s="8" t="str">
        <f>UnitControlCenter!$B$3</f>
        <v>million metric tons / year</v>
      </c>
      <c r="G105" s="8" t="s">
        <v>1018</v>
      </c>
      <c r="H105" s="8" t="s">
        <v>786</v>
      </c>
      <c r="I105" s="8" t="s">
        <v>787</v>
      </c>
      <c r="J105" s="8"/>
      <c r="K105" s="8"/>
      <c r="L105" s="8"/>
      <c r="M105" s="8"/>
      <c r="N105" s="8"/>
      <c r="O105" s="8"/>
      <c r="P105" s="8"/>
      <c r="Q105" s="8"/>
      <c r="R105" s="8"/>
      <c r="S105" s="8"/>
      <c r="T105" s="15"/>
      <c r="U105" s="15"/>
      <c r="V105" s="15"/>
      <c r="W105" s="15"/>
      <c r="X105" s="15"/>
      <c r="Y105" s="15"/>
      <c r="Z105" s="15"/>
      <c r="AA105" s="15"/>
      <c r="AB105" s="15"/>
      <c r="AC105" s="15"/>
    </row>
    <row r="106" spans="1:29" ht="15.75" customHeight="1" x14ac:dyDescent="0.35">
      <c r="A106" s="8" t="s">
        <v>1014</v>
      </c>
      <c r="B106" s="8" t="s">
        <v>1019</v>
      </c>
      <c r="C106" s="10">
        <v>1</v>
      </c>
      <c r="D106" s="8" t="s">
        <v>775</v>
      </c>
      <c r="E106" s="8" t="s">
        <v>776</v>
      </c>
      <c r="F106" s="8" t="str">
        <f>UnitControlCenter!$B$3</f>
        <v>million metric tons / year</v>
      </c>
      <c r="G106" s="8" t="s">
        <v>1020</v>
      </c>
      <c r="H106" s="8" t="s">
        <v>1004</v>
      </c>
      <c r="I106" s="8" t="s">
        <v>1005</v>
      </c>
      <c r="J106" s="8"/>
      <c r="K106" s="8"/>
      <c r="L106" s="8"/>
      <c r="M106" s="8"/>
      <c r="N106" s="8"/>
      <c r="O106" s="8"/>
      <c r="P106" s="8"/>
      <c r="Q106" s="8"/>
      <c r="R106" s="8"/>
      <c r="S106" s="8"/>
      <c r="T106" s="15"/>
      <c r="U106" s="15"/>
      <c r="V106" s="15"/>
      <c r="W106" s="15"/>
      <c r="X106" s="15"/>
      <c r="Y106" s="15"/>
      <c r="Z106" s="15"/>
      <c r="AA106" s="15"/>
      <c r="AB106" s="15"/>
      <c r="AC106" s="15"/>
    </row>
    <row r="107" spans="1:29" ht="15.75" customHeight="1" thickBot="1" x14ac:dyDescent="0.4">
      <c r="A107" s="23" t="s">
        <v>1014</v>
      </c>
      <c r="B107" s="23" t="s">
        <v>1021</v>
      </c>
      <c r="C107" s="24">
        <v>1</v>
      </c>
      <c r="D107" s="23" t="s">
        <v>775</v>
      </c>
      <c r="E107" s="23" t="s">
        <v>776</v>
      </c>
      <c r="F107" s="23" t="str">
        <f>UnitControlCenter!$B$3</f>
        <v>million metric tons / year</v>
      </c>
      <c r="G107" s="23" t="s">
        <v>1022</v>
      </c>
      <c r="H107" s="23" t="s">
        <v>786</v>
      </c>
      <c r="I107" s="23" t="s">
        <v>787</v>
      </c>
      <c r="J107" s="23"/>
      <c r="K107" s="23"/>
      <c r="L107" s="23"/>
      <c r="M107" s="23"/>
      <c r="N107" s="23"/>
      <c r="O107" s="23"/>
      <c r="P107" s="23"/>
      <c r="Q107" s="23"/>
      <c r="R107" s="23"/>
      <c r="S107" s="23"/>
      <c r="T107" s="23"/>
      <c r="U107" s="23"/>
      <c r="V107" s="23"/>
      <c r="W107" s="23"/>
      <c r="X107" s="23"/>
      <c r="Y107" s="23"/>
      <c r="Z107" s="23"/>
      <c r="AA107" s="23"/>
      <c r="AB107" s="23"/>
      <c r="AC107" s="23"/>
    </row>
    <row r="108" spans="1:29" ht="15.75" customHeight="1" x14ac:dyDescent="0.35">
      <c r="A108" s="8" t="s">
        <v>1014</v>
      </c>
      <c r="B108" s="8" t="s">
        <v>1023</v>
      </c>
      <c r="C108" s="10">
        <v>1</v>
      </c>
      <c r="D108" s="8" t="s">
        <v>775</v>
      </c>
      <c r="E108" s="8" t="s">
        <v>776</v>
      </c>
      <c r="F108" s="8" t="str">
        <f>UnitControlCenter!$B$3</f>
        <v>million metric tons / year</v>
      </c>
      <c r="G108" s="8" t="s">
        <v>1024</v>
      </c>
      <c r="H108" s="8" t="s">
        <v>1004</v>
      </c>
      <c r="I108" s="8" t="s">
        <v>1005</v>
      </c>
      <c r="J108" s="8"/>
      <c r="K108" s="8"/>
      <c r="L108" s="8"/>
      <c r="M108" s="8"/>
      <c r="N108" s="8"/>
      <c r="O108" s="8"/>
      <c r="P108" s="8"/>
      <c r="Q108" s="8"/>
      <c r="R108" s="8"/>
      <c r="S108" s="8"/>
      <c r="T108" s="15"/>
      <c r="U108" s="15"/>
      <c r="V108" s="15"/>
      <c r="W108" s="15"/>
      <c r="X108" s="15"/>
      <c r="Y108" s="15"/>
      <c r="Z108" s="15"/>
      <c r="AA108" s="15"/>
      <c r="AB108" s="15"/>
      <c r="AC108" s="15"/>
    </row>
    <row r="109" spans="1:29" ht="15.75" customHeight="1" x14ac:dyDescent="0.35">
      <c r="A109" s="8" t="s">
        <v>1014</v>
      </c>
      <c r="B109" s="8" t="s">
        <v>1025</v>
      </c>
      <c r="C109" s="10">
        <v>1</v>
      </c>
      <c r="D109" s="8" t="s">
        <v>775</v>
      </c>
      <c r="E109" s="8" t="s">
        <v>776</v>
      </c>
      <c r="F109" s="8" t="str">
        <f>UnitControlCenter!$B$3</f>
        <v>million metric tons / year</v>
      </c>
      <c r="G109" s="123" t="s">
        <v>1026</v>
      </c>
      <c r="H109" s="123" t="s">
        <v>1027</v>
      </c>
      <c r="I109" s="8" t="s">
        <v>1028</v>
      </c>
      <c r="J109" s="8"/>
      <c r="K109" s="8"/>
      <c r="L109" s="8"/>
      <c r="M109" s="8"/>
      <c r="N109" s="8"/>
      <c r="O109" s="8"/>
      <c r="P109" s="8"/>
      <c r="Q109" s="8"/>
      <c r="R109" s="8"/>
      <c r="S109" s="8"/>
      <c r="T109" s="15"/>
      <c r="U109" s="15"/>
      <c r="V109" s="15"/>
      <c r="W109" s="15"/>
      <c r="X109" s="15"/>
      <c r="Y109" s="15"/>
      <c r="Z109" s="15"/>
      <c r="AA109" s="15"/>
      <c r="AB109" s="15"/>
      <c r="AC109" s="15"/>
    </row>
    <row r="110" spans="1:29" ht="15.75" customHeight="1" thickBot="1" x14ac:dyDescent="0.4">
      <c r="A110" s="23" t="s">
        <v>1029</v>
      </c>
      <c r="B110" s="23" t="s">
        <v>1030</v>
      </c>
      <c r="C110" s="24">
        <v>1</v>
      </c>
      <c r="D110" s="23" t="s">
        <v>775</v>
      </c>
      <c r="E110" s="23" t="s">
        <v>776</v>
      </c>
      <c r="F110" s="23" t="str">
        <f>UnitControlCenter!$B$25</f>
        <v>PJ / year</v>
      </c>
      <c r="G110" s="23" t="s">
        <v>1031</v>
      </c>
      <c r="H110" s="23" t="s">
        <v>1032</v>
      </c>
      <c r="I110" s="23" t="s">
        <v>1033</v>
      </c>
      <c r="J110" s="23"/>
      <c r="K110" s="23"/>
      <c r="L110" s="23"/>
      <c r="M110" s="23"/>
      <c r="N110" s="23"/>
      <c r="O110" s="23"/>
      <c r="P110" s="23"/>
      <c r="Q110" s="23"/>
      <c r="R110" s="23"/>
      <c r="S110" s="23"/>
      <c r="T110" s="23"/>
      <c r="U110" s="23"/>
      <c r="V110" s="23"/>
      <c r="W110" s="23"/>
      <c r="X110" s="23"/>
      <c r="Y110" s="23"/>
      <c r="Z110" s="23"/>
      <c r="AA110" s="23"/>
      <c r="AB110" s="23"/>
      <c r="AC110" s="23"/>
    </row>
    <row r="111" spans="1:29" ht="15.75" customHeight="1" x14ac:dyDescent="0.35">
      <c r="A111" s="8" t="s">
        <v>1029</v>
      </c>
      <c r="B111" s="8" t="s">
        <v>1034</v>
      </c>
      <c r="C111" s="10">
        <v>1</v>
      </c>
      <c r="D111" s="8" t="s">
        <v>775</v>
      </c>
      <c r="E111" s="8" t="s">
        <v>776</v>
      </c>
      <c r="F111" s="8" t="str">
        <f>UnitControlCenter!$B$25</f>
        <v>PJ / year</v>
      </c>
      <c r="G111" s="123" t="s">
        <v>1488</v>
      </c>
      <c r="H111" s="123" t="s">
        <v>1489</v>
      </c>
      <c r="I111" s="8" t="s">
        <v>1035</v>
      </c>
      <c r="J111" s="8"/>
      <c r="K111" s="8"/>
      <c r="L111" s="8"/>
      <c r="M111" s="8"/>
      <c r="N111" s="8"/>
      <c r="O111" s="8"/>
      <c r="P111" s="8"/>
      <c r="Q111" s="8"/>
      <c r="R111" s="8"/>
      <c r="S111" s="8"/>
      <c r="T111" s="15"/>
      <c r="U111" s="15"/>
      <c r="V111" s="15"/>
      <c r="W111" s="15"/>
      <c r="X111" s="15"/>
      <c r="Y111" s="15"/>
      <c r="Z111" s="15"/>
      <c r="AA111" s="15"/>
      <c r="AB111" s="15"/>
      <c r="AC111" s="15"/>
    </row>
    <row r="112" spans="1:29" ht="15.75" customHeight="1" x14ac:dyDescent="0.35">
      <c r="A112" s="8" t="s">
        <v>1029</v>
      </c>
      <c r="B112" s="8" t="s">
        <v>1036</v>
      </c>
      <c r="C112" s="10">
        <v>1</v>
      </c>
      <c r="D112" s="8" t="s">
        <v>775</v>
      </c>
      <c r="E112" s="8" t="s">
        <v>776</v>
      </c>
      <c r="F112" s="8" t="str">
        <f>UnitControlCenter!$B$25</f>
        <v>PJ / year</v>
      </c>
      <c r="G112" s="8" t="s">
        <v>1037</v>
      </c>
      <c r="H112" s="8" t="s">
        <v>1038</v>
      </c>
      <c r="I112" s="8" t="s">
        <v>1039</v>
      </c>
      <c r="J112" s="8"/>
      <c r="K112" s="8"/>
      <c r="L112" s="8"/>
      <c r="M112" s="8"/>
      <c r="N112" s="8"/>
      <c r="O112" s="8"/>
      <c r="P112" s="8"/>
      <c r="Q112" s="8"/>
      <c r="R112" s="8"/>
      <c r="S112" s="8"/>
      <c r="T112" s="15"/>
      <c r="U112" s="15"/>
      <c r="V112" s="15"/>
      <c r="W112" s="15"/>
      <c r="X112" s="15"/>
      <c r="Y112" s="15"/>
      <c r="Z112" s="15"/>
      <c r="AA112" s="15"/>
      <c r="AB112" s="15"/>
      <c r="AC112" s="15"/>
    </row>
    <row r="113" spans="1:29" ht="15.75" customHeight="1" x14ac:dyDescent="0.35">
      <c r="A113" s="8" t="s">
        <v>1040</v>
      </c>
      <c r="B113" s="8" t="s">
        <v>1041</v>
      </c>
      <c r="C113" s="10">
        <v>1</v>
      </c>
      <c r="D113" s="8" t="s">
        <v>775</v>
      </c>
      <c r="E113" s="8" t="s">
        <v>776</v>
      </c>
      <c r="F113" s="8" t="str">
        <f>UnitControlCenter!$B$25</f>
        <v>PJ / year</v>
      </c>
      <c r="G113" s="8" t="s">
        <v>1042</v>
      </c>
      <c r="H113" s="8" t="s">
        <v>1043</v>
      </c>
      <c r="I113" s="8" t="s">
        <v>1044</v>
      </c>
      <c r="J113" s="8"/>
      <c r="K113" s="8"/>
      <c r="L113" s="8"/>
      <c r="M113" s="8"/>
      <c r="N113" s="8"/>
      <c r="O113" s="8"/>
      <c r="P113" s="8"/>
      <c r="Q113" s="8"/>
      <c r="R113" s="8"/>
      <c r="S113" s="8"/>
      <c r="T113" s="15"/>
      <c r="U113" s="15"/>
      <c r="V113" s="15"/>
      <c r="W113" s="15"/>
      <c r="X113" s="15"/>
      <c r="Y113" s="15"/>
      <c r="Z113" s="15"/>
      <c r="AA113" s="15"/>
      <c r="AB113" s="15"/>
      <c r="AC113" s="15"/>
    </row>
    <row r="114" spans="1:29" ht="15.75" customHeight="1" x14ac:dyDescent="0.35">
      <c r="A114" s="8" t="s">
        <v>1040</v>
      </c>
      <c r="B114" s="8" t="s">
        <v>1045</v>
      </c>
      <c r="C114" s="10">
        <v>1</v>
      </c>
      <c r="D114" s="8" t="s">
        <v>775</v>
      </c>
      <c r="E114" s="8" t="s">
        <v>776</v>
      </c>
      <c r="F114" s="8" t="str">
        <f>UnitControlCenter!$B$25</f>
        <v>PJ / year</v>
      </c>
      <c r="G114" s="8" t="s">
        <v>1046</v>
      </c>
      <c r="H114" s="8" t="s">
        <v>1047</v>
      </c>
      <c r="I114" s="8" t="s">
        <v>1048</v>
      </c>
      <c r="J114" s="8"/>
      <c r="K114" s="8"/>
      <c r="L114" s="8"/>
      <c r="M114" s="8"/>
      <c r="N114" s="8"/>
      <c r="O114" s="8"/>
      <c r="P114" s="8"/>
      <c r="Q114" s="8"/>
      <c r="R114" s="8"/>
      <c r="S114" s="8"/>
      <c r="T114" s="15"/>
      <c r="U114" s="15"/>
      <c r="V114" s="15"/>
      <c r="W114" s="15"/>
      <c r="X114" s="15"/>
      <c r="Y114" s="15"/>
      <c r="Z114" s="15"/>
      <c r="AA114" s="15"/>
      <c r="AB114" s="15"/>
      <c r="AC114" s="15"/>
    </row>
    <row r="115" spans="1:29" ht="15.75" customHeight="1" x14ac:dyDescent="0.35">
      <c r="A115" s="8" t="s">
        <v>1040</v>
      </c>
      <c r="B115" s="8" t="s">
        <v>788</v>
      </c>
      <c r="C115" s="10">
        <v>0</v>
      </c>
      <c r="D115" s="8" t="s">
        <v>769</v>
      </c>
      <c r="E115" s="8" t="s">
        <v>770</v>
      </c>
      <c r="F115" s="8" t="str">
        <f>UnitControlCenter!$B$26</f>
        <v>PJ / 2019 dollar</v>
      </c>
      <c r="G115" s="8" t="s">
        <v>1049</v>
      </c>
      <c r="H115" s="8"/>
      <c r="I115" s="8"/>
      <c r="J115" s="8"/>
      <c r="K115" s="8"/>
      <c r="L115" s="8"/>
      <c r="M115" s="8"/>
      <c r="N115" s="8"/>
      <c r="O115" s="8"/>
      <c r="P115" s="8"/>
      <c r="Q115" s="8"/>
      <c r="R115" s="8"/>
      <c r="S115" s="8"/>
      <c r="T115" s="15"/>
      <c r="U115" s="15"/>
      <c r="V115" s="15"/>
      <c r="W115" s="15"/>
      <c r="X115" s="15"/>
      <c r="Y115" s="15"/>
      <c r="Z115" s="15"/>
      <c r="AA115" s="15"/>
      <c r="AB115" s="15"/>
      <c r="AC115" s="15"/>
    </row>
    <row r="116" spans="1:29" ht="15.75" customHeight="1" x14ac:dyDescent="0.35">
      <c r="A116" s="8" t="s">
        <v>1040</v>
      </c>
      <c r="B116" s="8" t="s">
        <v>1050</v>
      </c>
      <c r="C116" s="10">
        <v>1</v>
      </c>
      <c r="D116" s="8" t="s">
        <v>769</v>
      </c>
      <c r="E116" s="8" t="s">
        <v>770</v>
      </c>
      <c r="F116" s="8" t="str">
        <f>UnitControlCenter!$B$15</f>
        <v>terawatt-hours (TWh) / year</v>
      </c>
      <c r="G116" s="8" t="s">
        <v>1051</v>
      </c>
      <c r="H116" s="8"/>
      <c r="I116" s="8"/>
      <c r="J116" s="8"/>
      <c r="K116" s="8"/>
      <c r="L116" s="8"/>
      <c r="M116" s="8"/>
      <c r="N116" s="8"/>
      <c r="O116" s="8"/>
      <c r="P116" s="8"/>
      <c r="Q116" s="8"/>
      <c r="R116" s="8"/>
      <c r="S116" s="8"/>
      <c r="T116" s="15"/>
      <c r="U116" s="15"/>
      <c r="V116" s="15"/>
      <c r="W116" s="15"/>
      <c r="X116" s="15"/>
      <c r="Y116" s="15"/>
      <c r="Z116" s="15"/>
      <c r="AA116" s="15"/>
      <c r="AB116" s="15"/>
      <c r="AC116" s="15"/>
    </row>
    <row r="117" spans="1:29" ht="15.75" customHeight="1" x14ac:dyDescent="0.35">
      <c r="A117" s="8" t="s">
        <v>1040</v>
      </c>
      <c r="B117" s="8" t="s">
        <v>1052</v>
      </c>
      <c r="C117" s="10">
        <v>1</v>
      </c>
      <c r="D117" s="8" t="s">
        <v>769</v>
      </c>
      <c r="E117" s="8" t="s">
        <v>770</v>
      </c>
      <c r="F117" s="8" t="str">
        <f>UnitControlCenter!$B$27</f>
        <v>millions of metric tons / year</v>
      </c>
      <c r="G117" s="8" t="s">
        <v>1053</v>
      </c>
      <c r="H117" s="8"/>
      <c r="I117" s="8"/>
      <c r="J117" s="8"/>
      <c r="K117" s="8"/>
      <c r="L117" s="8"/>
      <c r="M117" s="8"/>
      <c r="N117" s="8"/>
      <c r="O117" s="8"/>
      <c r="P117" s="8"/>
      <c r="Q117" s="8"/>
      <c r="R117" s="8"/>
      <c r="S117" s="8"/>
      <c r="T117" s="15"/>
      <c r="U117" s="15"/>
      <c r="V117" s="15"/>
      <c r="W117" s="15"/>
      <c r="X117" s="15"/>
      <c r="Y117" s="15"/>
      <c r="Z117" s="15"/>
      <c r="AA117" s="15"/>
      <c r="AB117" s="15"/>
      <c r="AC117" s="15"/>
    </row>
    <row r="118" spans="1:29" ht="15.75" customHeight="1" x14ac:dyDescent="0.35">
      <c r="A118" s="8" t="s">
        <v>1040</v>
      </c>
      <c r="B118" s="8" t="s">
        <v>1054</v>
      </c>
      <c r="C118" s="10">
        <v>1</v>
      </c>
      <c r="D118" s="8" t="s">
        <v>769</v>
      </c>
      <c r="E118" s="8" t="s">
        <v>770</v>
      </c>
      <c r="F118" s="8" t="str">
        <f>UnitControlCenter!$B$27</f>
        <v>millions of metric tons / year</v>
      </c>
      <c r="G118" s="8" t="s">
        <v>1055</v>
      </c>
      <c r="H118" s="8"/>
      <c r="I118" s="8"/>
      <c r="J118" s="8"/>
      <c r="K118" s="8"/>
      <c r="L118" s="8"/>
      <c r="M118" s="8"/>
      <c r="N118" s="8"/>
      <c r="O118" s="8"/>
      <c r="P118" s="8"/>
      <c r="Q118" s="8"/>
      <c r="R118" s="8"/>
      <c r="S118" s="8"/>
      <c r="T118" s="15"/>
      <c r="U118" s="15"/>
      <c r="V118" s="15"/>
      <c r="W118" s="15"/>
      <c r="X118" s="15"/>
      <c r="Y118" s="15"/>
      <c r="Z118" s="15"/>
      <c r="AA118" s="15"/>
      <c r="AB118" s="15"/>
      <c r="AC118" s="15"/>
    </row>
    <row r="119" spans="1:29" ht="15.75" customHeight="1" x14ac:dyDescent="0.35">
      <c r="A119" s="8" t="s">
        <v>1040</v>
      </c>
      <c r="B119" s="8" t="s">
        <v>1056</v>
      </c>
      <c r="C119" s="10">
        <v>1</v>
      </c>
      <c r="D119" s="8" t="s">
        <v>769</v>
      </c>
      <c r="E119" s="8" t="s">
        <v>770</v>
      </c>
      <c r="F119" s="8" t="str">
        <f>UnitControlCenter!$B$28</f>
        <v>trillion cubic feet / year</v>
      </c>
      <c r="G119" s="8" t="s">
        <v>1057</v>
      </c>
      <c r="H119" s="8"/>
      <c r="I119" s="8"/>
      <c r="J119" s="8"/>
      <c r="K119" s="8"/>
      <c r="L119" s="8"/>
      <c r="M119" s="8"/>
      <c r="N119" s="8"/>
      <c r="O119" s="8"/>
      <c r="P119" s="8"/>
      <c r="Q119" s="8"/>
      <c r="R119" s="8"/>
      <c r="S119" s="8"/>
      <c r="T119" s="15"/>
      <c r="U119" s="15"/>
      <c r="V119" s="15"/>
      <c r="W119" s="15"/>
      <c r="X119" s="15"/>
      <c r="Y119" s="15"/>
      <c r="Z119" s="15"/>
      <c r="AA119" s="15"/>
      <c r="AB119" s="15"/>
      <c r="AC119" s="15"/>
    </row>
    <row r="120" spans="1:29" ht="15.75" customHeight="1" x14ac:dyDescent="0.35">
      <c r="A120" s="8" t="s">
        <v>1040</v>
      </c>
      <c r="B120" s="8" t="s">
        <v>1058</v>
      </c>
      <c r="C120" s="10">
        <v>1</v>
      </c>
      <c r="D120" s="8" t="s">
        <v>769</v>
      </c>
      <c r="E120" s="8" t="s">
        <v>770</v>
      </c>
      <c r="F120" s="8" t="str">
        <f>UnitControlCenter!$B$29</f>
        <v>million barrels / year</v>
      </c>
      <c r="G120" s="8" t="s">
        <v>1059</v>
      </c>
      <c r="H120" s="8"/>
      <c r="I120" s="8"/>
      <c r="J120" s="8"/>
      <c r="K120" s="8"/>
      <c r="L120" s="8"/>
      <c r="M120" s="8"/>
      <c r="N120" s="8"/>
      <c r="O120" s="8"/>
      <c r="P120" s="8"/>
      <c r="Q120" s="8"/>
      <c r="R120" s="8"/>
      <c r="S120" s="8"/>
      <c r="T120" s="15"/>
      <c r="U120" s="15"/>
      <c r="V120" s="15"/>
      <c r="W120" s="15"/>
      <c r="X120" s="15"/>
      <c r="Y120" s="15"/>
      <c r="Z120" s="15"/>
      <c r="AA120" s="15"/>
      <c r="AB120" s="15"/>
      <c r="AC120" s="15"/>
    </row>
    <row r="121" spans="1:29" ht="15.75" customHeight="1" x14ac:dyDescent="0.35">
      <c r="A121" s="8" t="s">
        <v>1040</v>
      </c>
      <c r="B121" s="8" t="s">
        <v>1060</v>
      </c>
      <c r="C121" s="10">
        <v>1</v>
      </c>
      <c r="D121" s="8" t="s">
        <v>769</v>
      </c>
      <c r="E121" s="8" t="s">
        <v>770</v>
      </c>
      <c r="F121" s="8" t="str">
        <f>UnitControlCenter!$B$29</f>
        <v>million barrels / year</v>
      </c>
      <c r="G121" s="8" t="s">
        <v>1061</v>
      </c>
      <c r="H121" s="8"/>
      <c r="I121" s="8"/>
      <c r="J121" s="8"/>
      <c r="K121" s="8"/>
      <c r="L121" s="8"/>
      <c r="M121" s="8"/>
      <c r="N121" s="8"/>
      <c r="O121" s="8"/>
      <c r="P121" s="8"/>
      <c r="Q121" s="8"/>
      <c r="R121" s="8"/>
      <c r="S121" s="8"/>
      <c r="T121" s="15"/>
      <c r="U121" s="15"/>
      <c r="V121" s="15"/>
      <c r="W121" s="15"/>
      <c r="X121" s="15"/>
      <c r="Y121" s="15"/>
      <c r="Z121" s="15"/>
      <c r="AA121" s="15"/>
      <c r="AB121" s="15"/>
      <c r="AC121" s="15"/>
    </row>
    <row r="122" spans="1:29" ht="15.75" customHeight="1" x14ac:dyDescent="0.35">
      <c r="A122" s="8" t="s">
        <v>1040</v>
      </c>
      <c r="B122" s="8" t="s">
        <v>1062</v>
      </c>
      <c r="C122" s="10">
        <v>1</v>
      </c>
      <c r="D122" s="8" t="s">
        <v>769</v>
      </c>
      <c r="E122" s="8" t="s">
        <v>770</v>
      </c>
      <c r="F122" s="8" t="str">
        <f>UnitControlCenter!$B$27</f>
        <v>millions of metric tons / year</v>
      </c>
      <c r="G122" s="8" t="s">
        <v>1063</v>
      </c>
      <c r="H122" s="8"/>
      <c r="I122" s="8"/>
      <c r="J122" s="8"/>
      <c r="K122" s="8"/>
      <c r="L122" s="8"/>
      <c r="M122" s="8"/>
      <c r="N122" s="8"/>
      <c r="O122" s="8"/>
      <c r="P122" s="8"/>
      <c r="Q122" s="8"/>
      <c r="R122" s="8"/>
      <c r="S122" s="8"/>
      <c r="T122" s="15"/>
      <c r="U122" s="15"/>
      <c r="V122" s="15"/>
      <c r="W122" s="15"/>
      <c r="X122" s="15"/>
      <c r="Y122" s="15"/>
      <c r="Z122" s="15"/>
      <c r="AA122" s="15"/>
      <c r="AB122" s="15"/>
      <c r="AC122" s="15"/>
    </row>
    <row r="123" spans="1:29" ht="15.75" customHeight="1" thickBot="1" x14ac:dyDescent="0.4">
      <c r="A123" s="23" t="s">
        <v>1040</v>
      </c>
      <c r="B123" s="23" t="s">
        <v>1064</v>
      </c>
      <c r="C123" s="24">
        <v>1</v>
      </c>
      <c r="D123" s="23" t="s">
        <v>769</v>
      </c>
      <c r="E123" s="23" t="s">
        <v>770</v>
      </c>
      <c r="F123" s="23" t="str">
        <f>UnitControlCenter!$B$30</f>
        <v>million liters / year</v>
      </c>
      <c r="G123" s="23" t="s">
        <v>1065</v>
      </c>
      <c r="H123" s="23"/>
      <c r="I123" s="23"/>
      <c r="J123" s="23"/>
      <c r="K123" s="23"/>
      <c r="L123" s="23"/>
      <c r="M123" s="23"/>
      <c r="N123" s="23"/>
      <c r="O123" s="23"/>
      <c r="P123" s="23"/>
      <c r="Q123" s="23"/>
      <c r="R123" s="23"/>
      <c r="S123" s="23"/>
      <c r="T123" s="23"/>
      <c r="U123" s="23"/>
      <c r="V123" s="23"/>
      <c r="W123" s="23"/>
      <c r="X123" s="23"/>
      <c r="Y123" s="23"/>
      <c r="Z123" s="23"/>
      <c r="AA123" s="23"/>
      <c r="AB123" s="23"/>
      <c r="AC123" s="23"/>
    </row>
    <row r="124" spans="1:29" ht="15.75" customHeight="1" x14ac:dyDescent="0.35">
      <c r="A124" s="8" t="s">
        <v>1040</v>
      </c>
      <c r="B124" s="8" t="s">
        <v>1066</v>
      </c>
      <c r="C124" s="10">
        <v>1</v>
      </c>
      <c r="D124" s="8" t="s">
        <v>769</v>
      </c>
      <c r="E124" s="8" t="s">
        <v>770</v>
      </c>
      <c r="F124" s="8" t="str">
        <f>UnitControlCenter!$B$27</f>
        <v>millions of metric tons / year</v>
      </c>
      <c r="G124" s="8" t="s">
        <v>1067</v>
      </c>
      <c r="H124" s="8"/>
      <c r="I124" s="8"/>
      <c r="J124" s="8"/>
      <c r="K124" s="8"/>
      <c r="L124" s="8"/>
      <c r="M124" s="8"/>
      <c r="N124" s="8"/>
      <c r="O124" s="8"/>
      <c r="P124" s="8"/>
      <c r="Q124" s="8"/>
      <c r="R124" s="8"/>
      <c r="S124" s="8"/>
      <c r="T124" s="15"/>
      <c r="U124" s="15"/>
      <c r="V124" s="15"/>
      <c r="W124" s="15"/>
      <c r="X124" s="15"/>
      <c r="Y124" s="15"/>
      <c r="Z124" s="15"/>
      <c r="AA124" s="15"/>
      <c r="AB124" s="15"/>
      <c r="AC124" s="15"/>
    </row>
    <row r="125" spans="1:29" ht="15.75" customHeight="1" x14ac:dyDescent="0.35">
      <c r="A125" s="8" t="s">
        <v>1040</v>
      </c>
      <c r="B125" s="8" t="s">
        <v>1068</v>
      </c>
      <c r="C125" s="10">
        <v>1</v>
      </c>
      <c r="D125" s="8" t="s">
        <v>769</v>
      </c>
      <c r="E125" s="8" t="s">
        <v>770</v>
      </c>
      <c r="F125" s="8" t="str">
        <f>UnitControlCenter!$B$5</f>
        <v>thousand metric tons / year</v>
      </c>
      <c r="G125" s="8" t="s">
        <v>1069</v>
      </c>
      <c r="H125" s="8"/>
      <c r="I125" s="8"/>
      <c r="J125" s="8"/>
      <c r="K125" s="8"/>
      <c r="L125" s="8"/>
      <c r="M125" s="8"/>
      <c r="N125" s="8"/>
      <c r="O125" s="8"/>
      <c r="P125" s="8"/>
      <c r="Q125" s="8"/>
      <c r="R125" s="8"/>
      <c r="S125" s="8"/>
      <c r="T125" s="15"/>
      <c r="U125" s="15"/>
      <c r="V125" s="15"/>
      <c r="W125" s="15"/>
      <c r="X125" s="15"/>
      <c r="Y125" s="15"/>
      <c r="Z125" s="15"/>
      <c r="AA125" s="15"/>
      <c r="AB125" s="15"/>
      <c r="AC125" s="15"/>
    </row>
    <row r="126" spans="1:29" ht="15.75" customHeight="1" x14ac:dyDescent="0.35">
      <c r="A126" s="8" t="s">
        <v>1070</v>
      </c>
      <c r="B126" s="8" t="s">
        <v>1071</v>
      </c>
      <c r="C126" s="10">
        <v>1</v>
      </c>
      <c r="D126" s="8" t="s">
        <v>775</v>
      </c>
      <c r="E126" s="8" t="s">
        <v>776</v>
      </c>
      <c r="F126" s="8" t="str">
        <f>UnitControlCenter!$B$31</f>
        <v>PJ / year</v>
      </c>
      <c r="G126" s="8" t="s">
        <v>1072</v>
      </c>
      <c r="H126" s="8" t="s">
        <v>1073</v>
      </c>
      <c r="I126" s="8" t="s">
        <v>1074</v>
      </c>
      <c r="J126" s="8"/>
      <c r="K126" s="8"/>
      <c r="L126" s="8"/>
      <c r="M126" s="8"/>
      <c r="N126" s="8"/>
      <c r="O126" s="8"/>
      <c r="P126" s="8"/>
      <c r="Q126" s="8"/>
      <c r="R126" s="8"/>
      <c r="S126" s="8"/>
      <c r="T126" s="15"/>
      <c r="U126" s="15"/>
      <c r="V126" s="15"/>
      <c r="W126" s="15"/>
      <c r="X126" s="15"/>
      <c r="Y126" s="15"/>
      <c r="Z126" s="15"/>
      <c r="AA126" s="15"/>
      <c r="AB126" s="15"/>
      <c r="AC126" s="15"/>
    </row>
    <row r="127" spans="1:29" ht="15.75" customHeight="1" x14ac:dyDescent="0.35">
      <c r="A127" s="8" t="s">
        <v>1070</v>
      </c>
      <c r="B127" s="8" t="s">
        <v>1075</v>
      </c>
      <c r="C127" s="10">
        <v>1</v>
      </c>
      <c r="D127" s="8" t="s">
        <v>775</v>
      </c>
      <c r="E127" s="8" t="s">
        <v>770</v>
      </c>
      <c r="F127" s="8" t="str">
        <f>UnitControlCenter!$B$31</f>
        <v>PJ / year</v>
      </c>
      <c r="G127" s="8" t="s">
        <v>1076</v>
      </c>
      <c r="H127" s="8" t="s">
        <v>1073</v>
      </c>
      <c r="I127" s="8" t="s">
        <v>1074</v>
      </c>
      <c r="J127" s="8"/>
      <c r="K127" s="8"/>
      <c r="L127" s="8"/>
      <c r="M127" s="8"/>
      <c r="N127" s="8"/>
      <c r="O127" s="8"/>
      <c r="P127" s="8"/>
      <c r="Q127" s="8"/>
      <c r="R127" s="8"/>
      <c r="S127" s="8"/>
      <c r="T127" s="15"/>
      <c r="U127" s="15"/>
      <c r="V127" s="15"/>
      <c r="W127" s="15"/>
      <c r="X127" s="15"/>
      <c r="Y127" s="15"/>
      <c r="Z127" s="15"/>
      <c r="AA127" s="15"/>
      <c r="AB127" s="15"/>
      <c r="AC127" s="15"/>
    </row>
    <row r="128" spans="1:29" ht="15.75" customHeight="1" x14ac:dyDescent="0.35">
      <c r="A128" s="8" t="s">
        <v>1070</v>
      </c>
      <c r="B128" s="8" t="s">
        <v>1077</v>
      </c>
      <c r="C128" s="10">
        <v>1</v>
      </c>
      <c r="D128" s="8" t="s">
        <v>775</v>
      </c>
      <c r="E128" s="8" t="s">
        <v>776</v>
      </c>
      <c r="F128" s="8" t="str">
        <f>UnitControlCenter!$B$8</f>
        <v>billion 2019 USD / year</v>
      </c>
      <c r="G128" s="8" t="s">
        <v>1078</v>
      </c>
      <c r="H128" s="8" t="s">
        <v>1073</v>
      </c>
      <c r="I128" s="8" t="s">
        <v>1074</v>
      </c>
      <c r="J128" s="8"/>
      <c r="K128" s="8"/>
      <c r="L128" s="8"/>
      <c r="M128" s="8"/>
      <c r="N128" s="8"/>
      <c r="O128" s="8"/>
      <c r="P128" s="8"/>
      <c r="Q128" s="8"/>
      <c r="R128" s="8"/>
      <c r="S128" s="8"/>
      <c r="T128" s="15"/>
      <c r="U128" s="15"/>
      <c r="V128" s="15"/>
      <c r="W128" s="15"/>
      <c r="X128" s="15"/>
      <c r="Y128" s="15"/>
      <c r="Z128" s="15"/>
      <c r="AA128" s="15"/>
      <c r="AB128" s="15"/>
      <c r="AC128" s="15"/>
    </row>
    <row r="129" spans="1:29" ht="15.75" customHeight="1" x14ac:dyDescent="0.35">
      <c r="A129" s="8" t="s">
        <v>1070</v>
      </c>
      <c r="B129" s="8" t="s">
        <v>1079</v>
      </c>
      <c r="C129" s="10">
        <v>1</v>
      </c>
      <c r="D129" s="8" t="s">
        <v>775</v>
      </c>
      <c r="E129" s="8" t="s">
        <v>770</v>
      </c>
      <c r="F129" s="8" t="str">
        <f>UnitControlCenter!$B$8</f>
        <v>billion 2019 USD / year</v>
      </c>
      <c r="G129" s="8" t="s">
        <v>1080</v>
      </c>
      <c r="H129" s="8" t="s">
        <v>1073</v>
      </c>
      <c r="I129" s="8" t="s">
        <v>1074</v>
      </c>
      <c r="J129" s="8"/>
      <c r="K129" s="8"/>
      <c r="L129" s="8"/>
      <c r="M129" s="8"/>
      <c r="N129" s="8"/>
      <c r="O129" s="8"/>
      <c r="P129" s="8"/>
      <c r="Q129" s="8"/>
      <c r="R129" s="8"/>
      <c r="S129" s="8"/>
      <c r="T129" s="15"/>
      <c r="U129" s="15"/>
      <c r="V129" s="15"/>
      <c r="W129" s="15"/>
      <c r="X129" s="15"/>
      <c r="Y129" s="15"/>
      <c r="Z129" s="15"/>
      <c r="AA129" s="15"/>
      <c r="AB129" s="15"/>
      <c r="AC129" s="15"/>
    </row>
    <row r="130" spans="1:29" ht="15.75" customHeight="1" x14ac:dyDescent="0.35">
      <c r="A130" s="8" t="s">
        <v>1070</v>
      </c>
      <c r="B130" s="8" t="s">
        <v>1081</v>
      </c>
      <c r="C130" s="10">
        <v>0</v>
      </c>
      <c r="D130" s="8" t="s">
        <v>775</v>
      </c>
      <c r="E130" s="8" t="s">
        <v>776</v>
      </c>
      <c r="F130" s="8" t="str">
        <f>UnitControlCenter!B3</f>
        <v>million metric tons / year</v>
      </c>
      <c r="G130" s="8" t="s">
        <v>1082</v>
      </c>
      <c r="H130" s="8" t="s">
        <v>1083</v>
      </c>
      <c r="I130" s="8" t="s">
        <v>1084</v>
      </c>
      <c r="J130" s="8"/>
      <c r="K130" s="8"/>
      <c r="L130" s="8"/>
      <c r="M130" s="8"/>
      <c r="N130" s="8"/>
      <c r="O130" s="8"/>
      <c r="P130" s="8"/>
      <c r="Q130" s="8"/>
      <c r="R130" s="8"/>
      <c r="S130" s="8"/>
      <c r="T130" s="15"/>
      <c r="U130" s="15"/>
      <c r="V130" s="15"/>
      <c r="W130" s="15"/>
      <c r="X130" s="15"/>
      <c r="Y130" s="15"/>
      <c r="Z130" s="15"/>
      <c r="AA130" s="15"/>
      <c r="AB130" s="15"/>
      <c r="AC130" s="15"/>
    </row>
    <row r="131" spans="1:29" ht="15.75" customHeight="1" x14ac:dyDescent="0.35">
      <c r="A131" s="8" t="s">
        <v>1070</v>
      </c>
      <c r="B131" s="8" t="s">
        <v>1085</v>
      </c>
      <c r="C131" s="10">
        <v>0</v>
      </c>
      <c r="D131" s="8" t="s">
        <v>775</v>
      </c>
      <c r="E131" s="8" t="s">
        <v>770</v>
      </c>
      <c r="F131" s="8" t="str">
        <f>UnitControlCenter!B3</f>
        <v>million metric tons / year</v>
      </c>
      <c r="G131" s="8" t="s">
        <v>1086</v>
      </c>
      <c r="H131" s="8" t="s">
        <v>1083</v>
      </c>
      <c r="I131" s="8" t="s">
        <v>1084</v>
      </c>
      <c r="J131" s="8"/>
      <c r="K131" s="8"/>
      <c r="L131" s="8"/>
      <c r="M131" s="8"/>
      <c r="N131" s="8"/>
      <c r="O131" s="8"/>
      <c r="P131" s="8"/>
      <c r="Q131" s="8"/>
      <c r="R131" s="8"/>
      <c r="S131" s="8"/>
      <c r="T131" s="15"/>
      <c r="U131" s="15"/>
      <c r="V131" s="15"/>
      <c r="W131" s="15"/>
      <c r="X131" s="15"/>
      <c r="Y131" s="15"/>
      <c r="Z131" s="15"/>
      <c r="AA131" s="15"/>
      <c r="AB131" s="15"/>
      <c r="AC131" s="15"/>
    </row>
    <row r="132" spans="1:29" ht="15.75" customHeight="1" x14ac:dyDescent="0.35">
      <c r="A132" s="8" t="s">
        <v>1070</v>
      </c>
      <c r="B132" s="8" t="s">
        <v>1087</v>
      </c>
      <c r="C132" s="10">
        <v>1</v>
      </c>
      <c r="D132" s="8" t="s">
        <v>775</v>
      </c>
      <c r="E132" s="8" t="s">
        <v>776</v>
      </c>
      <c r="F132" s="8" t="str">
        <f>UnitControlCenter!$B$31</f>
        <v>PJ / year</v>
      </c>
      <c r="G132" s="8" t="s">
        <v>1088</v>
      </c>
      <c r="H132" s="8" t="s">
        <v>1089</v>
      </c>
      <c r="I132" s="8" t="s">
        <v>1090</v>
      </c>
      <c r="J132" s="8"/>
      <c r="K132" s="8"/>
      <c r="L132" s="8"/>
      <c r="M132" s="8"/>
      <c r="N132" s="8"/>
      <c r="O132" s="8"/>
      <c r="P132" s="8"/>
      <c r="Q132" s="8"/>
      <c r="R132" s="8"/>
      <c r="S132" s="8"/>
      <c r="T132" s="15"/>
      <c r="U132" s="15"/>
      <c r="V132" s="15"/>
      <c r="W132" s="15"/>
      <c r="X132" s="15"/>
      <c r="Y132" s="15"/>
      <c r="Z132" s="15"/>
      <c r="AA132" s="15"/>
      <c r="AB132" s="15"/>
      <c r="AC132" s="15"/>
    </row>
    <row r="133" spans="1:29" ht="15.75" customHeight="1" x14ac:dyDescent="0.35">
      <c r="A133" s="8" t="s">
        <v>1070</v>
      </c>
      <c r="B133" s="8" t="s">
        <v>1091</v>
      </c>
      <c r="C133" s="10">
        <v>1</v>
      </c>
      <c r="D133" s="8" t="s">
        <v>775</v>
      </c>
      <c r="E133" s="8" t="s">
        <v>770</v>
      </c>
      <c r="F133" s="8" t="str">
        <f>UnitControlCenter!$B$31</f>
        <v>PJ / year</v>
      </c>
      <c r="G133" s="8" t="s">
        <v>1092</v>
      </c>
      <c r="H133" s="8" t="s">
        <v>1089</v>
      </c>
      <c r="I133" s="8" t="s">
        <v>1093</v>
      </c>
      <c r="J133" s="8"/>
      <c r="K133" s="8"/>
      <c r="L133" s="8"/>
      <c r="M133" s="8"/>
      <c r="N133" s="8"/>
      <c r="O133" s="8"/>
      <c r="P133" s="8"/>
      <c r="Q133" s="8"/>
      <c r="R133" s="8"/>
      <c r="S133" s="8"/>
      <c r="T133" s="15"/>
      <c r="U133" s="15"/>
      <c r="V133" s="15"/>
      <c r="W133" s="15"/>
      <c r="X133" s="15"/>
      <c r="Y133" s="15"/>
      <c r="Z133" s="15"/>
      <c r="AA133" s="15"/>
      <c r="AB133" s="15"/>
      <c r="AC133" s="15"/>
    </row>
    <row r="134" spans="1:29" ht="15.75" customHeight="1" x14ac:dyDescent="0.35">
      <c r="A134" s="8" t="s">
        <v>1070</v>
      </c>
      <c r="B134" s="8" t="s">
        <v>1094</v>
      </c>
      <c r="C134" s="10">
        <v>1</v>
      </c>
      <c r="D134" s="8" t="s">
        <v>775</v>
      </c>
      <c r="E134" s="8" t="s">
        <v>776</v>
      </c>
      <c r="F134" s="8" t="str">
        <f>UnitControlCenter!$B$8</f>
        <v>billion 2019 USD / year</v>
      </c>
      <c r="G134" s="8" t="s">
        <v>1095</v>
      </c>
      <c r="H134" s="8" t="s">
        <v>1089</v>
      </c>
      <c r="I134" s="8" t="s">
        <v>1096</v>
      </c>
      <c r="J134" s="8"/>
      <c r="K134" s="8"/>
      <c r="L134" s="8"/>
      <c r="M134" s="8"/>
      <c r="N134" s="8"/>
      <c r="O134" s="8"/>
      <c r="P134" s="8"/>
      <c r="Q134" s="8"/>
      <c r="R134" s="8"/>
      <c r="S134" s="8"/>
      <c r="T134" s="15"/>
      <c r="U134" s="15"/>
      <c r="V134" s="15"/>
      <c r="W134" s="15"/>
      <c r="X134" s="15"/>
      <c r="Y134" s="15"/>
      <c r="Z134" s="15"/>
      <c r="AA134" s="15"/>
      <c r="AB134" s="15"/>
      <c r="AC134" s="15"/>
    </row>
    <row r="135" spans="1:29" ht="15.75" customHeight="1" thickBot="1" x14ac:dyDescent="0.4">
      <c r="A135" s="23" t="s">
        <v>1070</v>
      </c>
      <c r="B135" s="23" t="s">
        <v>1097</v>
      </c>
      <c r="C135" s="24">
        <v>1</v>
      </c>
      <c r="D135" s="23" t="s">
        <v>775</v>
      </c>
      <c r="E135" s="23" t="s">
        <v>770</v>
      </c>
      <c r="F135" s="23" t="str">
        <f>UnitControlCenter!$B$8</f>
        <v>billion 2019 USD / year</v>
      </c>
      <c r="G135" s="23" t="s">
        <v>1098</v>
      </c>
      <c r="H135" s="23" t="s">
        <v>1089</v>
      </c>
      <c r="I135" s="23" t="s">
        <v>1099</v>
      </c>
      <c r="J135" s="23"/>
      <c r="K135" s="23"/>
      <c r="L135" s="23"/>
      <c r="M135" s="23"/>
      <c r="N135" s="23"/>
      <c r="O135" s="23"/>
      <c r="P135" s="23"/>
      <c r="Q135" s="23"/>
      <c r="R135" s="23"/>
      <c r="S135" s="23"/>
      <c r="T135" s="23"/>
      <c r="U135" s="23"/>
      <c r="V135" s="23"/>
      <c r="W135" s="23"/>
      <c r="X135" s="23"/>
      <c r="Y135" s="23"/>
      <c r="Z135" s="23"/>
      <c r="AA135" s="23"/>
      <c r="AB135" s="23"/>
      <c r="AC135" s="23"/>
    </row>
    <row r="136" spans="1:29" ht="15.75" customHeight="1" x14ac:dyDescent="0.35">
      <c r="A136" s="8" t="s">
        <v>1070</v>
      </c>
      <c r="B136" s="8" t="s">
        <v>1100</v>
      </c>
      <c r="C136" s="10">
        <v>1</v>
      </c>
      <c r="D136" s="8" t="s">
        <v>775</v>
      </c>
      <c r="E136" s="8" t="s">
        <v>776</v>
      </c>
      <c r="F136" s="8" t="str">
        <f>UnitControlCenter!$B$25</f>
        <v>PJ / year</v>
      </c>
      <c r="G136" s="8" t="s">
        <v>1101</v>
      </c>
      <c r="H136" s="8" t="s">
        <v>1102</v>
      </c>
      <c r="I136" s="8" t="s">
        <v>1103</v>
      </c>
      <c r="J136" s="8"/>
      <c r="K136" s="8"/>
      <c r="L136" s="8"/>
      <c r="M136" s="8"/>
      <c r="N136" s="8"/>
      <c r="O136" s="8"/>
      <c r="P136" s="8"/>
      <c r="Q136" s="8"/>
      <c r="R136" s="8"/>
      <c r="S136" s="8"/>
      <c r="T136" s="15"/>
      <c r="U136" s="15"/>
      <c r="V136" s="15"/>
      <c r="W136" s="15"/>
      <c r="X136" s="15"/>
      <c r="Y136" s="15"/>
      <c r="Z136" s="15"/>
      <c r="AA136" s="15"/>
      <c r="AB136" s="15"/>
      <c r="AC136" s="15"/>
    </row>
    <row r="137" spans="1:29" ht="15.75" customHeight="1" x14ac:dyDescent="0.35">
      <c r="A137" s="8" t="s">
        <v>1070</v>
      </c>
      <c r="B137" s="8" t="s">
        <v>1104</v>
      </c>
      <c r="C137" s="10">
        <v>1</v>
      </c>
      <c r="D137" s="8" t="s">
        <v>775</v>
      </c>
      <c r="E137" s="8" t="s">
        <v>770</v>
      </c>
      <c r="F137" s="8" t="str">
        <f>UnitControlCenter!$B$25</f>
        <v>PJ / year</v>
      </c>
      <c r="G137" s="8" t="s">
        <v>1105</v>
      </c>
      <c r="H137" s="8" t="s">
        <v>1102</v>
      </c>
      <c r="I137" s="8" t="s">
        <v>1103</v>
      </c>
      <c r="J137" s="8"/>
      <c r="K137" s="8"/>
      <c r="L137" s="8"/>
      <c r="M137" s="8"/>
      <c r="N137" s="8"/>
      <c r="O137" s="8"/>
      <c r="P137" s="8"/>
      <c r="Q137" s="8"/>
      <c r="R137" s="8"/>
      <c r="S137" s="8"/>
      <c r="T137" s="15"/>
      <c r="U137" s="15"/>
      <c r="V137" s="15"/>
      <c r="W137" s="15"/>
      <c r="X137" s="15"/>
      <c r="Y137" s="15"/>
      <c r="Z137" s="15"/>
      <c r="AA137" s="15"/>
      <c r="AB137" s="15"/>
      <c r="AC137" s="15"/>
    </row>
    <row r="138" spans="1:29" ht="15.75" customHeight="1" x14ac:dyDescent="0.35">
      <c r="A138" s="8" t="s">
        <v>1106</v>
      </c>
      <c r="B138" s="8" t="s">
        <v>569</v>
      </c>
      <c r="C138" s="10">
        <v>1</v>
      </c>
      <c r="D138" s="8" t="s">
        <v>775</v>
      </c>
      <c r="E138" s="8" t="s">
        <v>939</v>
      </c>
      <c r="F138" s="8" t="str">
        <f>UnitControlCenter!$B$17</f>
        <v>2019 USD / megawatt-hour (MWh)</v>
      </c>
      <c r="G138" s="8" t="s">
        <v>1107</v>
      </c>
      <c r="H138" s="8" t="s">
        <v>1108</v>
      </c>
      <c r="I138" s="8" t="s">
        <v>1109</v>
      </c>
      <c r="J138" s="8"/>
      <c r="K138" s="8"/>
      <c r="L138" s="8"/>
      <c r="M138" s="8"/>
      <c r="N138" s="8"/>
      <c r="O138" s="8"/>
      <c r="P138" s="8"/>
      <c r="Q138" s="8"/>
      <c r="R138" s="8"/>
      <c r="S138" s="8"/>
      <c r="T138" s="15"/>
      <c r="U138" s="15"/>
      <c r="V138" s="15"/>
      <c r="W138" s="15"/>
      <c r="X138" s="15"/>
      <c r="Y138" s="15"/>
      <c r="Z138" s="15"/>
      <c r="AA138" s="15"/>
      <c r="AB138" s="15"/>
      <c r="AC138" s="15"/>
    </row>
    <row r="139" spans="1:29" ht="15.75" customHeight="1" x14ac:dyDescent="0.35">
      <c r="A139" s="8" t="s">
        <v>1106</v>
      </c>
      <c r="B139" s="8" t="s">
        <v>227</v>
      </c>
      <c r="C139" s="10">
        <v>1</v>
      </c>
      <c r="D139" s="8" t="s">
        <v>775</v>
      </c>
      <c r="E139" s="8" t="s">
        <v>939</v>
      </c>
      <c r="F139" s="8" t="str">
        <f>UnitControlCenter!$B$32</f>
        <v>2019 dollars / metric ton</v>
      </c>
      <c r="G139" s="8" t="s">
        <v>1110</v>
      </c>
      <c r="H139" s="8" t="s">
        <v>1111</v>
      </c>
      <c r="I139" s="8" t="s">
        <v>1112</v>
      </c>
      <c r="J139" s="8"/>
      <c r="K139" s="8"/>
      <c r="L139" s="8"/>
      <c r="M139" s="8"/>
      <c r="N139" s="8"/>
      <c r="O139" s="8"/>
      <c r="P139" s="8"/>
      <c r="Q139" s="8"/>
      <c r="R139" s="8"/>
      <c r="S139" s="8"/>
      <c r="T139" s="15"/>
      <c r="U139" s="15"/>
      <c r="V139" s="15"/>
      <c r="W139" s="15"/>
      <c r="X139" s="15"/>
      <c r="Y139" s="15"/>
      <c r="Z139" s="15"/>
      <c r="AA139" s="15"/>
      <c r="AB139" s="15"/>
      <c r="AC139" s="15"/>
    </row>
    <row r="140" spans="1:29" ht="15.75" customHeight="1" x14ac:dyDescent="0.35">
      <c r="A140" s="8" t="s">
        <v>1106</v>
      </c>
      <c r="B140" s="8" t="s">
        <v>252</v>
      </c>
      <c r="C140" s="10">
        <v>1</v>
      </c>
      <c r="D140" s="8" t="s">
        <v>775</v>
      </c>
      <c r="E140" s="8" t="s">
        <v>939</v>
      </c>
      <c r="F140" s="8" t="str">
        <f>UnitControlCenter!$B$32</f>
        <v>2019 dollars / metric ton</v>
      </c>
      <c r="G140" s="8" t="s">
        <v>1113</v>
      </c>
      <c r="H140" s="8" t="s">
        <v>542</v>
      </c>
      <c r="I140" s="10" t="s">
        <v>1114</v>
      </c>
      <c r="J140" s="8"/>
      <c r="K140" s="8"/>
      <c r="L140" s="8"/>
      <c r="M140" s="8"/>
      <c r="N140" s="8"/>
      <c r="O140" s="8"/>
      <c r="P140" s="8"/>
      <c r="Q140" s="8"/>
      <c r="R140" s="8"/>
      <c r="S140" s="8"/>
      <c r="T140" s="15"/>
      <c r="U140" s="15"/>
      <c r="V140" s="15"/>
      <c r="W140" s="15"/>
      <c r="X140" s="15"/>
      <c r="Y140" s="15"/>
      <c r="Z140" s="15"/>
      <c r="AA140" s="15"/>
      <c r="AB140" s="15"/>
      <c r="AC140" s="15"/>
    </row>
    <row r="141" spans="1:29" ht="15.75" customHeight="1" x14ac:dyDescent="0.35">
      <c r="A141" s="8" t="s">
        <v>1106</v>
      </c>
      <c r="B141" s="8" t="s">
        <v>347</v>
      </c>
      <c r="C141" s="10">
        <v>1</v>
      </c>
      <c r="D141" s="8" t="s">
        <v>775</v>
      </c>
      <c r="E141" s="8" t="s">
        <v>939</v>
      </c>
      <c r="F141" s="8" t="str">
        <f>UnitControlCenter!$B$33</f>
        <v>2019 USD / thousand cubic feet</v>
      </c>
      <c r="G141" s="8" t="s">
        <v>1115</v>
      </c>
      <c r="H141" s="8" t="s">
        <v>1116</v>
      </c>
      <c r="I141" s="8" t="s">
        <v>1117</v>
      </c>
      <c r="J141" s="8"/>
      <c r="K141" s="8"/>
      <c r="L141" s="8"/>
      <c r="M141" s="8"/>
      <c r="N141" s="8"/>
      <c r="O141" s="8"/>
      <c r="P141" s="8"/>
      <c r="Q141" s="8"/>
      <c r="R141" s="8"/>
      <c r="S141" s="8"/>
      <c r="T141" s="15"/>
      <c r="U141" s="15"/>
      <c r="V141" s="15"/>
      <c r="W141" s="15"/>
      <c r="X141" s="15"/>
      <c r="Y141" s="15"/>
      <c r="Z141" s="15"/>
      <c r="AA141" s="15"/>
      <c r="AB141" s="15"/>
      <c r="AC141" s="15"/>
    </row>
    <row r="142" spans="1:29" ht="15.75" customHeight="1" x14ac:dyDescent="0.35">
      <c r="A142" s="8" t="s">
        <v>1106</v>
      </c>
      <c r="B142" s="8" t="s">
        <v>460</v>
      </c>
      <c r="C142" s="10">
        <v>1</v>
      </c>
      <c r="D142" s="8" t="s">
        <v>775</v>
      </c>
      <c r="E142" s="8" t="s">
        <v>939</v>
      </c>
      <c r="F142" s="8" t="str">
        <f>UnitControlCenter!$B$34</f>
        <v>2019 dollars / liters</v>
      </c>
      <c r="G142" s="8" t="s">
        <v>1118</v>
      </c>
      <c r="H142" s="8" t="s">
        <v>552</v>
      </c>
      <c r="I142" s="8">
        <v>969696</v>
      </c>
      <c r="J142" s="8"/>
      <c r="K142" s="8"/>
      <c r="L142" s="8"/>
      <c r="M142" s="8"/>
      <c r="N142" s="8"/>
      <c r="O142" s="8"/>
      <c r="P142" s="8"/>
      <c r="Q142" s="8"/>
      <c r="R142" s="8"/>
      <c r="S142" s="8"/>
      <c r="T142" s="15"/>
      <c r="U142" s="15"/>
      <c r="V142" s="15"/>
      <c r="W142" s="15"/>
      <c r="X142" s="15"/>
      <c r="Y142" s="15"/>
      <c r="Z142" s="15"/>
      <c r="AA142" s="15"/>
      <c r="AB142" s="15"/>
      <c r="AC142" s="15"/>
    </row>
    <row r="143" spans="1:29" ht="15.75" customHeight="1" x14ac:dyDescent="0.35">
      <c r="A143" s="8" t="s">
        <v>1106</v>
      </c>
      <c r="B143" s="8" t="s">
        <v>462</v>
      </c>
      <c r="C143" s="10">
        <v>1</v>
      </c>
      <c r="D143" s="8" t="s">
        <v>775</v>
      </c>
      <c r="E143" s="8" t="s">
        <v>939</v>
      </c>
      <c r="F143" s="8" t="str">
        <f>UnitControlCenter!$B$34</f>
        <v>2019 dollars / liters</v>
      </c>
      <c r="G143" s="8" t="s">
        <v>1119</v>
      </c>
      <c r="H143" s="8" t="s">
        <v>1116</v>
      </c>
      <c r="I143" s="8" t="s">
        <v>1117</v>
      </c>
      <c r="J143" s="8"/>
      <c r="K143" s="8"/>
      <c r="L143" s="8"/>
      <c r="M143" s="8"/>
      <c r="N143" s="8"/>
      <c r="O143" s="8"/>
      <c r="P143" s="8"/>
      <c r="Q143" s="8"/>
      <c r="R143" s="8"/>
      <c r="S143" s="8"/>
      <c r="T143" s="15"/>
      <c r="U143" s="15"/>
      <c r="V143" s="15"/>
      <c r="W143" s="15"/>
      <c r="X143" s="15"/>
      <c r="Y143" s="15"/>
      <c r="Z143" s="15"/>
      <c r="AA143" s="15"/>
      <c r="AB143" s="15"/>
      <c r="AC143" s="15"/>
    </row>
    <row r="144" spans="1:29" ht="15.75" customHeight="1" x14ac:dyDescent="0.35">
      <c r="A144" s="8" t="s">
        <v>1106</v>
      </c>
      <c r="B144" s="8" t="s">
        <v>244</v>
      </c>
      <c r="C144" s="10">
        <v>1</v>
      </c>
      <c r="D144" s="8" t="s">
        <v>775</v>
      </c>
      <c r="E144" s="8" t="s">
        <v>939</v>
      </c>
      <c r="F144" s="8" t="str">
        <f>UnitControlCenter!$B$32</f>
        <v>2019 dollars / metric ton</v>
      </c>
      <c r="G144" s="8" t="s">
        <v>1120</v>
      </c>
      <c r="H144" s="8" t="s">
        <v>1121</v>
      </c>
      <c r="I144" s="8" t="s">
        <v>1122</v>
      </c>
      <c r="J144" s="8"/>
      <c r="K144" s="8"/>
      <c r="L144" s="8"/>
      <c r="M144" s="8"/>
      <c r="N144" s="8"/>
      <c r="O144" s="8"/>
      <c r="P144" s="8"/>
      <c r="Q144" s="8"/>
      <c r="R144" s="8"/>
      <c r="S144" s="8"/>
      <c r="T144" s="15"/>
      <c r="U144" s="15"/>
      <c r="V144" s="15"/>
      <c r="W144" s="15"/>
      <c r="X144" s="15"/>
      <c r="Y144" s="15"/>
      <c r="Z144" s="15"/>
      <c r="AA144" s="15"/>
      <c r="AB144" s="15"/>
      <c r="AC144" s="15"/>
    </row>
    <row r="145" spans="1:29" ht="15.75" customHeight="1" thickBot="1" x14ac:dyDescent="0.4">
      <c r="A145" s="23" t="s">
        <v>1106</v>
      </c>
      <c r="B145" s="23" t="s">
        <v>258</v>
      </c>
      <c r="C145" s="24">
        <v>1</v>
      </c>
      <c r="D145" s="23" t="s">
        <v>775</v>
      </c>
      <c r="E145" s="23" t="s">
        <v>939</v>
      </c>
      <c r="F145" s="23" t="str">
        <f>UnitControlCenter!$B$35</f>
        <v>2019 USD / barrel</v>
      </c>
      <c r="G145" s="23" t="s">
        <v>1123</v>
      </c>
      <c r="H145" s="23" t="s">
        <v>1124</v>
      </c>
      <c r="I145" s="23" t="s">
        <v>1125</v>
      </c>
      <c r="J145" s="23"/>
      <c r="K145" s="23"/>
      <c r="L145" s="23"/>
      <c r="M145" s="23"/>
      <c r="N145" s="23"/>
      <c r="O145" s="23"/>
      <c r="P145" s="23"/>
      <c r="Q145" s="23"/>
      <c r="R145" s="23"/>
      <c r="S145" s="23"/>
      <c r="T145" s="23"/>
      <c r="U145" s="23"/>
      <c r="V145" s="23"/>
      <c r="W145" s="23"/>
      <c r="X145" s="23"/>
      <c r="Y145" s="23"/>
      <c r="Z145" s="23"/>
      <c r="AA145" s="23"/>
      <c r="AB145" s="23"/>
      <c r="AC145" s="23"/>
    </row>
    <row r="146" spans="1:29" ht="15.75" customHeight="1" x14ac:dyDescent="0.35">
      <c r="A146" s="8" t="s">
        <v>1106</v>
      </c>
      <c r="B146" s="8" t="s">
        <v>1126</v>
      </c>
      <c r="C146" s="10">
        <v>1</v>
      </c>
      <c r="D146" s="8" t="s">
        <v>775</v>
      </c>
      <c r="E146" s="8" t="s">
        <v>939</v>
      </c>
      <c r="F146" s="8" t="str">
        <f>UnitControlCenter!$B$34</f>
        <v>2019 dollars / liters</v>
      </c>
      <c r="G146" s="8" t="s">
        <v>1127</v>
      </c>
      <c r="H146" s="8" t="s">
        <v>1128</v>
      </c>
      <c r="I146" s="8" t="s">
        <v>1129</v>
      </c>
      <c r="J146" s="8"/>
      <c r="K146" s="8"/>
      <c r="L146" s="8"/>
      <c r="M146" s="8"/>
      <c r="N146" s="8"/>
      <c r="O146" s="8"/>
      <c r="P146" s="8"/>
      <c r="Q146" s="8"/>
      <c r="R146" s="8"/>
      <c r="S146" s="8"/>
      <c r="T146" s="15"/>
      <c r="U146" s="15"/>
      <c r="V146" s="15"/>
      <c r="W146" s="15"/>
      <c r="X146" s="15"/>
      <c r="Y146" s="15"/>
      <c r="Z146" s="15"/>
      <c r="AA146" s="15"/>
      <c r="AB146" s="15"/>
      <c r="AC146" s="15"/>
    </row>
    <row r="147" spans="1:29" ht="15.75" customHeight="1" x14ac:dyDescent="0.35">
      <c r="A147" s="8" t="s">
        <v>1106</v>
      </c>
      <c r="B147" s="8" t="s">
        <v>586</v>
      </c>
      <c r="C147" s="10">
        <v>1</v>
      </c>
      <c r="D147" s="8" t="s">
        <v>775</v>
      </c>
      <c r="E147" s="8" t="s">
        <v>939</v>
      </c>
      <c r="F147" s="8" t="str">
        <f>UnitControlCenter!$B$36</f>
        <v>2019 USD / kg</v>
      </c>
      <c r="G147" s="8" t="s">
        <v>1130</v>
      </c>
      <c r="H147" s="8" t="s">
        <v>1131</v>
      </c>
      <c r="I147" s="8" t="s">
        <v>1132</v>
      </c>
      <c r="J147" s="8"/>
      <c r="K147" s="8"/>
      <c r="L147" s="8"/>
      <c r="M147" s="8"/>
      <c r="N147" s="8"/>
      <c r="O147" s="8"/>
      <c r="P147" s="8"/>
      <c r="Q147" s="8"/>
      <c r="R147" s="8"/>
      <c r="S147" s="8"/>
      <c r="T147" s="15"/>
      <c r="U147" s="15"/>
      <c r="V147" s="15"/>
      <c r="W147" s="15"/>
      <c r="X147" s="15"/>
      <c r="Y147" s="15"/>
      <c r="Z147" s="15"/>
      <c r="AA147" s="15"/>
      <c r="AB147" s="15"/>
      <c r="AC147" s="15"/>
    </row>
    <row r="148" spans="1:29" ht="15.75" customHeight="1" x14ac:dyDescent="0.35">
      <c r="A148" s="8" t="s">
        <v>1133</v>
      </c>
      <c r="B148" s="8" t="s">
        <v>1134</v>
      </c>
      <c r="C148" s="10">
        <v>1</v>
      </c>
      <c r="D148" s="8" t="s">
        <v>769</v>
      </c>
      <c r="E148" s="8" t="s">
        <v>770</v>
      </c>
      <c r="F148" s="8" t="str">
        <f>UnitControlCenter!$B$37</f>
        <v>2019 USD / kilowatt-hour (kWh)</v>
      </c>
      <c r="G148" s="8" t="s">
        <v>1135</v>
      </c>
      <c r="H148" s="8"/>
      <c r="I148" s="8"/>
      <c r="J148" s="8"/>
      <c r="K148" s="8"/>
      <c r="L148" s="8"/>
      <c r="M148" s="8"/>
      <c r="N148" s="8"/>
      <c r="O148" s="8"/>
      <c r="P148" s="8"/>
      <c r="Q148" s="8"/>
      <c r="R148" s="8"/>
      <c r="S148" s="8"/>
      <c r="T148" s="15"/>
      <c r="U148" s="15"/>
      <c r="V148" s="15"/>
      <c r="W148" s="15"/>
      <c r="X148" s="15"/>
      <c r="Y148" s="15"/>
      <c r="Z148" s="15"/>
      <c r="AA148" s="15"/>
      <c r="AB148" s="15"/>
      <c r="AC148" s="15"/>
    </row>
    <row r="149" spans="1:29" ht="15.75" customHeight="1" x14ac:dyDescent="0.35">
      <c r="A149" s="8" t="s">
        <v>1133</v>
      </c>
      <c r="B149" s="8" t="s">
        <v>1136</v>
      </c>
      <c r="C149" s="10">
        <v>1</v>
      </c>
      <c r="D149" s="8" t="s">
        <v>775</v>
      </c>
      <c r="E149" s="8" t="s">
        <v>770</v>
      </c>
      <c r="F149" s="8" t="str">
        <f>UnitControlCenter!$B$38</f>
        <v>cost of eqpt. to capture 1 metric ton CO2e/yr (2019 USD)</v>
      </c>
      <c r="G149" s="8" t="s">
        <v>1137</v>
      </c>
      <c r="H149" s="8" t="s">
        <v>1138</v>
      </c>
      <c r="I149" s="8" t="s">
        <v>1139</v>
      </c>
      <c r="J149" s="8"/>
      <c r="K149" s="8"/>
      <c r="L149" s="8"/>
      <c r="M149" s="8"/>
      <c r="N149" s="8"/>
      <c r="O149" s="8"/>
      <c r="P149" s="8"/>
      <c r="Q149" s="8"/>
      <c r="R149" s="8"/>
      <c r="S149" s="8"/>
      <c r="T149" s="15"/>
      <c r="U149" s="15"/>
      <c r="V149" s="15"/>
      <c r="W149" s="15"/>
      <c r="X149" s="15"/>
      <c r="Y149" s="15"/>
      <c r="Z149" s="15"/>
      <c r="AA149" s="15"/>
      <c r="AB149" s="15"/>
      <c r="AC149" s="15"/>
    </row>
    <row r="150" spans="1:29" ht="15.75" customHeight="1" x14ac:dyDescent="0.35">
      <c r="A150" s="8" t="s">
        <v>1133</v>
      </c>
      <c r="B150" s="8" t="s">
        <v>1140</v>
      </c>
      <c r="C150" s="10">
        <v>1</v>
      </c>
      <c r="D150" s="8" t="s">
        <v>769</v>
      </c>
      <c r="E150" s="8" t="s">
        <v>770</v>
      </c>
      <c r="F150" s="8" t="str">
        <f>UnitControlCenter!$B$39</f>
        <v>million 2019 USD / megawatt (MW)</v>
      </c>
      <c r="G150" s="8" t="s">
        <v>1141</v>
      </c>
      <c r="H150" s="8"/>
      <c r="I150" s="8"/>
      <c r="J150" s="8"/>
      <c r="K150" s="8"/>
      <c r="L150" s="8"/>
      <c r="M150" s="8"/>
      <c r="N150" s="8"/>
      <c r="O150" s="8"/>
      <c r="P150" s="8"/>
      <c r="Q150" s="8"/>
      <c r="R150" s="8"/>
      <c r="S150" s="8"/>
      <c r="T150" s="15"/>
      <c r="U150" s="15"/>
      <c r="V150" s="15"/>
      <c r="W150" s="15"/>
      <c r="X150" s="15"/>
      <c r="Y150" s="15"/>
      <c r="Z150" s="15"/>
      <c r="AA150" s="15"/>
      <c r="AB150" s="15"/>
      <c r="AC150" s="15"/>
    </row>
    <row r="151" spans="1:29" ht="15.75" customHeight="1" thickBot="1" x14ac:dyDescent="0.4">
      <c r="A151" s="23" t="s">
        <v>1133</v>
      </c>
      <c r="B151" s="23" t="s">
        <v>1142</v>
      </c>
      <c r="C151" s="24">
        <v>1</v>
      </c>
      <c r="D151" s="23" t="s">
        <v>769</v>
      </c>
      <c r="E151" s="23" t="s">
        <v>770</v>
      </c>
      <c r="F151" s="23" t="str">
        <f>UnitControlCenter!$B$39</f>
        <v>million 2019 USD / megawatt (MW)</v>
      </c>
      <c r="G151" s="23" t="s">
        <v>1143</v>
      </c>
      <c r="H151" s="23"/>
      <c r="I151" s="23"/>
      <c r="J151" s="23"/>
      <c r="K151" s="23"/>
      <c r="L151" s="23"/>
      <c r="M151" s="23"/>
      <c r="N151" s="23"/>
      <c r="O151" s="23"/>
      <c r="P151" s="23"/>
      <c r="Q151" s="23"/>
      <c r="R151" s="23"/>
      <c r="S151" s="23"/>
      <c r="T151" s="23"/>
      <c r="U151" s="23"/>
      <c r="V151" s="23"/>
      <c r="W151" s="23"/>
      <c r="X151" s="23"/>
      <c r="Y151" s="23"/>
      <c r="Z151" s="23"/>
      <c r="AA151" s="23"/>
      <c r="AB151" s="23"/>
      <c r="AC151" s="23"/>
    </row>
    <row r="152" spans="1:29" ht="15.75" customHeight="1" x14ac:dyDescent="0.35">
      <c r="A152" s="8" t="s">
        <v>1133</v>
      </c>
      <c r="B152" s="8" t="s">
        <v>1144</v>
      </c>
      <c r="C152" s="8">
        <v>1</v>
      </c>
      <c r="D152" s="8" t="s">
        <v>769</v>
      </c>
      <c r="E152" s="8" t="s">
        <v>770</v>
      </c>
      <c r="F152" s="8" t="str">
        <f>UnitControlCenter!$B$39</f>
        <v>million 2019 USD / megawatt (MW)</v>
      </c>
      <c r="G152" s="8" t="s">
        <v>1145</v>
      </c>
      <c r="H152" s="8"/>
      <c r="I152" s="8"/>
      <c r="J152" s="8"/>
      <c r="K152" s="8"/>
      <c r="L152" s="8"/>
      <c r="M152" s="8"/>
      <c r="N152" s="8"/>
      <c r="O152" s="8"/>
      <c r="P152" s="8"/>
      <c r="Q152" s="8"/>
      <c r="R152" s="8"/>
      <c r="S152" s="8"/>
      <c r="T152" s="15"/>
      <c r="U152" s="15"/>
      <c r="V152" s="15"/>
      <c r="W152" s="15"/>
      <c r="X152" s="15"/>
      <c r="Y152" s="15"/>
      <c r="Z152" s="15"/>
      <c r="AA152" s="15"/>
      <c r="AB152" s="15"/>
      <c r="AC152" s="15"/>
    </row>
    <row r="153" spans="1:29" ht="15.75" customHeight="1" x14ac:dyDescent="0.35">
      <c r="A153" s="8" t="s">
        <v>1133</v>
      </c>
      <c r="B153" s="8" t="s">
        <v>1146</v>
      </c>
      <c r="C153" s="8">
        <v>1</v>
      </c>
      <c r="D153" s="8" t="s">
        <v>769</v>
      </c>
      <c r="E153" s="8" t="s">
        <v>770</v>
      </c>
      <c r="F153" s="8" t="str">
        <f>UnitControlCenter!$B$40</f>
        <v>cost of eqpt. to produce 1 kg H2/yr (2019 USD)</v>
      </c>
      <c r="G153" s="8" t="s">
        <v>1147</v>
      </c>
      <c r="H153" s="8"/>
      <c r="I153" s="8"/>
      <c r="J153" s="8"/>
      <c r="K153" s="8"/>
      <c r="L153" s="8"/>
      <c r="M153" s="8"/>
      <c r="N153" s="8"/>
      <c r="O153" s="8"/>
      <c r="P153" s="8"/>
      <c r="Q153" s="8"/>
      <c r="R153" s="8"/>
      <c r="S153" s="8"/>
      <c r="T153" s="15"/>
      <c r="U153" s="15"/>
      <c r="V153" s="15"/>
      <c r="W153" s="15"/>
      <c r="X153" s="15"/>
      <c r="Y153" s="15"/>
      <c r="Z153" s="15"/>
      <c r="AA153" s="15"/>
      <c r="AB153" s="15"/>
      <c r="AC153" s="15"/>
    </row>
    <row r="154" spans="1:29" ht="15.75" customHeight="1" x14ac:dyDescent="0.35">
      <c r="A154" s="8"/>
      <c r="B154" s="8"/>
      <c r="C154" s="8"/>
      <c r="D154" s="8"/>
      <c r="E154" s="8"/>
      <c r="F154" s="8"/>
      <c r="G154" s="8"/>
      <c r="H154" s="8"/>
      <c r="I154" s="8"/>
      <c r="J154" s="8"/>
      <c r="K154" s="8"/>
      <c r="L154" s="8"/>
      <c r="M154" s="8"/>
      <c r="N154" s="8"/>
      <c r="O154" s="8"/>
      <c r="P154" s="8"/>
      <c r="Q154" s="8"/>
      <c r="R154" s="8"/>
      <c r="S154" s="8"/>
      <c r="T154" s="15"/>
      <c r="U154" s="15"/>
      <c r="V154" s="15"/>
      <c r="W154" s="15"/>
      <c r="X154" s="15"/>
      <c r="Y154" s="15"/>
      <c r="Z154" s="15"/>
      <c r="AA154" s="15"/>
      <c r="AB154" s="15"/>
      <c r="AC154" s="15"/>
    </row>
    <row r="155" spans="1:29" ht="15.75" customHeight="1" x14ac:dyDescent="0.35">
      <c r="A155" s="8"/>
      <c r="B155" s="8"/>
      <c r="C155" s="8"/>
      <c r="D155" s="8"/>
      <c r="E155" s="8"/>
      <c r="F155" s="8"/>
      <c r="G155" s="8"/>
      <c r="H155" s="8"/>
      <c r="I155" s="8"/>
      <c r="J155" s="8"/>
      <c r="K155" s="8"/>
      <c r="L155" s="8"/>
      <c r="M155" s="8"/>
      <c r="N155" s="8"/>
      <c r="O155" s="8"/>
      <c r="P155" s="8"/>
      <c r="Q155" s="8"/>
      <c r="R155" s="8"/>
      <c r="S155" s="8"/>
      <c r="T155" s="15"/>
      <c r="U155" s="15"/>
      <c r="V155" s="15"/>
      <c r="W155" s="15"/>
      <c r="X155" s="15"/>
      <c r="Y155" s="15"/>
      <c r="Z155" s="15"/>
      <c r="AA155" s="15"/>
      <c r="AB155" s="15"/>
      <c r="AC155" s="15"/>
    </row>
    <row r="156" spans="1:29" ht="15.75" customHeight="1" x14ac:dyDescent="0.35">
      <c r="A156" s="8"/>
      <c r="B156" s="8"/>
      <c r="C156" s="8"/>
      <c r="D156" s="8"/>
      <c r="E156" s="8"/>
      <c r="F156" s="8"/>
      <c r="G156" s="8"/>
      <c r="H156" s="8"/>
      <c r="I156" s="8"/>
      <c r="J156" s="8"/>
      <c r="K156" s="8"/>
      <c r="L156" s="8"/>
      <c r="M156" s="8"/>
      <c r="N156" s="8"/>
      <c r="O156" s="8"/>
      <c r="P156" s="8"/>
      <c r="Q156" s="8"/>
      <c r="R156" s="8"/>
      <c r="S156" s="8"/>
      <c r="T156" s="15"/>
      <c r="U156" s="15"/>
      <c r="V156" s="15"/>
      <c r="W156" s="15"/>
      <c r="X156" s="15"/>
      <c r="Y156" s="15"/>
      <c r="Z156" s="15"/>
      <c r="AA156" s="15"/>
      <c r="AB156" s="15"/>
      <c r="AC156" s="15"/>
    </row>
    <row r="157" spans="1:29" ht="15.75" customHeight="1" x14ac:dyDescent="0.35">
      <c r="A157" s="8"/>
      <c r="B157" s="8"/>
      <c r="C157" s="8"/>
      <c r="D157" s="8"/>
      <c r="E157" s="8"/>
      <c r="F157" s="8"/>
      <c r="G157" s="8"/>
      <c r="H157" s="8"/>
      <c r="I157" s="8"/>
      <c r="J157" s="8"/>
      <c r="K157" s="8"/>
      <c r="L157" s="8"/>
      <c r="M157" s="8"/>
      <c r="N157" s="8"/>
      <c r="O157" s="8"/>
      <c r="P157" s="8"/>
      <c r="Q157" s="8"/>
      <c r="R157" s="8"/>
      <c r="S157" s="8"/>
      <c r="T157" s="15"/>
      <c r="U157" s="15"/>
      <c r="V157" s="15"/>
      <c r="W157" s="15"/>
      <c r="X157" s="15"/>
      <c r="Y157" s="15"/>
      <c r="Z157" s="15"/>
      <c r="AA157" s="15"/>
      <c r="AB157" s="15"/>
      <c r="AC157" s="15"/>
    </row>
    <row r="158" spans="1:29" ht="15.75" customHeight="1" x14ac:dyDescent="0.35">
      <c r="A158" s="8"/>
      <c r="B158" s="8"/>
      <c r="C158" s="8"/>
      <c r="D158" s="8"/>
      <c r="E158" s="8"/>
      <c r="F158" s="8"/>
      <c r="G158" s="8"/>
      <c r="H158" s="8"/>
      <c r="I158" s="8"/>
      <c r="J158" s="8"/>
      <c r="K158" s="8"/>
      <c r="L158" s="8"/>
      <c r="M158" s="8"/>
      <c r="N158" s="8"/>
      <c r="O158" s="8"/>
      <c r="P158" s="8"/>
      <c r="Q158" s="8"/>
      <c r="R158" s="8"/>
      <c r="S158" s="8"/>
      <c r="T158" s="15"/>
      <c r="U158" s="15"/>
      <c r="V158" s="15"/>
      <c r="W158" s="15"/>
      <c r="X158" s="15"/>
      <c r="Y158" s="15"/>
      <c r="Z158" s="15"/>
      <c r="AA158" s="15"/>
      <c r="AB158" s="15"/>
      <c r="AC158" s="15"/>
    </row>
    <row r="159" spans="1:29" ht="15.75" customHeight="1" x14ac:dyDescent="0.35">
      <c r="A159" s="8"/>
      <c r="B159" s="8"/>
      <c r="C159" s="8"/>
      <c r="D159" s="8"/>
      <c r="E159" s="8"/>
      <c r="F159" s="8"/>
      <c r="G159" s="8"/>
      <c r="H159" s="8"/>
      <c r="I159" s="8"/>
      <c r="J159" s="8"/>
      <c r="K159" s="8"/>
      <c r="L159" s="8"/>
      <c r="M159" s="8"/>
      <c r="N159" s="8"/>
      <c r="O159" s="8"/>
      <c r="P159" s="8"/>
      <c r="Q159" s="8"/>
      <c r="R159" s="8"/>
      <c r="S159" s="8"/>
      <c r="T159" s="15"/>
      <c r="U159" s="15"/>
      <c r="V159" s="15"/>
      <c r="W159" s="15"/>
      <c r="X159" s="15"/>
      <c r="Y159" s="15"/>
      <c r="Z159" s="15"/>
      <c r="AA159" s="15"/>
      <c r="AB159" s="15"/>
      <c r="AC159" s="15"/>
    </row>
    <row r="160" spans="1:29" ht="15.75" customHeight="1" x14ac:dyDescent="0.35">
      <c r="A160" s="8"/>
      <c r="B160" s="8"/>
      <c r="C160" s="8"/>
      <c r="D160" s="8"/>
      <c r="E160" s="8"/>
      <c r="F160" s="8"/>
      <c r="G160" s="8"/>
      <c r="H160" s="8"/>
      <c r="I160" s="8"/>
      <c r="J160" s="8"/>
      <c r="K160" s="8"/>
      <c r="L160" s="8"/>
      <c r="M160" s="8"/>
      <c r="N160" s="8"/>
      <c r="O160" s="8"/>
      <c r="P160" s="8"/>
      <c r="Q160" s="8"/>
      <c r="R160" s="8"/>
      <c r="S160" s="8"/>
      <c r="T160" s="15"/>
      <c r="U160" s="15"/>
      <c r="V160" s="15"/>
      <c r="W160" s="15"/>
      <c r="X160" s="15"/>
      <c r="Y160" s="15"/>
      <c r="Z160" s="15"/>
      <c r="AA160" s="15"/>
      <c r="AB160" s="15"/>
      <c r="AC160" s="15"/>
    </row>
    <row r="161" spans="1:29" ht="15.75" customHeight="1" x14ac:dyDescent="0.35">
      <c r="A161" s="8"/>
      <c r="B161" s="8"/>
      <c r="C161" s="8"/>
      <c r="D161" s="8"/>
      <c r="E161" s="8"/>
      <c r="F161" s="8"/>
      <c r="G161" s="8"/>
      <c r="H161" s="8"/>
      <c r="I161" s="8"/>
      <c r="J161" s="8"/>
      <c r="K161" s="8"/>
      <c r="L161" s="8"/>
      <c r="M161" s="8"/>
      <c r="N161" s="8"/>
      <c r="O161" s="8"/>
      <c r="P161" s="8"/>
      <c r="Q161" s="8"/>
      <c r="R161" s="8"/>
      <c r="S161" s="8"/>
      <c r="T161" s="15"/>
      <c r="U161" s="15"/>
      <c r="V161" s="15"/>
      <c r="W161" s="15"/>
      <c r="X161" s="15"/>
      <c r="Y161" s="15"/>
      <c r="Z161" s="15"/>
      <c r="AA161" s="15"/>
      <c r="AB161" s="15"/>
      <c r="AC161" s="15"/>
    </row>
    <row r="162" spans="1:29" ht="15.75" customHeight="1" x14ac:dyDescent="0.35">
      <c r="A162" s="8"/>
      <c r="B162" s="8"/>
      <c r="C162" s="8"/>
      <c r="D162" s="8"/>
      <c r="E162" s="8"/>
      <c r="F162" s="8"/>
      <c r="G162" s="8"/>
      <c r="H162" s="8"/>
      <c r="I162" s="8"/>
      <c r="J162" s="8"/>
      <c r="K162" s="8"/>
      <c r="L162" s="8"/>
      <c r="M162" s="8"/>
      <c r="N162" s="8"/>
      <c r="O162" s="8"/>
      <c r="P162" s="8"/>
      <c r="Q162" s="8"/>
      <c r="R162" s="8"/>
      <c r="S162" s="8"/>
      <c r="T162" s="15"/>
      <c r="U162" s="15"/>
      <c r="V162" s="15"/>
      <c r="W162" s="15"/>
      <c r="X162" s="15"/>
      <c r="Y162" s="15"/>
      <c r="Z162" s="15"/>
      <c r="AA162" s="15"/>
      <c r="AB162" s="15"/>
      <c r="AC162" s="15"/>
    </row>
    <row r="163" spans="1:29" ht="15.75" customHeight="1" x14ac:dyDescent="0.35">
      <c r="A163" s="8"/>
      <c r="B163" s="8"/>
      <c r="C163" s="8"/>
      <c r="D163" s="8"/>
      <c r="E163" s="8"/>
      <c r="F163" s="8"/>
      <c r="G163" s="8"/>
      <c r="H163" s="8"/>
      <c r="I163" s="8"/>
      <c r="J163" s="8"/>
      <c r="K163" s="8"/>
      <c r="L163" s="8"/>
      <c r="M163" s="8"/>
      <c r="N163" s="8"/>
      <c r="O163" s="8"/>
      <c r="P163" s="8"/>
      <c r="Q163" s="8"/>
      <c r="R163" s="8"/>
      <c r="S163" s="8"/>
      <c r="T163" s="15"/>
      <c r="U163" s="15"/>
      <c r="V163" s="15"/>
      <c r="W163" s="15"/>
      <c r="X163" s="15"/>
      <c r="Y163" s="15"/>
      <c r="Z163" s="15"/>
      <c r="AA163" s="15"/>
      <c r="AB163" s="15"/>
      <c r="AC163" s="15"/>
    </row>
    <row r="164" spans="1:29" ht="15.75" customHeight="1" x14ac:dyDescent="0.35">
      <c r="A164" s="8"/>
      <c r="B164" s="8"/>
      <c r="C164" s="8"/>
      <c r="D164" s="8"/>
      <c r="E164" s="8"/>
      <c r="F164" s="8"/>
      <c r="G164" s="8"/>
      <c r="H164" s="8"/>
      <c r="I164" s="8"/>
      <c r="J164" s="8"/>
      <c r="K164" s="8"/>
      <c r="L164" s="8"/>
      <c r="M164" s="8"/>
      <c r="N164" s="8"/>
      <c r="O164" s="8"/>
      <c r="P164" s="8"/>
      <c r="Q164" s="8"/>
      <c r="R164" s="8"/>
      <c r="S164" s="8"/>
      <c r="T164" s="15"/>
      <c r="U164" s="15"/>
      <c r="V164" s="15"/>
      <c r="W164" s="15"/>
      <c r="X164" s="15"/>
      <c r="Y164" s="15"/>
      <c r="Z164" s="15"/>
      <c r="AA164" s="15"/>
      <c r="AB164" s="15"/>
      <c r="AC164" s="15"/>
    </row>
    <row r="165" spans="1:29" ht="15.75" customHeight="1" x14ac:dyDescent="0.35">
      <c r="A165" s="8"/>
      <c r="B165" s="8"/>
      <c r="C165" s="8"/>
      <c r="D165" s="8"/>
      <c r="E165" s="8"/>
      <c r="F165" s="8"/>
      <c r="G165" s="8"/>
      <c r="H165" s="8"/>
      <c r="I165" s="8"/>
      <c r="J165" s="8"/>
      <c r="K165" s="8"/>
      <c r="L165" s="8"/>
      <c r="M165" s="8"/>
      <c r="N165" s="8"/>
      <c r="O165" s="8"/>
      <c r="P165" s="8"/>
      <c r="Q165" s="8"/>
      <c r="R165" s="8"/>
      <c r="S165" s="8"/>
      <c r="T165" s="15"/>
      <c r="U165" s="15"/>
      <c r="V165" s="15"/>
      <c r="W165" s="15"/>
      <c r="X165" s="15"/>
      <c r="Y165" s="15"/>
      <c r="Z165" s="15"/>
      <c r="AA165" s="15"/>
      <c r="AB165" s="15"/>
      <c r="AC165" s="15"/>
    </row>
    <row r="166" spans="1:29" ht="15.75" customHeight="1" x14ac:dyDescent="0.35">
      <c r="A166" s="8"/>
      <c r="B166" s="8"/>
      <c r="C166" s="8"/>
      <c r="D166" s="8"/>
      <c r="E166" s="8"/>
      <c r="F166" s="8"/>
      <c r="G166" s="8"/>
      <c r="H166" s="8"/>
      <c r="I166" s="8"/>
      <c r="J166" s="8"/>
      <c r="K166" s="8"/>
      <c r="L166" s="8"/>
      <c r="M166" s="8"/>
      <c r="N166" s="8"/>
      <c r="O166" s="8"/>
      <c r="P166" s="8"/>
      <c r="Q166" s="8"/>
      <c r="R166" s="8"/>
      <c r="S166" s="8"/>
      <c r="T166" s="15"/>
      <c r="U166" s="15"/>
      <c r="V166" s="15"/>
      <c r="W166" s="15"/>
      <c r="X166" s="15"/>
      <c r="Y166" s="15"/>
      <c r="Z166" s="15"/>
      <c r="AA166" s="15"/>
      <c r="AB166" s="15"/>
      <c r="AC166" s="15"/>
    </row>
    <row r="167" spans="1:29" ht="15.75" customHeight="1" x14ac:dyDescent="0.35">
      <c r="A167" s="8"/>
      <c r="B167" s="8"/>
      <c r="C167" s="8"/>
      <c r="D167" s="8"/>
      <c r="E167" s="8"/>
      <c r="F167" s="8"/>
      <c r="G167" s="8"/>
      <c r="H167" s="8"/>
      <c r="I167" s="8"/>
      <c r="J167" s="8"/>
      <c r="K167" s="8"/>
      <c r="L167" s="8"/>
      <c r="M167" s="8"/>
      <c r="N167" s="8"/>
      <c r="O167" s="8"/>
      <c r="P167" s="8"/>
      <c r="Q167" s="8"/>
      <c r="R167" s="8"/>
      <c r="S167" s="8"/>
      <c r="T167" s="15"/>
      <c r="U167" s="15"/>
      <c r="V167" s="15"/>
      <c r="W167" s="15"/>
      <c r="X167" s="15"/>
      <c r="Y167" s="15"/>
      <c r="Z167" s="15"/>
      <c r="AA167" s="15"/>
      <c r="AB167" s="15"/>
      <c r="AC167" s="15"/>
    </row>
    <row r="168" spans="1:29" ht="15.75" customHeight="1" x14ac:dyDescent="0.35">
      <c r="A168" s="8"/>
      <c r="B168" s="8"/>
      <c r="C168" s="8"/>
      <c r="D168" s="8"/>
      <c r="E168" s="8"/>
      <c r="F168" s="8"/>
      <c r="G168" s="8"/>
      <c r="H168" s="8"/>
      <c r="I168" s="8"/>
      <c r="J168" s="8"/>
      <c r="K168" s="8"/>
      <c r="L168" s="8"/>
      <c r="M168" s="8"/>
      <c r="N168" s="8"/>
      <c r="O168" s="8"/>
      <c r="P168" s="8"/>
      <c r="Q168" s="8"/>
      <c r="R168" s="8"/>
      <c r="S168" s="8"/>
      <c r="T168" s="15"/>
      <c r="U168" s="15"/>
      <c r="V168" s="15"/>
      <c r="W168" s="15"/>
      <c r="X168" s="15"/>
      <c r="Y168" s="15"/>
      <c r="Z168" s="15"/>
      <c r="AA168" s="15"/>
      <c r="AB168" s="15"/>
      <c r="AC168" s="15"/>
    </row>
    <row r="169" spans="1:29" ht="15.75" customHeight="1" x14ac:dyDescent="0.35">
      <c r="A169" s="8"/>
      <c r="B169" s="8"/>
      <c r="C169" s="8"/>
      <c r="D169" s="8"/>
      <c r="E169" s="8"/>
      <c r="F169" s="8"/>
      <c r="G169" s="8"/>
      <c r="H169" s="8"/>
      <c r="I169" s="8"/>
      <c r="J169" s="8"/>
      <c r="K169" s="8"/>
      <c r="L169" s="8"/>
      <c r="M169" s="8"/>
      <c r="N169" s="8"/>
      <c r="O169" s="8"/>
      <c r="P169" s="8"/>
      <c r="Q169" s="8"/>
      <c r="R169" s="8"/>
      <c r="S169" s="8"/>
      <c r="T169" s="15"/>
      <c r="U169" s="15"/>
      <c r="V169" s="15"/>
      <c r="W169" s="15"/>
      <c r="X169" s="15"/>
      <c r="Y169" s="15"/>
      <c r="Z169" s="15"/>
      <c r="AA169" s="15"/>
      <c r="AB169" s="15"/>
      <c r="AC169" s="15"/>
    </row>
    <row r="170" spans="1:29" ht="15.75" customHeight="1" x14ac:dyDescent="0.35">
      <c r="A170" s="8"/>
      <c r="B170" s="8"/>
      <c r="C170" s="8"/>
      <c r="D170" s="8"/>
      <c r="E170" s="8"/>
      <c r="F170" s="8"/>
      <c r="G170" s="8"/>
      <c r="H170" s="8"/>
      <c r="I170" s="8"/>
      <c r="J170" s="8"/>
      <c r="K170" s="8"/>
      <c r="L170" s="8"/>
      <c r="M170" s="8"/>
      <c r="N170" s="8"/>
      <c r="O170" s="8"/>
      <c r="P170" s="8"/>
      <c r="Q170" s="8"/>
      <c r="R170" s="8"/>
      <c r="S170" s="8"/>
      <c r="T170" s="15"/>
      <c r="U170" s="15"/>
      <c r="V170" s="15"/>
      <c r="W170" s="15"/>
      <c r="X170" s="15"/>
      <c r="Y170" s="15"/>
      <c r="Z170" s="15"/>
      <c r="AA170" s="15"/>
      <c r="AB170" s="15"/>
      <c r="AC170" s="15"/>
    </row>
    <row r="171" spans="1:29" ht="15.75" customHeight="1" x14ac:dyDescent="0.35">
      <c r="A171" s="8"/>
      <c r="B171" s="8"/>
      <c r="C171" s="8"/>
      <c r="D171" s="8"/>
      <c r="E171" s="8"/>
      <c r="F171" s="8"/>
      <c r="G171" s="8"/>
      <c r="H171" s="8"/>
      <c r="I171" s="8"/>
      <c r="J171" s="8"/>
      <c r="K171" s="8"/>
      <c r="L171" s="8"/>
      <c r="M171" s="8"/>
      <c r="N171" s="8"/>
      <c r="O171" s="8"/>
      <c r="P171" s="8"/>
      <c r="Q171" s="8"/>
      <c r="R171" s="8"/>
      <c r="S171" s="8"/>
      <c r="T171" s="15"/>
      <c r="U171" s="15"/>
      <c r="V171" s="15"/>
      <c r="W171" s="15"/>
      <c r="X171" s="15"/>
      <c r="Y171" s="15"/>
      <c r="Z171" s="15"/>
      <c r="AA171" s="15"/>
      <c r="AB171" s="15"/>
      <c r="AC171" s="15"/>
    </row>
    <row r="172" spans="1:29" ht="15.75" customHeight="1" x14ac:dyDescent="0.35">
      <c r="A172" s="8"/>
      <c r="B172" s="8"/>
      <c r="C172" s="8"/>
      <c r="D172" s="8"/>
      <c r="E172" s="8"/>
      <c r="F172" s="8"/>
      <c r="G172" s="8"/>
      <c r="H172" s="8"/>
      <c r="I172" s="8"/>
      <c r="J172" s="8"/>
      <c r="K172" s="8"/>
      <c r="L172" s="8"/>
      <c r="M172" s="8"/>
      <c r="N172" s="8"/>
      <c r="O172" s="8"/>
      <c r="P172" s="8"/>
      <c r="Q172" s="8"/>
      <c r="R172" s="8"/>
      <c r="S172" s="8"/>
      <c r="T172" s="15"/>
      <c r="U172" s="15"/>
      <c r="V172" s="15"/>
      <c r="W172" s="15"/>
      <c r="X172" s="15"/>
      <c r="Y172" s="15"/>
      <c r="Z172" s="15"/>
      <c r="AA172" s="15"/>
      <c r="AB172" s="15"/>
      <c r="AC172" s="15"/>
    </row>
    <row r="173" spans="1:29" ht="15.75" customHeight="1" x14ac:dyDescent="0.35">
      <c r="A173" s="8"/>
      <c r="B173" s="8"/>
      <c r="C173" s="8"/>
      <c r="D173" s="8"/>
      <c r="E173" s="8"/>
      <c r="F173" s="8"/>
      <c r="G173" s="8"/>
      <c r="H173" s="8"/>
      <c r="I173" s="8"/>
      <c r="J173" s="8"/>
      <c r="K173" s="8"/>
      <c r="L173" s="8"/>
      <c r="M173" s="8"/>
      <c r="N173" s="8"/>
      <c r="O173" s="8"/>
      <c r="P173" s="8"/>
      <c r="Q173" s="8"/>
      <c r="R173" s="8"/>
      <c r="S173" s="8"/>
      <c r="T173" s="15"/>
      <c r="U173" s="15"/>
      <c r="V173" s="15"/>
      <c r="W173" s="15"/>
      <c r="X173" s="15"/>
      <c r="Y173" s="15"/>
      <c r="Z173" s="15"/>
      <c r="AA173" s="15"/>
      <c r="AB173" s="15"/>
      <c r="AC173" s="15"/>
    </row>
    <row r="174" spans="1:29" ht="15.75" customHeight="1" x14ac:dyDescent="0.35">
      <c r="A174" s="8"/>
      <c r="B174" s="8"/>
      <c r="C174" s="8"/>
      <c r="D174" s="8"/>
      <c r="E174" s="8"/>
      <c r="F174" s="8"/>
      <c r="G174" s="8"/>
      <c r="H174" s="8"/>
      <c r="I174" s="8"/>
      <c r="J174" s="8"/>
      <c r="K174" s="8"/>
      <c r="L174" s="8"/>
      <c r="M174" s="8"/>
      <c r="N174" s="8"/>
      <c r="O174" s="8"/>
      <c r="P174" s="8"/>
      <c r="Q174" s="8"/>
      <c r="R174" s="8"/>
      <c r="S174" s="8"/>
      <c r="T174" s="15"/>
      <c r="U174" s="15"/>
      <c r="V174" s="15"/>
      <c r="W174" s="15"/>
      <c r="X174" s="15"/>
      <c r="Y174" s="15"/>
      <c r="Z174" s="15"/>
      <c r="AA174" s="15"/>
      <c r="AB174" s="15"/>
      <c r="AC174" s="15"/>
    </row>
    <row r="175" spans="1:29" ht="15.75" customHeight="1" x14ac:dyDescent="0.35">
      <c r="A175" s="8"/>
      <c r="B175" s="8"/>
      <c r="C175" s="8"/>
      <c r="D175" s="8"/>
      <c r="E175" s="8"/>
      <c r="F175" s="8"/>
      <c r="G175" s="8"/>
      <c r="H175" s="8"/>
      <c r="I175" s="8"/>
      <c r="J175" s="8"/>
      <c r="K175" s="8"/>
      <c r="L175" s="8"/>
      <c r="M175" s="8"/>
      <c r="N175" s="8"/>
      <c r="O175" s="8"/>
      <c r="P175" s="8"/>
      <c r="Q175" s="8"/>
      <c r="R175" s="8"/>
      <c r="S175" s="8"/>
      <c r="T175" s="15"/>
      <c r="U175" s="15"/>
      <c r="V175" s="15"/>
      <c r="W175" s="15"/>
      <c r="X175" s="15"/>
      <c r="Y175" s="15"/>
      <c r="Z175" s="15"/>
      <c r="AA175" s="15"/>
      <c r="AB175" s="15"/>
      <c r="AC175" s="15"/>
    </row>
    <row r="176" spans="1:29" ht="15.75" customHeight="1" x14ac:dyDescent="0.35">
      <c r="A176" s="8"/>
      <c r="B176" s="8"/>
      <c r="C176" s="8"/>
      <c r="D176" s="8"/>
      <c r="E176" s="8"/>
      <c r="F176" s="8"/>
      <c r="G176" s="8"/>
      <c r="H176" s="8"/>
      <c r="I176" s="8"/>
      <c r="J176" s="8"/>
      <c r="K176" s="8"/>
      <c r="L176" s="8"/>
      <c r="M176" s="8"/>
      <c r="N176" s="8"/>
      <c r="O176" s="8"/>
      <c r="P176" s="8"/>
      <c r="Q176" s="8"/>
      <c r="R176" s="8"/>
      <c r="S176" s="8"/>
      <c r="T176" s="15"/>
      <c r="U176" s="15"/>
      <c r="V176" s="15"/>
      <c r="W176" s="15"/>
      <c r="X176" s="15"/>
      <c r="Y176" s="15"/>
      <c r="Z176" s="15"/>
      <c r="AA176" s="15"/>
      <c r="AB176" s="15"/>
      <c r="AC176" s="15"/>
    </row>
    <row r="177" spans="1:29" ht="15.75" customHeight="1" x14ac:dyDescent="0.35">
      <c r="A177" s="8"/>
      <c r="B177" s="8"/>
      <c r="C177" s="8"/>
      <c r="D177" s="8"/>
      <c r="E177" s="8"/>
      <c r="F177" s="8"/>
      <c r="G177" s="8"/>
      <c r="H177" s="8"/>
      <c r="I177" s="8"/>
      <c r="J177" s="8"/>
      <c r="K177" s="8"/>
      <c r="L177" s="8"/>
      <c r="M177" s="8"/>
      <c r="N177" s="8"/>
      <c r="O177" s="8"/>
      <c r="P177" s="8"/>
      <c r="Q177" s="8"/>
      <c r="R177" s="8"/>
      <c r="S177" s="8"/>
      <c r="T177" s="15"/>
      <c r="U177" s="15"/>
      <c r="V177" s="15"/>
      <c r="W177" s="15"/>
      <c r="X177" s="15"/>
      <c r="Y177" s="15"/>
      <c r="Z177" s="15"/>
      <c r="AA177" s="15"/>
      <c r="AB177" s="15"/>
      <c r="AC177" s="15"/>
    </row>
    <row r="178" spans="1:29" ht="15.75" customHeight="1" x14ac:dyDescent="0.35">
      <c r="A178" s="8"/>
      <c r="B178" s="8"/>
      <c r="C178" s="8"/>
      <c r="D178" s="8"/>
      <c r="E178" s="8"/>
      <c r="F178" s="8"/>
      <c r="G178" s="8"/>
      <c r="H178" s="8"/>
      <c r="I178" s="8"/>
      <c r="J178" s="8"/>
      <c r="K178" s="8"/>
      <c r="L178" s="8"/>
      <c r="M178" s="8"/>
      <c r="N178" s="8"/>
      <c r="O178" s="8"/>
      <c r="P178" s="8"/>
      <c r="Q178" s="8"/>
      <c r="R178" s="8"/>
      <c r="S178" s="8"/>
      <c r="T178" s="15"/>
      <c r="U178" s="15"/>
      <c r="V178" s="15"/>
      <c r="W178" s="15"/>
      <c r="X178" s="15"/>
      <c r="Y178" s="15"/>
      <c r="Z178" s="15"/>
      <c r="AA178" s="15"/>
      <c r="AB178" s="15"/>
      <c r="AC178" s="15"/>
    </row>
    <row r="179" spans="1:29" ht="15.75" customHeight="1" x14ac:dyDescent="0.35">
      <c r="A179" s="8"/>
      <c r="B179" s="8"/>
      <c r="C179" s="8"/>
      <c r="D179" s="8"/>
      <c r="E179" s="8"/>
      <c r="F179" s="8"/>
      <c r="G179" s="8"/>
      <c r="H179" s="8"/>
      <c r="I179" s="8"/>
      <c r="J179" s="8"/>
      <c r="K179" s="8"/>
      <c r="L179" s="8"/>
      <c r="M179" s="8"/>
      <c r="N179" s="8"/>
      <c r="O179" s="8"/>
      <c r="P179" s="8"/>
      <c r="Q179" s="8"/>
      <c r="R179" s="8"/>
      <c r="S179" s="8"/>
      <c r="T179" s="15"/>
      <c r="U179" s="15"/>
      <c r="V179" s="15"/>
      <c r="W179" s="15"/>
      <c r="X179" s="15"/>
      <c r="Y179" s="15"/>
      <c r="Z179" s="15"/>
      <c r="AA179" s="15"/>
      <c r="AB179" s="15"/>
      <c r="AC179" s="15"/>
    </row>
    <row r="180" spans="1:29" ht="15.75" customHeight="1" x14ac:dyDescent="0.35">
      <c r="A180" s="8"/>
      <c r="B180" s="8"/>
      <c r="C180" s="8"/>
      <c r="D180" s="8"/>
      <c r="E180" s="8"/>
      <c r="F180" s="8"/>
      <c r="G180" s="8"/>
      <c r="H180" s="8"/>
      <c r="I180" s="8"/>
      <c r="J180" s="8"/>
      <c r="K180" s="8"/>
      <c r="L180" s="8"/>
      <c r="M180" s="8"/>
      <c r="N180" s="8"/>
      <c r="O180" s="8"/>
      <c r="P180" s="8"/>
      <c r="Q180" s="8"/>
      <c r="R180" s="8"/>
      <c r="S180" s="8"/>
      <c r="T180" s="15"/>
      <c r="U180" s="15"/>
      <c r="V180" s="15"/>
      <c r="W180" s="15"/>
      <c r="X180" s="15"/>
      <c r="Y180" s="15"/>
      <c r="Z180" s="15"/>
      <c r="AA180" s="15"/>
      <c r="AB180" s="15"/>
      <c r="AC180" s="15"/>
    </row>
    <row r="181" spans="1:29" ht="15.75" customHeight="1" x14ac:dyDescent="0.35">
      <c r="A181" s="8"/>
      <c r="B181" s="8"/>
      <c r="C181" s="8"/>
      <c r="D181" s="8"/>
      <c r="E181" s="8"/>
      <c r="F181" s="8"/>
      <c r="G181" s="8"/>
      <c r="H181" s="8"/>
      <c r="I181" s="8"/>
      <c r="J181" s="8"/>
      <c r="K181" s="8"/>
      <c r="L181" s="8"/>
      <c r="M181" s="8"/>
      <c r="N181" s="8"/>
      <c r="O181" s="8"/>
      <c r="P181" s="8"/>
      <c r="Q181" s="8"/>
      <c r="R181" s="8"/>
      <c r="S181" s="8"/>
      <c r="T181" s="15"/>
      <c r="U181" s="15"/>
      <c r="V181" s="15"/>
      <c r="W181" s="15"/>
      <c r="X181" s="15"/>
      <c r="Y181" s="15"/>
      <c r="Z181" s="15"/>
      <c r="AA181" s="15"/>
      <c r="AB181" s="15"/>
      <c r="AC181" s="15"/>
    </row>
    <row r="182" spans="1:29" ht="15.75" customHeight="1" x14ac:dyDescent="0.35">
      <c r="A182" s="8"/>
      <c r="B182" s="8"/>
      <c r="C182" s="8"/>
      <c r="D182" s="8"/>
      <c r="E182" s="8"/>
      <c r="F182" s="8"/>
      <c r="G182" s="8"/>
      <c r="H182" s="8"/>
      <c r="I182" s="8"/>
      <c r="J182" s="8"/>
      <c r="K182" s="8"/>
      <c r="L182" s="8"/>
      <c r="M182" s="8"/>
      <c r="N182" s="8"/>
      <c r="O182" s="8"/>
      <c r="P182" s="8"/>
      <c r="Q182" s="8"/>
      <c r="R182" s="8"/>
      <c r="S182" s="8"/>
      <c r="T182" s="15"/>
      <c r="U182" s="15"/>
      <c r="V182" s="15"/>
      <c r="W182" s="15"/>
      <c r="X182" s="15"/>
      <c r="Y182" s="15"/>
      <c r="Z182" s="15"/>
      <c r="AA182" s="15"/>
      <c r="AB182" s="15"/>
      <c r="AC182" s="15"/>
    </row>
    <row r="183" spans="1:29" ht="15.75" customHeight="1" x14ac:dyDescent="0.35">
      <c r="A183" s="8"/>
      <c r="B183" s="8"/>
      <c r="C183" s="8"/>
      <c r="D183" s="8"/>
      <c r="E183" s="8"/>
      <c r="F183" s="8"/>
      <c r="G183" s="8"/>
      <c r="H183" s="8"/>
      <c r="I183" s="8"/>
      <c r="J183" s="8"/>
      <c r="K183" s="8"/>
      <c r="L183" s="8"/>
      <c r="M183" s="8"/>
      <c r="N183" s="8"/>
      <c r="O183" s="8"/>
      <c r="P183" s="8"/>
      <c r="Q183" s="8"/>
      <c r="R183" s="8"/>
      <c r="S183" s="8"/>
      <c r="T183" s="15"/>
      <c r="U183" s="15"/>
      <c r="V183" s="15"/>
      <c r="W183" s="15"/>
      <c r="X183" s="15"/>
      <c r="Y183" s="15"/>
      <c r="Z183" s="15"/>
      <c r="AA183" s="15"/>
      <c r="AB183" s="15"/>
      <c r="AC183" s="15"/>
    </row>
    <row r="184" spans="1:29" ht="15.75" customHeight="1" x14ac:dyDescent="0.35">
      <c r="A184" s="8"/>
      <c r="B184" s="8"/>
      <c r="C184" s="8"/>
      <c r="D184" s="8"/>
      <c r="E184" s="8"/>
      <c r="F184" s="8"/>
      <c r="G184" s="8"/>
      <c r="H184" s="8"/>
      <c r="I184" s="8"/>
      <c r="J184" s="8"/>
      <c r="K184" s="8"/>
      <c r="L184" s="8"/>
      <c r="M184" s="8"/>
      <c r="N184" s="8"/>
      <c r="O184" s="8"/>
      <c r="P184" s="8"/>
      <c r="Q184" s="8"/>
      <c r="R184" s="8"/>
      <c r="S184" s="8"/>
      <c r="T184" s="15"/>
      <c r="U184" s="15"/>
      <c r="V184" s="15"/>
      <c r="W184" s="15"/>
      <c r="X184" s="15"/>
      <c r="Y184" s="15"/>
      <c r="Z184" s="15"/>
      <c r="AA184" s="15"/>
      <c r="AB184" s="15"/>
      <c r="AC184" s="15"/>
    </row>
    <row r="185" spans="1:29" ht="15.75" customHeight="1" x14ac:dyDescent="0.35">
      <c r="A185" s="8"/>
      <c r="B185" s="8"/>
      <c r="C185" s="8"/>
      <c r="D185" s="8"/>
      <c r="E185" s="8"/>
      <c r="F185" s="8"/>
      <c r="G185" s="8"/>
      <c r="H185" s="8"/>
      <c r="I185" s="8"/>
      <c r="J185" s="8"/>
      <c r="K185" s="8"/>
      <c r="L185" s="8"/>
      <c r="M185" s="8"/>
      <c r="N185" s="8"/>
      <c r="O185" s="8"/>
      <c r="P185" s="8"/>
      <c r="Q185" s="8"/>
      <c r="R185" s="8"/>
      <c r="S185" s="8"/>
      <c r="T185" s="15"/>
      <c r="U185" s="15"/>
      <c r="V185" s="15"/>
      <c r="W185" s="15"/>
      <c r="X185" s="15"/>
      <c r="Y185" s="15"/>
      <c r="Z185" s="15"/>
      <c r="AA185" s="15"/>
      <c r="AB185" s="15"/>
      <c r="AC185" s="15"/>
    </row>
    <row r="186" spans="1:29" ht="15.75" customHeight="1" x14ac:dyDescent="0.35">
      <c r="A186" s="8"/>
      <c r="B186" s="8"/>
      <c r="C186" s="8"/>
      <c r="D186" s="8"/>
      <c r="E186" s="8"/>
      <c r="F186" s="8"/>
      <c r="G186" s="8"/>
      <c r="H186" s="8"/>
      <c r="I186" s="8"/>
      <c r="J186" s="8"/>
      <c r="K186" s="8"/>
      <c r="L186" s="8"/>
      <c r="M186" s="8"/>
      <c r="N186" s="8"/>
      <c r="O186" s="8"/>
      <c r="P186" s="8"/>
      <c r="Q186" s="8"/>
      <c r="R186" s="8"/>
      <c r="S186" s="8"/>
      <c r="T186" s="15"/>
      <c r="U186" s="15"/>
      <c r="V186" s="15"/>
      <c r="W186" s="15"/>
      <c r="X186" s="15"/>
      <c r="Y186" s="15"/>
      <c r="Z186" s="15"/>
      <c r="AA186" s="15"/>
      <c r="AB186" s="15"/>
      <c r="AC186" s="15"/>
    </row>
    <row r="187" spans="1:29" ht="15.75" customHeight="1" x14ac:dyDescent="0.35">
      <c r="A187" s="8"/>
      <c r="B187" s="8"/>
      <c r="C187" s="8"/>
      <c r="D187" s="8"/>
      <c r="E187" s="8"/>
      <c r="F187" s="8"/>
      <c r="G187" s="8"/>
      <c r="H187" s="8"/>
      <c r="I187" s="8"/>
      <c r="J187" s="8"/>
      <c r="K187" s="8"/>
      <c r="L187" s="8"/>
      <c r="M187" s="8"/>
      <c r="N187" s="8"/>
      <c r="O187" s="8"/>
      <c r="P187" s="8"/>
      <c r="Q187" s="8"/>
      <c r="R187" s="8"/>
      <c r="S187" s="8"/>
      <c r="T187" s="15"/>
      <c r="U187" s="15"/>
      <c r="V187" s="15"/>
      <c r="W187" s="15"/>
      <c r="X187" s="15"/>
      <c r="Y187" s="15"/>
      <c r="Z187" s="15"/>
      <c r="AA187" s="15"/>
      <c r="AB187" s="15"/>
      <c r="AC187" s="15"/>
    </row>
    <row r="188" spans="1:29" ht="15.75" customHeight="1" x14ac:dyDescent="0.35">
      <c r="A188" s="8"/>
      <c r="B188" s="8"/>
      <c r="C188" s="8"/>
      <c r="D188" s="8"/>
      <c r="E188" s="8"/>
      <c r="F188" s="8"/>
      <c r="G188" s="8"/>
      <c r="H188" s="8"/>
      <c r="I188" s="8"/>
      <c r="J188" s="8"/>
      <c r="K188" s="8"/>
      <c r="L188" s="8"/>
      <c r="M188" s="8"/>
      <c r="N188" s="8"/>
      <c r="O188" s="8"/>
      <c r="P188" s="8"/>
      <c r="Q188" s="8"/>
      <c r="R188" s="8"/>
      <c r="S188" s="8"/>
      <c r="T188" s="15"/>
      <c r="U188" s="15"/>
      <c r="V188" s="15"/>
      <c r="W188" s="15"/>
      <c r="X188" s="15"/>
      <c r="Y188" s="15"/>
      <c r="Z188" s="15"/>
      <c r="AA188" s="15"/>
      <c r="AB188" s="15"/>
      <c r="AC188" s="15"/>
    </row>
    <row r="189" spans="1:29" ht="15.75" customHeight="1" x14ac:dyDescent="0.35">
      <c r="A189" s="8"/>
      <c r="B189" s="8"/>
      <c r="C189" s="8"/>
      <c r="D189" s="8"/>
      <c r="E189" s="8"/>
      <c r="F189" s="8"/>
      <c r="G189" s="8"/>
      <c r="H189" s="8"/>
      <c r="I189" s="8"/>
      <c r="J189" s="8"/>
      <c r="K189" s="8"/>
      <c r="L189" s="8"/>
      <c r="M189" s="8"/>
      <c r="N189" s="8"/>
      <c r="O189" s="8"/>
      <c r="P189" s="8"/>
      <c r="Q189" s="8"/>
      <c r="R189" s="8"/>
      <c r="S189" s="8"/>
      <c r="T189" s="15"/>
      <c r="U189" s="15"/>
      <c r="V189" s="15"/>
      <c r="W189" s="15"/>
      <c r="X189" s="15"/>
      <c r="Y189" s="15"/>
      <c r="Z189" s="15"/>
      <c r="AA189" s="15"/>
      <c r="AB189" s="15"/>
      <c r="AC189" s="15"/>
    </row>
    <row r="190" spans="1:29" ht="15.75" customHeight="1" x14ac:dyDescent="0.35">
      <c r="A190" s="8"/>
      <c r="B190" s="8"/>
      <c r="C190" s="8"/>
      <c r="D190" s="8"/>
      <c r="E190" s="8"/>
      <c r="F190" s="8"/>
      <c r="G190" s="8"/>
      <c r="H190" s="8"/>
      <c r="I190" s="8"/>
      <c r="J190" s="8"/>
      <c r="K190" s="8"/>
      <c r="L190" s="8"/>
      <c r="M190" s="8"/>
      <c r="N190" s="8"/>
      <c r="O190" s="8"/>
      <c r="P190" s="8"/>
      <c r="Q190" s="8"/>
      <c r="R190" s="8"/>
      <c r="S190" s="8"/>
      <c r="T190" s="15"/>
      <c r="U190" s="15"/>
      <c r="V190" s="15"/>
      <c r="W190" s="15"/>
      <c r="X190" s="15"/>
      <c r="Y190" s="15"/>
      <c r="Z190" s="15"/>
      <c r="AA190" s="15"/>
      <c r="AB190" s="15"/>
      <c r="AC190" s="15"/>
    </row>
    <row r="191" spans="1:29" ht="15.75" customHeight="1" x14ac:dyDescent="0.35">
      <c r="A191" s="8"/>
      <c r="B191" s="8"/>
      <c r="C191" s="8"/>
      <c r="D191" s="8"/>
      <c r="E191" s="8"/>
      <c r="F191" s="8"/>
      <c r="G191" s="8"/>
      <c r="H191" s="8"/>
      <c r="I191" s="8"/>
      <c r="J191" s="8"/>
      <c r="K191" s="8"/>
      <c r="L191" s="8"/>
      <c r="M191" s="8"/>
      <c r="N191" s="8"/>
      <c r="O191" s="8"/>
      <c r="P191" s="8"/>
      <c r="Q191" s="8"/>
      <c r="R191" s="8"/>
      <c r="S191" s="8"/>
      <c r="T191" s="15"/>
      <c r="U191" s="15"/>
      <c r="V191" s="15"/>
      <c r="W191" s="15"/>
      <c r="X191" s="15"/>
      <c r="Y191" s="15"/>
      <c r="Z191" s="15"/>
      <c r="AA191" s="15"/>
      <c r="AB191" s="15"/>
      <c r="AC191" s="15"/>
    </row>
    <row r="192" spans="1:29" ht="15.75" customHeight="1" x14ac:dyDescent="0.35">
      <c r="A192" s="8"/>
      <c r="B192" s="8"/>
      <c r="C192" s="8"/>
      <c r="D192" s="8"/>
      <c r="E192" s="8"/>
      <c r="F192" s="8"/>
      <c r="G192" s="8"/>
      <c r="H192" s="8"/>
      <c r="I192" s="8"/>
      <c r="J192" s="8"/>
      <c r="K192" s="8"/>
      <c r="L192" s="8"/>
      <c r="M192" s="8"/>
      <c r="N192" s="8"/>
      <c r="O192" s="8"/>
      <c r="P192" s="8"/>
      <c r="Q192" s="8"/>
      <c r="R192" s="8"/>
      <c r="S192" s="8"/>
      <c r="T192" s="15"/>
      <c r="U192" s="15"/>
      <c r="V192" s="15"/>
      <c r="W192" s="15"/>
      <c r="X192" s="15"/>
      <c r="Y192" s="15"/>
      <c r="Z192" s="15"/>
      <c r="AA192" s="15"/>
      <c r="AB192" s="15"/>
      <c r="AC192" s="15"/>
    </row>
    <row r="193" spans="1:29" ht="15.75" customHeight="1" x14ac:dyDescent="0.35">
      <c r="A193" s="8"/>
      <c r="B193" s="8"/>
      <c r="C193" s="8"/>
      <c r="D193" s="8"/>
      <c r="E193" s="8"/>
      <c r="F193" s="8"/>
      <c r="G193" s="8"/>
      <c r="H193" s="8"/>
      <c r="I193" s="8"/>
      <c r="J193" s="8"/>
      <c r="K193" s="8"/>
      <c r="L193" s="8"/>
      <c r="M193" s="8"/>
      <c r="N193" s="8"/>
      <c r="O193" s="8"/>
      <c r="P193" s="8"/>
      <c r="Q193" s="8"/>
      <c r="R193" s="8"/>
      <c r="S193" s="8"/>
      <c r="T193" s="15"/>
      <c r="U193" s="15"/>
      <c r="V193" s="15"/>
      <c r="W193" s="15"/>
      <c r="X193" s="15"/>
      <c r="Y193" s="15"/>
      <c r="Z193" s="15"/>
      <c r="AA193" s="15"/>
      <c r="AB193" s="15"/>
      <c r="AC193" s="15"/>
    </row>
    <row r="194" spans="1:29" ht="15.75" customHeight="1" x14ac:dyDescent="0.35">
      <c r="A194" s="8"/>
      <c r="B194" s="8"/>
      <c r="C194" s="8"/>
      <c r="D194" s="8"/>
      <c r="E194" s="8"/>
      <c r="F194" s="8"/>
      <c r="G194" s="8"/>
      <c r="H194" s="8"/>
      <c r="I194" s="8"/>
      <c r="J194" s="8"/>
      <c r="K194" s="8"/>
      <c r="L194" s="8"/>
      <c r="M194" s="8"/>
      <c r="N194" s="8"/>
      <c r="O194" s="8"/>
      <c r="P194" s="8"/>
      <c r="Q194" s="8"/>
      <c r="R194" s="8"/>
      <c r="S194" s="8"/>
      <c r="T194" s="15"/>
      <c r="U194" s="15"/>
      <c r="V194" s="15"/>
      <c r="W194" s="15"/>
      <c r="X194" s="15"/>
      <c r="Y194" s="15"/>
      <c r="Z194" s="15"/>
      <c r="AA194" s="15"/>
      <c r="AB194" s="15"/>
      <c r="AC194" s="15"/>
    </row>
    <row r="195" spans="1:29" ht="15.75" customHeight="1" x14ac:dyDescent="0.35">
      <c r="A195" s="8"/>
      <c r="B195" s="8"/>
      <c r="C195" s="8"/>
      <c r="D195" s="8"/>
      <c r="E195" s="8"/>
      <c r="F195" s="8"/>
      <c r="G195" s="8"/>
      <c r="H195" s="8"/>
      <c r="I195" s="8"/>
      <c r="J195" s="8"/>
      <c r="K195" s="8"/>
      <c r="L195" s="8"/>
      <c r="M195" s="8"/>
      <c r="N195" s="8"/>
      <c r="O195" s="8"/>
      <c r="P195" s="8"/>
      <c r="Q195" s="8"/>
      <c r="R195" s="8"/>
      <c r="S195" s="8"/>
      <c r="T195" s="15"/>
      <c r="U195" s="15"/>
      <c r="V195" s="15"/>
      <c r="W195" s="15"/>
      <c r="X195" s="15"/>
      <c r="Y195" s="15"/>
      <c r="Z195" s="15"/>
      <c r="AA195" s="15"/>
      <c r="AB195" s="15"/>
      <c r="AC195" s="15"/>
    </row>
    <row r="196" spans="1:29" ht="15.75" customHeight="1" x14ac:dyDescent="0.35">
      <c r="A196" s="8"/>
      <c r="B196" s="8"/>
      <c r="C196" s="8"/>
      <c r="D196" s="8"/>
      <c r="E196" s="8"/>
      <c r="F196" s="8"/>
      <c r="G196" s="8"/>
      <c r="H196" s="8"/>
      <c r="I196" s="8"/>
      <c r="J196" s="8"/>
      <c r="K196" s="8"/>
      <c r="L196" s="8"/>
      <c r="M196" s="8"/>
      <c r="N196" s="8"/>
      <c r="O196" s="8"/>
      <c r="P196" s="8"/>
      <c r="Q196" s="8"/>
      <c r="R196" s="8"/>
      <c r="S196" s="8"/>
      <c r="T196" s="15"/>
      <c r="U196" s="15"/>
      <c r="V196" s="15"/>
      <c r="W196" s="15"/>
      <c r="X196" s="15"/>
      <c r="Y196" s="15"/>
      <c r="Z196" s="15"/>
      <c r="AA196" s="15"/>
      <c r="AB196" s="15"/>
      <c r="AC196" s="15"/>
    </row>
    <row r="197" spans="1:29" ht="15.75" customHeight="1" x14ac:dyDescent="0.35">
      <c r="A197" s="8"/>
      <c r="B197" s="8"/>
      <c r="C197" s="8"/>
      <c r="D197" s="8"/>
      <c r="E197" s="8"/>
      <c r="F197" s="8"/>
      <c r="G197" s="8"/>
      <c r="H197" s="8"/>
      <c r="I197" s="8"/>
      <c r="J197" s="8"/>
      <c r="K197" s="8"/>
      <c r="L197" s="8"/>
      <c r="M197" s="8"/>
      <c r="N197" s="8"/>
      <c r="O197" s="8"/>
      <c r="P197" s="8"/>
      <c r="Q197" s="8"/>
      <c r="R197" s="8"/>
      <c r="S197" s="8"/>
      <c r="T197" s="15"/>
      <c r="U197" s="15"/>
      <c r="V197" s="15"/>
      <c r="W197" s="15"/>
      <c r="X197" s="15"/>
      <c r="Y197" s="15"/>
      <c r="Z197" s="15"/>
      <c r="AA197" s="15"/>
      <c r="AB197" s="15"/>
      <c r="AC197" s="15"/>
    </row>
    <row r="198" spans="1:29" ht="15.75" customHeight="1" x14ac:dyDescent="0.35">
      <c r="A198" s="8"/>
      <c r="B198" s="8"/>
      <c r="C198" s="8"/>
      <c r="D198" s="8"/>
      <c r="E198" s="8"/>
      <c r="F198" s="8"/>
      <c r="G198" s="8"/>
      <c r="H198" s="8"/>
      <c r="I198" s="8"/>
      <c r="J198" s="8"/>
      <c r="K198" s="8"/>
      <c r="L198" s="8"/>
      <c r="M198" s="8"/>
      <c r="N198" s="8"/>
      <c r="O198" s="8"/>
      <c r="P198" s="8"/>
      <c r="Q198" s="8"/>
      <c r="R198" s="8"/>
      <c r="S198" s="8"/>
      <c r="T198" s="15"/>
      <c r="U198" s="15"/>
      <c r="V198" s="15"/>
      <c r="W198" s="15"/>
      <c r="X198" s="15"/>
      <c r="Y198" s="15"/>
      <c r="Z198" s="15"/>
      <c r="AA198" s="15"/>
      <c r="AB198" s="15"/>
      <c r="AC198" s="15"/>
    </row>
    <row r="199" spans="1:29" ht="15.75" customHeight="1" x14ac:dyDescent="0.35">
      <c r="A199" s="8"/>
      <c r="B199" s="8"/>
      <c r="C199" s="8"/>
      <c r="D199" s="8"/>
      <c r="E199" s="8"/>
      <c r="F199" s="8"/>
      <c r="G199" s="8"/>
      <c r="H199" s="8"/>
      <c r="I199" s="8"/>
      <c r="J199" s="8"/>
      <c r="K199" s="8"/>
      <c r="L199" s="8"/>
      <c r="M199" s="8"/>
      <c r="N199" s="8"/>
      <c r="O199" s="8"/>
      <c r="P199" s="8"/>
      <c r="Q199" s="8"/>
      <c r="R199" s="8"/>
      <c r="S199" s="8"/>
      <c r="T199" s="15"/>
      <c r="U199" s="15"/>
      <c r="V199" s="15"/>
      <c r="W199" s="15"/>
      <c r="X199" s="15"/>
      <c r="Y199" s="15"/>
      <c r="Z199" s="15"/>
      <c r="AA199" s="15"/>
      <c r="AB199" s="15"/>
      <c r="AC199" s="15"/>
    </row>
    <row r="200" spans="1:29" ht="15.75" customHeight="1" x14ac:dyDescent="0.35">
      <c r="A200" s="8"/>
      <c r="B200" s="8"/>
      <c r="C200" s="8"/>
      <c r="D200" s="8"/>
      <c r="E200" s="8"/>
      <c r="F200" s="8"/>
      <c r="G200" s="8"/>
      <c r="H200" s="8"/>
      <c r="I200" s="8"/>
      <c r="J200" s="8"/>
      <c r="K200" s="8"/>
      <c r="L200" s="8"/>
      <c r="M200" s="8"/>
      <c r="N200" s="8"/>
      <c r="O200" s="8"/>
      <c r="P200" s="8"/>
      <c r="Q200" s="8"/>
      <c r="R200" s="8"/>
      <c r="S200" s="8"/>
      <c r="T200" s="15"/>
      <c r="U200" s="15"/>
      <c r="V200" s="15"/>
      <c r="W200" s="15"/>
      <c r="X200" s="15"/>
      <c r="Y200" s="15"/>
      <c r="Z200" s="15"/>
      <c r="AA200" s="15"/>
      <c r="AB200" s="15"/>
      <c r="AC200" s="15"/>
    </row>
    <row r="201" spans="1:29" ht="15.75" customHeight="1" x14ac:dyDescent="0.35">
      <c r="A201" s="8"/>
      <c r="B201" s="8"/>
      <c r="C201" s="8"/>
      <c r="D201" s="8"/>
      <c r="E201" s="8"/>
      <c r="F201" s="8"/>
      <c r="G201" s="8"/>
      <c r="H201" s="8"/>
      <c r="I201" s="8"/>
      <c r="J201" s="8"/>
      <c r="K201" s="8"/>
      <c r="L201" s="8"/>
      <c r="M201" s="8"/>
      <c r="N201" s="8"/>
      <c r="O201" s="8"/>
      <c r="P201" s="8"/>
      <c r="Q201" s="8"/>
      <c r="R201" s="8"/>
      <c r="S201" s="8"/>
      <c r="T201" s="15"/>
      <c r="U201" s="15"/>
      <c r="V201" s="15"/>
      <c r="W201" s="15"/>
      <c r="X201" s="15"/>
      <c r="Y201" s="15"/>
      <c r="Z201" s="15"/>
      <c r="AA201" s="15"/>
      <c r="AB201" s="15"/>
      <c r="AC201" s="15"/>
    </row>
    <row r="202" spans="1:29" ht="15.75" customHeight="1" x14ac:dyDescent="0.35">
      <c r="A202" s="8"/>
      <c r="B202" s="8"/>
      <c r="C202" s="8"/>
      <c r="D202" s="8"/>
      <c r="E202" s="8"/>
      <c r="F202" s="8"/>
      <c r="G202" s="8"/>
      <c r="H202" s="8"/>
      <c r="I202" s="8"/>
      <c r="J202" s="8"/>
      <c r="K202" s="8"/>
      <c r="L202" s="8"/>
      <c r="M202" s="8"/>
      <c r="N202" s="8"/>
      <c r="O202" s="8"/>
      <c r="P202" s="8"/>
      <c r="Q202" s="8"/>
      <c r="R202" s="8"/>
      <c r="S202" s="8"/>
      <c r="T202" s="15"/>
      <c r="U202" s="15"/>
      <c r="V202" s="15"/>
      <c r="W202" s="15"/>
      <c r="X202" s="15"/>
      <c r="Y202" s="15"/>
      <c r="Z202" s="15"/>
      <c r="AA202" s="15"/>
      <c r="AB202" s="15"/>
      <c r="AC202" s="15"/>
    </row>
    <row r="203" spans="1:29" ht="15.75" customHeight="1" x14ac:dyDescent="0.35">
      <c r="A203" s="8"/>
      <c r="B203" s="8"/>
      <c r="C203" s="8"/>
      <c r="D203" s="8"/>
      <c r="E203" s="8"/>
      <c r="F203" s="8"/>
      <c r="G203" s="8"/>
      <c r="H203" s="8"/>
      <c r="I203" s="8"/>
      <c r="J203" s="8"/>
      <c r="K203" s="8"/>
      <c r="L203" s="8"/>
      <c r="M203" s="8"/>
      <c r="N203" s="8"/>
      <c r="O203" s="8"/>
      <c r="P203" s="8"/>
      <c r="Q203" s="8"/>
      <c r="R203" s="8"/>
      <c r="S203" s="8"/>
      <c r="T203" s="15"/>
      <c r="U203" s="15"/>
      <c r="V203" s="15"/>
      <c r="W203" s="15"/>
      <c r="X203" s="15"/>
      <c r="Y203" s="15"/>
      <c r="Z203" s="15"/>
      <c r="AA203" s="15"/>
      <c r="AB203" s="15"/>
      <c r="AC203" s="15"/>
    </row>
    <row r="204" spans="1:29" ht="15.75" customHeight="1" x14ac:dyDescent="0.35">
      <c r="A204" s="8"/>
      <c r="B204" s="8"/>
      <c r="C204" s="8"/>
      <c r="D204" s="8"/>
      <c r="E204" s="8"/>
      <c r="F204" s="8"/>
      <c r="G204" s="8"/>
      <c r="H204" s="8"/>
      <c r="I204" s="8"/>
      <c r="J204" s="8"/>
      <c r="K204" s="8"/>
      <c r="L204" s="8"/>
      <c r="M204" s="8"/>
      <c r="N204" s="8"/>
      <c r="O204" s="8"/>
      <c r="P204" s="8"/>
      <c r="Q204" s="8"/>
      <c r="R204" s="8"/>
      <c r="S204" s="8"/>
      <c r="T204" s="15"/>
      <c r="U204" s="15"/>
      <c r="V204" s="15"/>
      <c r="W204" s="15"/>
      <c r="X204" s="15"/>
      <c r="Y204" s="15"/>
      <c r="Z204" s="15"/>
      <c r="AA204" s="15"/>
      <c r="AB204" s="15"/>
      <c r="AC204" s="15"/>
    </row>
    <row r="205" spans="1:29" ht="15.75" customHeight="1" x14ac:dyDescent="0.35">
      <c r="A205" s="8"/>
      <c r="B205" s="8"/>
      <c r="C205" s="8"/>
      <c r="D205" s="8"/>
      <c r="E205" s="8"/>
      <c r="F205" s="8"/>
      <c r="G205" s="8"/>
      <c r="H205" s="8"/>
      <c r="I205" s="8"/>
      <c r="J205" s="8"/>
      <c r="K205" s="8"/>
      <c r="L205" s="8"/>
      <c r="M205" s="8"/>
      <c r="N205" s="8"/>
      <c r="O205" s="8"/>
      <c r="P205" s="8"/>
      <c r="Q205" s="8"/>
      <c r="R205" s="8"/>
      <c r="S205" s="8"/>
      <c r="T205" s="15"/>
      <c r="U205" s="15"/>
      <c r="V205" s="15"/>
      <c r="W205" s="15"/>
      <c r="X205" s="15"/>
      <c r="Y205" s="15"/>
      <c r="Z205" s="15"/>
      <c r="AA205" s="15"/>
      <c r="AB205" s="15"/>
      <c r="AC205" s="15"/>
    </row>
    <row r="206" spans="1:29" ht="15.75" customHeight="1" x14ac:dyDescent="0.35">
      <c r="A206" s="8"/>
      <c r="B206" s="8"/>
      <c r="C206" s="8"/>
      <c r="D206" s="8"/>
      <c r="E206" s="8"/>
      <c r="F206" s="8"/>
      <c r="G206" s="8"/>
      <c r="H206" s="8"/>
      <c r="I206" s="8"/>
      <c r="J206" s="8"/>
      <c r="K206" s="8"/>
      <c r="L206" s="8"/>
      <c r="M206" s="8"/>
      <c r="N206" s="8"/>
      <c r="O206" s="8"/>
      <c r="P206" s="8"/>
      <c r="Q206" s="8"/>
      <c r="R206" s="8"/>
      <c r="S206" s="8"/>
      <c r="T206" s="15"/>
      <c r="U206" s="15"/>
      <c r="V206" s="15"/>
      <c r="W206" s="15"/>
      <c r="X206" s="15"/>
      <c r="Y206" s="15"/>
      <c r="Z206" s="15"/>
      <c r="AA206" s="15"/>
      <c r="AB206" s="15"/>
      <c r="AC206" s="15"/>
    </row>
    <row r="207" spans="1:29" ht="15.75" customHeight="1" x14ac:dyDescent="0.35">
      <c r="A207" s="8"/>
      <c r="B207" s="8"/>
      <c r="C207" s="8"/>
      <c r="D207" s="8"/>
      <c r="E207" s="8"/>
      <c r="F207" s="8"/>
      <c r="G207" s="8"/>
      <c r="H207" s="8"/>
      <c r="I207" s="8"/>
      <c r="J207" s="8"/>
      <c r="K207" s="8"/>
      <c r="L207" s="8"/>
      <c r="M207" s="8"/>
      <c r="N207" s="8"/>
      <c r="O207" s="8"/>
      <c r="P207" s="8"/>
      <c r="Q207" s="8"/>
      <c r="R207" s="8"/>
      <c r="S207" s="8"/>
      <c r="T207" s="15"/>
      <c r="U207" s="15"/>
      <c r="V207" s="15"/>
      <c r="W207" s="15"/>
      <c r="X207" s="15"/>
      <c r="Y207" s="15"/>
      <c r="Z207" s="15"/>
      <c r="AA207" s="15"/>
      <c r="AB207" s="15"/>
      <c r="AC207" s="15"/>
    </row>
    <row r="208" spans="1:29" ht="15.75" customHeight="1" x14ac:dyDescent="0.35">
      <c r="A208" s="8"/>
      <c r="B208" s="8"/>
      <c r="C208" s="8"/>
      <c r="D208" s="8"/>
      <c r="E208" s="8"/>
      <c r="F208" s="8"/>
      <c r="G208" s="8"/>
      <c r="H208" s="8"/>
      <c r="I208" s="8"/>
      <c r="J208" s="8"/>
      <c r="K208" s="8"/>
      <c r="L208" s="8"/>
      <c r="M208" s="8"/>
      <c r="N208" s="8"/>
      <c r="O208" s="8"/>
      <c r="P208" s="8"/>
      <c r="Q208" s="8"/>
      <c r="R208" s="8"/>
      <c r="S208" s="8"/>
      <c r="T208" s="15"/>
      <c r="U208" s="15"/>
      <c r="V208" s="15"/>
      <c r="W208" s="15"/>
      <c r="X208" s="15"/>
      <c r="Y208" s="15"/>
      <c r="Z208" s="15"/>
      <c r="AA208" s="15"/>
      <c r="AB208" s="15"/>
      <c r="AC208" s="15"/>
    </row>
    <row r="209" spans="1:29" ht="15.75" customHeight="1" x14ac:dyDescent="0.35">
      <c r="A209" s="8"/>
      <c r="B209" s="8"/>
      <c r="C209" s="8"/>
      <c r="D209" s="8"/>
      <c r="E209" s="8"/>
      <c r="F209" s="8"/>
      <c r="G209" s="8"/>
      <c r="H209" s="8"/>
      <c r="I209" s="8"/>
      <c r="J209" s="8"/>
      <c r="K209" s="8"/>
      <c r="L209" s="8"/>
      <c r="M209" s="8"/>
      <c r="N209" s="8"/>
      <c r="O209" s="8"/>
      <c r="P209" s="8"/>
      <c r="Q209" s="8"/>
      <c r="R209" s="8"/>
      <c r="S209" s="8"/>
      <c r="T209" s="15"/>
      <c r="U209" s="15"/>
      <c r="V209" s="15"/>
      <c r="W209" s="15"/>
      <c r="X209" s="15"/>
      <c r="Y209" s="15"/>
      <c r="Z209" s="15"/>
      <c r="AA209" s="15"/>
      <c r="AB209" s="15"/>
      <c r="AC209" s="15"/>
    </row>
    <row r="210" spans="1:29" ht="15.75" customHeight="1" x14ac:dyDescent="0.35">
      <c r="A210" s="8"/>
      <c r="B210" s="8"/>
      <c r="C210" s="8"/>
      <c r="D210" s="8"/>
      <c r="E210" s="8"/>
      <c r="F210" s="8"/>
      <c r="G210" s="8"/>
      <c r="H210" s="8"/>
      <c r="I210" s="8"/>
      <c r="J210" s="8"/>
      <c r="K210" s="8"/>
      <c r="L210" s="8"/>
      <c r="M210" s="8"/>
      <c r="N210" s="8"/>
      <c r="O210" s="8"/>
      <c r="P210" s="8"/>
      <c r="Q210" s="8"/>
      <c r="R210" s="8"/>
      <c r="S210" s="8"/>
      <c r="T210" s="15"/>
      <c r="U210" s="15"/>
      <c r="V210" s="15"/>
      <c r="W210" s="15"/>
      <c r="X210" s="15"/>
      <c r="Y210" s="15"/>
      <c r="Z210" s="15"/>
      <c r="AA210" s="15"/>
      <c r="AB210" s="15"/>
      <c r="AC210" s="15"/>
    </row>
    <row r="211" spans="1:29" ht="15.75" customHeight="1" x14ac:dyDescent="0.35">
      <c r="A211" s="8"/>
      <c r="B211" s="8"/>
      <c r="C211" s="8"/>
      <c r="D211" s="8"/>
      <c r="E211" s="8"/>
      <c r="F211" s="8"/>
      <c r="G211" s="8"/>
      <c r="H211" s="8"/>
      <c r="I211" s="8"/>
      <c r="J211" s="8"/>
      <c r="K211" s="8"/>
      <c r="L211" s="8"/>
      <c r="M211" s="8"/>
      <c r="N211" s="8"/>
      <c r="O211" s="8"/>
      <c r="P211" s="8"/>
      <c r="Q211" s="8"/>
      <c r="R211" s="8"/>
      <c r="S211" s="8"/>
      <c r="T211" s="15"/>
      <c r="U211" s="15"/>
      <c r="V211" s="15"/>
      <c r="W211" s="15"/>
      <c r="X211" s="15"/>
      <c r="Y211" s="15"/>
      <c r="Z211" s="15"/>
      <c r="AA211" s="15"/>
      <c r="AB211" s="15"/>
      <c r="AC211" s="15"/>
    </row>
    <row r="212" spans="1:29" ht="15.75" customHeight="1" x14ac:dyDescent="0.35">
      <c r="A212" s="8"/>
      <c r="B212" s="8"/>
      <c r="C212" s="8"/>
      <c r="D212" s="8"/>
      <c r="E212" s="8"/>
      <c r="F212" s="8"/>
      <c r="G212" s="8"/>
      <c r="H212" s="8"/>
      <c r="I212" s="8"/>
      <c r="J212" s="8"/>
      <c r="K212" s="8"/>
      <c r="L212" s="8"/>
      <c r="M212" s="8"/>
      <c r="N212" s="8"/>
      <c r="O212" s="8"/>
      <c r="P212" s="8"/>
      <c r="Q212" s="8"/>
      <c r="R212" s="8"/>
      <c r="S212" s="8"/>
      <c r="T212" s="15"/>
      <c r="U212" s="15"/>
      <c r="V212" s="15"/>
      <c r="W212" s="15"/>
      <c r="X212" s="15"/>
      <c r="Y212" s="15"/>
      <c r="Z212" s="15"/>
      <c r="AA212" s="15"/>
      <c r="AB212" s="15"/>
      <c r="AC212" s="15"/>
    </row>
    <row r="213" spans="1:29" ht="15.75" customHeight="1" x14ac:dyDescent="0.35">
      <c r="A213" s="8"/>
      <c r="B213" s="8"/>
      <c r="C213" s="8"/>
      <c r="D213" s="8"/>
      <c r="E213" s="8"/>
      <c r="F213" s="8"/>
      <c r="G213" s="8"/>
      <c r="H213" s="8"/>
      <c r="I213" s="8"/>
      <c r="J213" s="8"/>
      <c r="K213" s="8"/>
      <c r="L213" s="8"/>
      <c r="M213" s="8"/>
      <c r="N213" s="8"/>
      <c r="O213" s="8"/>
      <c r="P213" s="8"/>
      <c r="Q213" s="8"/>
      <c r="R213" s="8"/>
      <c r="S213" s="8"/>
      <c r="T213" s="15"/>
      <c r="U213" s="15"/>
      <c r="V213" s="15"/>
      <c r="W213" s="15"/>
      <c r="X213" s="15"/>
      <c r="Y213" s="15"/>
      <c r="Z213" s="15"/>
      <c r="AA213" s="15"/>
      <c r="AB213" s="15"/>
      <c r="AC213" s="15"/>
    </row>
    <row r="214" spans="1:29" ht="15.75" customHeight="1" x14ac:dyDescent="0.35">
      <c r="A214" s="8"/>
      <c r="B214" s="8"/>
      <c r="C214" s="8"/>
      <c r="D214" s="8"/>
      <c r="E214" s="8"/>
      <c r="F214" s="8"/>
      <c r="G214" s="8"/>
      <c r="H214" s="8"/>
      <c r="I214" s="8"/>
      <c r="J214" s="8"/>
      <c r="K214" s="8"/>
      <c r="L214" s="8"/>
      <c r="M214" s="8"/>
      <c r="N214" s="8"/>
      <c r="O214" s="8"/>
      <c r="P214" s="8"/>
      <c r="Q214" s="8"/>
      <c r="R214" s="8"/>
      <c r="S214" s="8"/>
      <c r="T214" s="15"/>
      <c r="U214" s="15"/>
      <c r="V214" s="15"/>
      <c r="W214" s="15"/>
      <c r="X214" s="15"/>
      <c r="Y214" s="15"/>
      <c r="Z214" s="15"/>
      <c r="AA214" s="15"/>
      <c r="AB214" s="15"/>
      <c r="AC214" s="15"/>
    </row>
    <row r="215" spans="1:29" ht="15.75" customHeight="1" x14ac:dyDescent="0.35">
      <c r="A215" s="8"/>
      <c r="B215" s="8"/>
      <c r="C215" s="8"/>
      <c r="D215" s="8"/>
      <c r="E215" s="8"/>
      <c r="F215" s="8"/>
      <c r="G215" s="8"/>
      <c r="H215" s="8"/>
      <c r="I215" s="8"/>
      <c r="J215" s="8"/>
      <c r="K215" s="8"/>
      <c r="L215" s="8"/>
      <c r="M215" s="8"/>
      <c r="N215" s="8"/>
      <c r="O215" s="8"/>
      <c r="P215" s="8"/>
      <c r="Q215" s="8"/>
      <c r="R215" s="8"/>
      <c r="S215" s="8"/>
      <c r="T215" s="15"/>
      <c r="U215" s="15"/>
      <c r="V215" s="15"/>
      <c r="W215" s="15"/>
      <c r="X215" s="15"/>
      <c r="Y215" s="15"/>
      <c r="Z215" s="15"/>
      <c r="AA215" s="15"/>
      <c r="AB215" s="15"/>
      <c r="AC215" s="15"/>
    </row>
    <row r="216" spans="1:29" ht="15.75" customHeight="1" x14ac:dyDescent="0.35">
      <c r="A216" s="8"/>
      <c r="B216" s="8"/>
      <c r="C216" s="8"/>
      <c r="D216" s="8"/>
      <c r="E216" s="8"/>
      <c r="F216" s="8"/>
      <c r="G216" s="8"/>
      <c r="H216" s="8"/>
      <c r="I216" s="8"/>
      <c r="J216" s="8"/>
      <c r="K216" s="8"/>
      <c r="L216" s="8"/>
      <c r="M216" s="8"/>
      <c r="N216" s="8"/>
      <c r="O216" s="8"/>
      <c r="P216" s="8"/>
      <c r="Q216" s="8"/>
      <c r="R216" s="8"/>
      <c r="S216" s="8"/>
      <c r="T216" s="15"/>
      <c r="U216" s="15"/>
      <c r="V216" s="15"/>
      <c r="W216" s="15"/>
      <c r="X216" s="15"/>
      <c r="Y216" s="15"/>
      <c r="Z216" s="15"/>
      <c r="AA216" s="15"/>
      <c r="AB216" s="15"/>
      <c r="AC216" s="15"/>
    </row>
    <row r="217" spans="1:29" ht="15.75" customHeight="1" x14ac:dyDescent="0.35">
      <c r="A217" s="8"/>
      <c r="B217" s="8"/>
      <c r="C217" s="8"/>
      <c r="D217" s="8"/>
      <c r="E217" s="8"/>
      <c r="F217" s="8"/>
      <c r="G217" s="8"/>
      <c r="H217" s="8"/>
      <c r="I217" s="8"/>
      <c r="J217" s="8"/>
      <c r="K217" s="8"/>
      <c r="L217" s="8"/>
      <c r="M217" s="8"/>
      <c r="N217" s="8"/>
      <c r="O217" s="8"/>
      <c r="P217" s="8"/>
      <c r="Q217" s="8"/>
      <c r="R217" s="8"/>
      <c r="S217" s="8"/>
      <c r="T217" s="15"/>
      <c r="U217" s="15"/>
      <c r="V217" s="15"/>
      <c r="W217" s="15"/>
      <c r="X217" s="15"/>
      <c r="Y217" s="15"/>
      <c r="Z217" s="15"/>
      <c r="AA217" s="15"/>
      <c r="AB217" s="15"/>
      <c r="AC217" s="15"/>
    </row>
    <row r="218" spans="1:29" ht="15.75" customHeight="1" x14ac:dyDescent="0.35">
      <c r="A218" s="8"/>
      <c r="B218" s="8"/>
      <c r="C218" s="8"/>
      <c r="D218" s="8"/>
      <c r="E218" s="8"/>
      <c r="F218" s="8"/>
      <c r="G218" s="8"/>
      <c r="H218" s="8"/>
      <c r="I218" s="8"/>
      <c r="J218" s="8"/>
      <c r="K218" s="8"/>
      <c r="L218" s="8"/>
      <c r="M218" s="8"/>
      <c r="N218" s="8"/>
      <c r="O218" s="8"/>
      <c r="P218" s="8"/>
      <c r="Q218" s="8"/>
      <c r="R218" s="8"/>
      <c r="S218" s="8"/>
      <c r="T218" s="15"/>
      <c r="U218" s="15"/>
      <c r="V218" s="15"/>
      <c r="W218" s="15"/>
      <c r="X218" s="15"/>
      <c r="Y218" s="15"/>
      <c r="Z218" s="15"/>
      <c r="AA218" s="15"/>
      <c r="AB218" s="15"/>
      <c r="AC218" s="15"/>
    </row>
    <row r="219" spans="1:29" ht="15.75" customHeight="1" x14ac:dyDescent="0.35">
      <c r="A219" s="8"/>
      <c r="B219" s="8"/>
      <c r="C219" s="8"/>
      <c r="D219" s="8"/>
      <c r="E219" s="8"/>
      <c r="F219" s="8"/>
      <c r="G219" s="8"/>
      <c r="H219" s="8"/>
      <c r="I219" s="8"/>
      <c r="J219" s="8"/>
      <c r="K219" s="8"/>
      <c r="L219" s="8"/>
      <c r="M219" s="8"/>
      <c r="N219" s="8"/>
      <c r="O219" s="8"/>
      <c r="P219" s="8"/>
      <c r="Q219" s="8"/>
      <c r="R219" s="8"/>
      <c r="S219" s="8"/>
      <c r="T219" s="15"/>
      <c r="U219" s="15"/>
      <c r="V219" s="15"/>
      <c r="W219" s="15"/>
      <c r="X219" s="15"/>
      <c r="Y219" s="15"/>
      <c r="Z219" s="15"/>
      <c r="AA219" s="15"/>
      <c r="AB219" s="15"/>
      <c r="AC219" s="15"/>
    </row>
    <row r="220" spans="1:29" ht="15.75" customHeight="1" x14ac:dyDescent="0.35">
      <c r="A220" s="8"/>
      <c r="B220" s="8"/>
      <c r="C220" s="8"/>
      <c r="D220" s="8"/>
      <c r="E220" s="8"/>
      <c r="F220" s="8"/>
      <c r="G220" s="8"/>
      <c r="H220" s="8"/>
      <c r="I220" s="8"/>
      <c r="J220" s="8"/>
      <c r="K220" s="8"/>
      <c r="L220" s="8"/>
      <c r="M220" s="8"/>
      <c r="N220" s="8"/>
      <c r="O220" s="8"/>
      <c r="P220" s="8"/>
      <c r="Q220" s="8"/>
      <c r="R220" s="8"/>
      <c r="S220" s="8"/>
      <c r="T220" s="15"/>
      <c r="U220" s="15"/>
      <c r="V220" s="15"/>
      <c r="W220" s="15"/>
      <c r="X220" s="15"/>
      <c r="Y220" s="15"/>
      <c r="Z220" s="15"/>
      <c r="AA220" s="15"/>
      <c r="AB220" s="15"/>
      <c r="AC220" s="15"/>
    </row>
    <row r="221" spans="1:29" ht="15.75" customHeight="1" x14ac:dyDescent="0.35">
      <c r="A221" s="8"/>
      <c r="B221" s="8"/>
      <c r="C221" s="8"/>
      <c r="D221" s="8"/>
      <c r="E221" s="8"/>
      <c r="F221" s="8"/>
      <c r="G221" s="8"/>
      <c r="H221" s="8"/>
      <c r="I221" s="8"/>
      <c r="J221" s="8"/>
      <c r="K221" s="8"/>
      <c r="L221" s="8"/>
      <c r="M221" s="8"/>
      <c r="N221" s="8"/>
      <c r="O221" s="8"/>
      <c r="P221" s="8"/>
      <c r="Q221" s="8"/>
      <c r="R221" s="8"/>
      <c r="S221" s="8"/>
      <c r="T221" s="15"/>
      <c r="U221" s="15"/>
      <c r="V221" s="15"/>
      <c r="W221" s="15"/>
      <c r="X221" s="15"/>
      <c r="Y221" s="15"/>
      <c r="Z221" s="15"/>
      <c r="AA221" s="15"/>
      <c r="AB221" s="15"/>
      <c r="AC221" s="15"/>
    </row>
    <row r="222" spans="1:29" ht="15.75" customHeight="1" x14ac:dyDescent="0.35">
      <c r="A222" s="8"/>
      <c r="B222" s="8"/>
      <c r="C222" s="8"/>
      <c r="D222" s="8"/>
      <c r="E222" s="8"/>
      <c r="F222" s="8"/>
      <c r="G222" s="8"/>
      <c r="H222" s="8"/>
      <c r="I222" s="8"/>
      <c r="J222" s="8"/>
      <c r="K222" s="8"/>
      <c r="L222" s="8"/>
      <c r="M222" s="8"/>
      <c r="N222" s="8"/>
      <c r="O222" s="8"/>
      <c r="P222" s="8"/>
      <c r="Q222" s="8"/>
      <c r="R222" s="8"/>
      <c r="S222" s="8"/>
      <c r="T222" s="15"/>
      <c r="U222" s="15"/>
      <c r="V222" s="15"/>
      <c r="W222" s="15"/>
      <c r="X222" s="15"/>
      <c r="Y222" s="15"/>
      <c r="Z222" s="15"/>
      <c r="AA222" s="15"/>
      <c r="AB222" s="15"/>
      <c r="AC222" s="15"/>
    </row>
    <row r="223" spans="1:29" ht="15.75" customHeight="1" x14ac:dyDescent="0.35">
      <c r="A223" s="8"/>
      <c r="B223" s="8"/>
      <c r="C223" s="8"/>
      <c r="D223" s="8"/>
      <c r="E223" s="8"/>
      <c r="F223" s="8"/>
      <c r="G223" s="8"/>
      <c r="H223" s="8"/>
      <c r="I223" s="8"/>
      <c r="J223" s="8"/>
      <c r="K223" s="8"/>
      <c r="L223" s="8"/>
      <c r="M223" s="8"/>
      <c r="N223" s="8"/>
      <c r="O223" s="8"/>
      <c r="P223" s="8"/>
      <c r="Q223" s="8"/>
      <c r="R223" s="8"/>
      <c r="S223" s="8"/>
      <c r="T223" s="15"/>
      <c r="U223" s="15"/>
      <c r="V223" s="15"/>
      <c r="W223" s="15"/>
      <c r="X223" s="15"/>
      <c r="Y223" s="15"/>
      <c r="Z223" s="15"/>
      <c r="AA223" s="15"/>
      <c r="AB223" s="15"/>
      <c r="AC223" s="15"/>
    </row>
    <row r="224" spans="1:29" ht="15.75" customHeight="1" x14ac:dyDescent="0.35">
      <c r="A224" s="8"/>
      <c r="B224" s="8"/>
      <c r="C224" s="8"/>
      <c r="D224" s="8"/>
      <c r="E224" s="8"/>
      <c r="F224" s="8"/>
      <c r="G224" s="8"/>
      <c r="H224" s="8"/>
      <c r="I224" s="8"/>
      <c r="J224" s="8"/>
      <c r="K224" s="8"/>
      <c r="L224" s="8"/>
      <c r="M224" s="8"/>
      <c r="N224" s="8"/>
      <c r="O224" s="8"/>
      <c r="P224" s="8"/>
      <c r="Q224" s="8"/>
      <c r="R224" s="8"/>
      <c r="S224" s="8"/>
      <c r="T224" s="15"/>
      <c r="U224" s="15"/>
      <c r="V224" s="15"/>
      <c r="W224" s="15"/>
      <c r="X224" s="15"/>
      <c r="Y224" s="15"/>
      <c r="Z224" s="15"/>
      <c r="AA224" s="15"/>
      <c r="AB224" s="15"/>
      <c r="AC224" s="15"/>
    </row>
    <row r="225" spans="1:29" ht="15.75" customHeight="1" x14ac:dyDescent="0.35">
      <c r="A225" s="8"/>
      <c r="B225" s="8"/>
      <c r="C225" s="8"/>
      <c r="D225" s="8"/>
      <c r="E225" s="8"/>
      <c r="F225" s="8"/>
      <c r="G225" s="8"/>
      <c r="H225" s="8"/>
      <c r="I225" s="8"/>
      <c r="J225" s="8"/>
      <c r="K225" s="8"/>
      <c r="L225" s="8"/>
      <c r="M225" s="8"/>
      <c r="N225" s="8"/>
      <c r="O225" s="8"/>
      <c r="P225" s="8"/>
      <c r="Q225" s="8"/>
      <c r="R225" s="8"/>
      <c r="S225" s="8"/>
      <c r="T225" s="15"/>
      <c r="U225" s="15"/>
      <c r="V225" s="15"/>
      <c r="W225" s="15"/>
      <c r="X225" s="15"/>
      <c r="Y225" s="15"/>
      <c r="Z225" s="15"/>
      <c r="AA225" s="15"/>
      <c r="AB225" s="15"/>
      <c r="AC225" s="15"/>
    </row>
    <row r="226" spans="1:29" ht="15.75" customHeight="1" x14ac:dyDescent="0.35">
      <c r="A226" s="8"/>
      <c r="B226" s="8"/>
      <c r="C226" s="8"/>
      <c r="D226" s="8"/>
      <c r="E226" s="8"/>
      <c r="F226" s="8"/>
      <c r="G226" s="8"/>
      <c r="H226" s="8"/>
      <c r="I226" s="8"/>
      <c r="J226" s="8"/>
      <c r="K226" s="8"/>
      <c r="L226" s="8"/>
      <c r="M226" s="8"/>
      <c r="N226" s="8"/>
      <c r="O226" s="8"/>
      <c r="P226" s="8"/>
      <c r="Q226" s="8"/>
      <c r="R226" s="8"/>
      <c r="S226" s="8"/>
      <c r="T226" s="15"/>
      <c r="U226" s="15"/>
      <c r="V226" s="15"/>
      <c r="W226" s="15"/>
      <c r="X226" s="15"/>
      <c r="Y226" s="15"/>
      <c r="Z226" s="15"/>
      <c r="AA226" s="15"/>
      <c r="AB226" s="15"/>
      <c r="AC226" s="15"/>
    </row>
    <row r="227" spans="1:29" ht="15.75" customHeight="1" x14ac:dyDescent="0.35">
      <c r="A227" s="8"/>
      <c r="B227" s="8"/>
      <c r="C227" s="8"/>
      <c r="D227" s="8"/>
      <c r="E227" s="8"/>
      <c r="F227" s="8"/>
      <c r="G227" s="8"/>
      <c r="H227" s="8"/>
      <c r="I227" s="8"/>
      <c r="J227" s="8"/>
      <c r="K227" s="8"/>
      <c r="L227" s="8"/>
      <c r="M227" s="8"/>
      <c r="N227" s="8"/>
      <c r="O227" s="8"/>
      <c r="P227" s="8"/>
      <c r="Q227" s="8"/>
      <c r="R227" s="8"/>
      <c r="S227" s="8"/>
      <c r="T227" s="15"/>
      <c r="U227" s="15"/>
      <c r="V227" s="15"/>
      <c r="W227" s="15"/>
      <c r="X227" s="15"/>
      <c r="Y227" s="15"/>
      <c r="Z227" s="15"/>
      <c r="AA227" s="15"/>
      <c r="AB227" s="15"/>
      <c r="AC227" s="15"/>
    </row>
    <row r="228" spans="1:29" ht="15.75" customHeight="1" x14ac:dyDescent="0.35">
      <c r="A228" s="8"/>
      <c r="B228" s="8"/>
      <c r="C228" s="8"/>
      <c r="D228" s="8"/>
      <c r="E228" s="8"/>
      <c r="F228" s="8"/>
      <c r="G228" s="8"/>
      <c r="H228" s="8"/>
      <c r="I228" s="8"/>
      <c r="J228" s="8"/>
      <c r="K228" s="8"/>
      <c r="L228" s="8"/>
      <c r="M228" s="8"/>
      <c r="N228" s="8"/>
      <c r="O228" s="8"/>
      <c r="P228" s="8"/>
      <c r="Q228" s="8"/>
      <c r="R228" s="8"/>
      <c r="S228" s="8"/>
      <c r="T228" s="15"/>
      <c r="U228" s="15"/>
      <c r="V228" s="15"/>
      <c r="W228" s="15"/>
      <c r="X228" s="15"/>
      <c r="Y228" s="15"/>
      <c r="Z228" s="15"/>
      <c r="AA228" s="15"/>
      <c r="AB228" s="15"/>
      <c r="AC228" s="15"/>
    </row>
    <row r="229" spans="1:29" ht="15.75" customHeight="1" x14ac:dyDescent="0.35">
      <c r="A229" s="8"/>
      <c r="B229" s="8"/>
      <c r="C229" s="8"/>
      <c r="D229" s="8"/>
      <c r="E229" s="8"/>
      <c r="F229" s="8"/>
      <c r="G229" s="8"/>
      <c r="H229" s="8"/>
      <c r="I229" s="8"/>
      <c r="J229" s="8"/>
      <c r="K229" s="8"/>
      <c r="L229" s="8"/>
      <c r="M229" s="8"/>
      <c r="N229" s="8"/>
      <c r="O229" s="8"/>
      <c r="P229" s="8"/>
      <c r="Q229" s="8"/>
      <c r="R229" s="8"/>
      <c r="S229" s="8"/>
      <c r="T229" s="15"/>
      <c r="U229" s="15"/>
      <c r="V229" s="15"/>
      <c r="W229" s="15"/>
      <c r="X229" s="15"/>
      <c r="Y229" s="15"/>
      <c r="Z229" s="15"/>
      <c r="AA229" s="15"/>
      <c r="AB229" s="15"/>
      <c r="AC229" s="15"/>
    </row>
    <row r="230" spans="1:29" ht="15.75" customHeight="1" x14ac:dyDescent="0.35">
      <c r="A230" s="8"/>
      <c r="B230" s="8"/>
      <c r="C230" s="8"/>
      <c r="D230" s="8"/>
      <c r="E230" s="8"/>
      <c r="F230" s="8"/>
      <c r="G230" s="8"/>
      <c r="H230" s="8"/>
      <c r="I230" s="8"/>
      <c r="J230" s="8"/>
      <c r="K230" s="8"/>
      <c r="L230" s="8"/>
      <c r="M230" s="8"/>
      <c r="N230" s="8"/>
      <c r="O230" s="8"/>
      <c r="P230" s="8"/>
      <c r="Q230" s="8"/>
      <c r="R230" s="8"/>
      <c r="S230" s="8"/>
      <c r="T230" s="15"/>
      <c r="U230" s="15"/>
      <c r="V230" s="15"/>
      <c r="W230" s="15"/>
      <c r="X230" s="15"/>
      <c r="Y230" s="15"/>
      <c r="Z230" s="15"/>
      <c r="AA230" s="15"/>
      <c r="AB230" s="15"/>
      <c r="AC230" s="15"/>
    </row>
    <row r="231" spans="1:29" ht="15.75" customHeight="1" x14ac:dyDescent="0.35">
      <c r="A231" s="8"/>
      <c r="B231" s="8"/>
      <c r="C231" s="8"/>
      <c r="D231" s="8"/>
      <c r="E231" s="8"/>
      <c r="F231" s="8"/>
      <c r="G231" s="8"/>
      <c r="H231" s="8"/>
      <c r="I231" s="8"/>
      <c r="J231" s="8"/>
      <c r="K231" s="8"/>
      <c r="L231" s="8"/>
      <c r="M231" s="8"/>
      <c r="N231" s="8"/>
      <c r="O231" s="8"/>
      <c r="P231" s="8"/>
      <c r="Q231" s="8"/>
      <c r="R231" s="8"/>
      <c r="S231" s="8"/>
      <c r="T231" s="15"/>
      <c r="U231" s="15"/>
      <c r="V231" s="15"/>
      <c r="W231" s="15"/>
      <c r="X231" s="15"/>
      <c r="Y231" s="15"/>
      <c r="Z231" s="15"/>
      <c r="AA231" s="15"/>
      <c r="AB231" s="15"/>
      <c r="AC231" s="15"/>
    </row>
    <row r="232" spans="1:29" ht="15.75" customHeight="1" x14ac:dyDescent="0.35">
      <c r="A232" s="8"/>
      <c r="B232" s="8"/>
      <c r="C232" s="8"/>
      <c r="D232" s="8"/>
      <c r="E232" s="8"/>
      <c r="F232" s="8"/>
      <c r="G232" s="8"/>
      <c r="H232" s="8"/>
      <c r="I232" s="8"/>
      <c r="J232" s="8"/>
      <c r="K232" s="8"/>
      <c r="L232" s="8"/>
      <c r="M232" s="8"/>
      <c r="N232" s="8"/>
      <c r="O232" s="8"/>
      <c r="P232" s="8"/>
      <c r="Q232" s="8"/>
      <c r="R232" s="8"/>
      <c r="S232" s="8"/>
      <c r="T232" s="15"/>
      <c r="U232" s="15"/>
      <c r="V232" s="15"/>
      <c r="W232" s="15"/>
      <c r="X232" s="15"/>
      <c r="Y232" s="15"/>
      <c r="Z232" s="15"/>
      <c r="AA232" s="15"/>
      <c r="AB232" s="15"/>
      <c r="AC232" s="15"/>
    </row>
    <row r="233" spans="1:29" ht="15.75" customHeight="1" x14ac:dyDescent="0.35">
      <c r="A233" s="8"/>
      <c r="B233" s="8"/>
      <c r="C233" s="8"/>
      <c r="D233" s="8"/>
      <c r="E233" s="8"/>
      <c r="F233" s="8"/>
      <c r="G233" s="8"/>
      <c r="H233" s="8"/>
      <c r="I233" s="8"/>
      <c r="J233" s="8"/>
      <c r="K233" s="8"/>
      <c r="L233" s="8"/>
      <c r="M233" s="8"/>
      <c r="N233" s="8"/>
      <c r="O233" s="8"/>
      <c r="P233" s="8"/>
      <c r="Q233" s="8"/>
      <c r="R233" s="8"/>
      <c r="S233" s="8"/>
      <c r="T233" s="15"/>
      <c r="U233" s="15"/>
      <c r="V233" s="15"/>
      <c r="W233" s="15"/>
      <c r="X233" s="15"/>
      <c r="Y233" s="15"/>
      <c r="Z233" s="15"/>
      <c r="AA233" s="15"/>
      <c r="AB233" s="15"/>
      <c r="AC233" s="15"/>
    </row>
    <row r="234" spans="1:29" ht="15.75" customHeight="1" x14ac:dyDescent="0.35">
      <c r="A234" s="8"/>
      <c r="B234" s="8"/>
      <c r="C234" s="8"/>
      <c r="D234" s="8"/>
      <c r="E234" s="8"/>
      <c r="F234" s="8"/>
      <c r="G234" s="8"/>
      <c r="H234" s="8"/>
      <c r="I234" s="8"/>
      <c r="J234" s="8"/>
      <c r="K234" s="8"/>
      <c r="L234" s="8"/>
      <c r="M234" s="8"/>
      <c r="N234" s="8"/>
      <c r="O234" s="8"/>
      <c r="P234" s="8"/>
      <c r="Q234" s="8"/>
      <c r="R234" s="8"/>
      <c r="S234" s="8"/>
      <c r="T234" s="15"/>
      <c r="U234" s="15"/>
      <c r="V234" s="15"/>
      <c r="W234" s="15"/>
      <c r="X234" s="15"/>
      <c r="Y234" s="15"/>
      <c r="Z234" s="15"/>
      <c r="AA234" s="15"/>
      <c r="AB234" s="15"/>
      <c r="AC234" s="15"/>
    </row>
    <row r="235" spans="1:29" ht="15.75" customHeight="1" x14ac:dyDescent="0.35">
      <c r="A235" s="8"/>
      <c r="B235" s="8"/>
      <c r="C235" s="8"/>
      <c r="D235" s="8"/>
      <c r="E235" s="8"/>
      <c r="F235" s="8"/>
      <c r="G235" s="8"/>
      <c r="H235" s="8"/>
      <c r="I235" s="8"/>
      <c r="J235" s="8"/>
      <c r="K235" s="8"/>
      <c r="L235" s="8"/>
      <c r="M235" s="8"/>
      <c r="N235" s="8"/>
      <c r="O235" s="8"/>
      <c r="P235" s="8"/>
      <c r="Q235" s="8"/>
      <c r="R235" s="8"/>
      <c r="S235" s="8"/>
      <c r="T235" s="15"/>
      <c r="U235" s="15"/>
      <c r="V235" s="15"/>
      <c r="W235" s="15"/>
      <c r="X235" s="15"/>
      <c r="Y235" s="15"/>
      <c r="Z235" s="15"/>
      <c r="AA235" s="15"/>
      <c r="AB235" s="15"/>
      <c r="AC235" s="15"/>
    </row>
    <row r="236" spans="1:29" ht="15.75" customHeight="1" x14ac:dyDescent="0.35">
      <c r="A236" s="8"/>
      <c r="B236" s="8"/>
      <c r="C236" s="8"/>
      <c r="D236" s="8"/>
      <c r="E236" s="8"/>
      <c r="F236" s="8"/>
      <c r="G236" s="8"/>
      <c r="H236" s="8"/>
      <c r="I236" s="8"/>
      <c r="J236" s="8"/>
      <c r="K236" s="8"/>
      <c r="L236" s="8"/>
      <c r="M236" s="8"/>
      <c r="N236" s="8"/>
      <c r="O236" s="8"/>
      <c r="P236" s="8"/>
      <c r="Q236" s="8"/>
      <c r="R236" s="8"/>
      <c r="S236" s="8"/>
      <c r="T236" s="15"/>
      <c r="U236" s="15"/>
      <c r="V236" s="15"/>
      <c r="W236" s="15"/>
      <c r="X236" s="15"/>
      <c r="Y236" s="15"/>
      <c r="Z236" s="15"/>
      <c r="AA236" s="15"/>
      <c r="AB236" s="15"/>
      <c r="AC236" s="15"/>
    </row>
    <row r="237" spans="1:29" ht="15.75" customHeight="1" x14ac:dyDescent="0.35">
      <c r="A237" s="8"/>
      <c r="B237" s="8"/>
      <c r="C237" s="8"/>
      <c r="D237" s="8"/>
      <c r="E237" s="8"/>
      <c r="F237" s="8"/>
      <c r="G237" s="8"/>
      <c r="H237" s="8"/>
      <c r="I237" s="8"/>
      <c r="J237" s="8"/>
      <c r="K237" s="8"/>
      <c r="L237" s="8"/>
      <c r="M237" s="8"/>
      <c r="N237" s="8"/>
      <c r="O237" s="8"/>
      <c r="P237" s="8"/>
      <c r="Q237" s="8"/>
      <c r="R237" s="8"/>
      <c r="S237" s="8"/>
      <c r="T237" s="15"/>
      <c r="U237" s="15"/>
      <c r="V237" s="15"/>
      <c r="W237" s="15"/>
      <c r="X237" s="15"/>
      <c r="Y237" s="15"/>
      <c r="Z237" s="15"/>
      <c r="AA237" s="15"/>
      <c r="AB237" s="15"/>
      <c r="AC237" s="15"/>
    </row>
    <row r="238" spans="1:29" ht="15.75" customHeight="1" x14ac:dyDescent="0.35">
      <c r="A238" s="8"/>
      <c r="B238" s="8"/>
      <c r="C238" s="8"/>
      <c r="D238" s="8"/>
      <c r="E238" s="8"/>
      <c r="F238" s="8"/>
      <c r="G238" s="8"/>
      <c r="H238" s="8"/>
      <c r="I238" s="8"/>
      <c r="J238" s="8"/>
      <c r="K238" s="8"/>
      <c r="L238" s="8"/>
      <c r="M238" s="8"/>
      <c r="N238" s="8"/>
      <c r="O238" s="8"/>
      <c r="P238" s="8"/>
      <c r="Q238" s="8"/>
      <c r="R238" s="8"/>
      <c r="S238" s="8"/>
      <c r="T238" s="15"/>
      <c r="U238" s="15"/>
      <c r="V238" s="15"/>
      <c r="W238" s="15"/>
      <c r="X238" s="15"/>
      <c r="Y238" s="15"/>
      <c r="Z238" s="15"/>
      <c r="AA238" s="15"/>
      <c r="AB238" s="15"/>
      <c r="AC238" s="15"/>
    </row>
    <row r="239" spans="1:29" ht="15.75" customHeight="1" x14ac:dyDescent="0.35">
      <c r="A239" s="8"/>
      <c r="B239" s="8"/>
      <c r="C239" s="8"/>
      <c r="D239" s="8"/>
      <c r="E239" s="8"/>
      <c r="F239" s="8"/>
      <c r="G239" s="8"/>
      <c r="H239" s="8"/>
      <c r="I239" s="8"/>
      <c r="J239" s="8"/>
      <c r="K239" s="8"/>
      <c r="L239" s="8"/>
      <c r="M239" s="8"/>
      <c r="N239" s="8"/>
      <c r="O239" s="8"/>
      <c r="P239" s="8"/>
      <c r="Q239" s="8"/>
      <c r="R239" s="8"/>
      <c r="S239" s="8"/>
      <c r="T239" s="15"/>
      <c r="U239" s="15"/>
      <c r="V239" s="15"/>
      <c r="W239" s="15"/>
      <c r="X239" s="15"/>
      <c r="Y239" s="15"/>
      <c r="Z239" s="15"/>
      <c r="AA239" s="15"/>
      <c r="AB239" s="15"/>
      <c r="AC239" s="15"/>
    </row>
    <row r="240" spans="1:29" ht="15.75" customHeight="1" x14ac:dyDescent="0.35">
      <c r="A240" s="8"/>
      <c r="B240" s="8"/>
      <c r="C240" s="8"/>
      <c r="D240" s="8"/>
      <c r="E240" s="8"/>
      <c r="F240" s="8"/>
      <c r="G240" s="8"/>
      <c r="H240" s="8"/>
      <c r="I240" s="8"/>
      <c r="J240" s="8"/>
      <c r="K240" s="8"/>
      <c r="L240" s="8"/>
      <c r="M240" s="8"/>
      <c r="N240" s="8"/>
      <c r="O240" s="8"/>
      <c r="P240" s="8"/>
      <c r="Q240" s="8"/>
      <c r="R240" s="8"/>
      <c r="S240" s="8"/>
      <c r="T240" s="15"/>
      <c r="U240" s="15"/>
      <c r="V240" s="15"/>
      <c r="W240" s="15"/>
      <c r="X240" s="15"/>
      <c r="Y240" s="15"/>
      <c r="Z240" s="15"/>
      <c r="AA240" s="15"/>
      <c r="AB240" s="15"/>
      <c r="AC240" s="15"/>
    </row>
    <row r="241" spans="1:29" ht="15.75" customHeight="1" x14ac:dyDescent="0.35">
      <c r="A241" s="8"/>
      <c r="B241" s="8"/>
      <c r="C241" s="8"/>
      <c r="D241" s="8"/>
      <c r="E241" s="8"/>
      <c r="F241" s="8"/>
      <c r="G241" s="8"/>
      <c r="H241" s="8"/>
      <c r="I241" s="8"/>
      <c r="J241" s="8"/>
      <c r="K241" s="8"/>
      <c r="L241" s="8"/>
      <c r="M241" s="8"/>
      <c r="N241" s="8"/>
      <c r="O241" s="8"/>
      <c r="P241" s="8"/>
      <c r="Q241" s="8"/>
      <c r="R241" s="8"/>
      <c r="S241" s="8"/>
      <c r="T241" s="15"/>
      <c r="U241" s="15"/>
      <c r="V241" s="15"/>
      <c r="W241" s="15"/>
      <c r="X241" s="15"/>
      <c r="Y241" s="15"/>
      <c r="Z241" s="15"/>
      <c r="AA241" s="15"/>
      <c r="AB241" s="15"/>
      <c r="AC241" s="15"/>
    </row>
    <row r="242" spans="1:29" ht="15.75" customHeight="1" x14ac:dyDescent="0.35">
      <c r="A242" s="8"/>
      <c r="B242" s="8"/>
      <c r="C242" s="8"/>
      <c r="D242" s="8"/>
      <c r="E242" s="8"/>
      <c r="F242" s="8"/>
      <c r="G242" s="8"/>
      <c r="H242" s="8"/>
      <c r="I242" s="8"/>
      <c r="J242" s="8"/>
      <c r="K242" s="8"/>
      <c r="L242" s="8"/>
      <c r="M242" s="8"/>
      <c r="N242" s="8"/>
      <c r="O242" s="8"/>
      <c r="P242" s="8"/>
      <c r="Q242" s="8"/>
      <c r="R242" s="8"/>
      <c r="S242" s="8"/>
      <c r="T242" s="15"/>
      <c r="U242" s="15"/>
      <c r="V242" s="15"/>
      <c r="W242" s="15"/>
      <c r="X242" s="15"/>
      <c r="Y242" s="15"/>
      <c r="Z242" s="15"/>
      <c r="AA242" s="15"/>
      <c r="AB242" s="15"/>
      <c r="AC242" s="15"/>
    </row>
    <row r="243" spans="1:29" ht="15.75" customHeight="1" x14ac:dyDescent="0.35">
      <c r="A243" s="8"/>
      <c r="B243" s="8"/>
      <c r="C243" s="8"/>
      <c r="D243" s="8"/>
      <c r="E243" s="8"/>
      <c r="F243" s="8"/>
      <c r="G243" s="8"/>
      <c r="H243" s="8"/>
      <c r="I243" s="8"/>
      <c r="J243" s="8"/>
      <c r="K243" s="8"/>
      <c r="L243" s="8"/>
      <c r="M243" s="8"/>
      <c r="N243" s="8"/>
      <c r="O243" s="8"/>
      <c r="P243" s="8"/>
      <c r="Q243" s="8"/>
      <c r="R243" s="8"/>
      <c r="S243" s="8"/>
      <c r="T243" s="15"/>
      <c r="U243" s="15"/>
      <c r="V243" s="15"/>
      <c r="W243" s="15"/>
      <c r="X243" s="15"/>
      <c r="Y243" s="15"/>
      <c r="Z243" s="15"/>
      <c r="AA243" s="15"/>
      <c r="AB243" s="15"/>
      <c r="AC243" s="15"/>
    </row>
    <row r="244" spans="1:29" ht="15.75" customHeight="1" x14ac:dyDescent="0.35">
      <c r="A244" s="8"/>
      <c r="B244" s="8"/>
      <c r="C244" s="8"/>
      <c r="D244" s="8"/>
      <c r="E244" s="8"/>
      <c r="F244" s="8"/>
      <c r="G244" s="8"/>
      <c r="H244" s="8"/>
      <c r="I244" s="8"/>
      <c r="J244" s="8"/>
      <c r="K244" s="8"/>
      <c r="L244" s="8"/>
      <c r="M244" s="8"/>
      <c r="N244" s="8"/>
      <c r="O244" s="8"/>
      <c r="P244" s="8"/>
      <c r="Q244" s="8"/>
      <c r="R244" s="8"/>
      <c r="S244" s="8"/>
      <c r="T244" s="15"/>
      <c r="U244" s="15"/>
      <c r="V244" s="15"/>
      <c r="W244" s="15"/>
      <c r="X244" s="15"/>
      <c r="Y244" s="15"/>
      <c r="Z244" s="15"/>
      <c r="AA244" s="15"/>
      <c r="AB244" s="15"/>
      <c r="AC244" s="15"/>
    </row>
    <row r="245" spans="1:29" ht="15.75" customHeight="1" x14ac:dyDescent="0.35">
      <c r="A245" s="8"/>
      <c r="B245" s="8"/>
      <c r="C245" s="8"/>
      <c r="D245" s="8"/>
      <c r="E245" s="8"/>
      <c r="F245" s="8"/>
      <c r="G245" s="8"/>
      <c r="H245" s="8"/>
      <c r="I245" s="8"/>
      <c r="J245" s="8"/>
      <c r="K245" s="8"/>
      <c r="L245" s="8"/>
      <c r="M245" s="8"/>
      <c r="N245" s="8"/>
      <c r="O245" s="8"/>
      <c r="P245" s="8"/>
      <c r="Q245" s="8"/>
      <c r="R245" s="8"/>
      <c r="S245" s="8"/>
      <c r="T245" s="15"/>
      <c r="U245" s="15"/>
      <c r="V245" s="15"/>
      <c r="W245" s="15"/>
      <c r="X245" s="15"/>
      <c r="Y245" s="15"/>
      <c r="Z245" s="15"/>
      <c r="AA245" s="15"/>
      <c r="AB245" s="15"/>
      <c r="AC245" s="15"/>
    </row>
    <row r="246" spans="1:29" ht="15.75" customHeight="1" x14ac:dyDescent="0.35">
      <c r="A246" s="8"/>
      <c r="B246" s="8"/>
      <c r="C246" s="8"/>
      <c r="D246" s="8"/>
      <c r="E246" s="8"/>
      <c r="F246" s="8"/>
      <c r="G246" s="8"/>
      <c r="H246" s="8"/>
      <c r="I246" s="8"/>
      <c r="J246" s="8"/>
      <c r="K246" s="8"/>
      <c r="L246" s="8"/>
      <c r="M246" s="8"/>
      <c r="N246" s="8"/>
      <c r="O246" s="8"/>
      <c r="P246" s="8"/>
      <c r="Q246" s="8"/>
      <c r="R246" s="8"/>
      <c r="S246" s="8"/>
      <c r="T246" s="15"/>
      <c r="U246" s="15"/>
      <c r="V246" s="15"/>
      <c r="W246" s="15"/>
      <c r="X246" s="15"/>
      <c r="Y246" s="15"/>
      <c r="Z246" s="15"/>
      <c r="AA246" s="15"/>
      <c r="AB246" s="15"/>
      <c r="AC246" s="15"/>
    </row>
    <row r="247" spans="1:29" ht="15.75" customHeight="1" x14ac:dyDescent="0.35">
      <c r="A247" s="8"/>
      <c r="B247" s="8"/>
      <c r="C247" s="8"/>
      <c r="D247" s="8"/>
      <c r="E247" s="8"/>
      <c r="F247" s="8"/>
      <c r="G247" s="8"/>
      <c r="H247" s="8"/>
      <c r="I247" s="8"/>
      <c r="J247" s="8"/>
      <c r="K247" s="8"/>
      <c r="L247" s="8"/>
      <c r="M247" s="8"/>
      <c r="N247" s="8"/>
      <c r="O247" s="8"/>
      <c r="P247" s="8"/>
      <c r="Q247" s="8"/>
      <c r="R247" s="8"/>
      <c r="S247" s="8"/>
      <c r="T247" s="15"/>
      <c r="U247" s="15"/>
      <c r="V247" s="15"/>
      <c r="W247" s="15"/>
      <c r="X247" s="15"/>
      <c r="Y247" s="15"/>
      <c r="Z247" s="15"/>
      <c r="AA247" s="15"/>
      <c r="AB247" s="15"/>
      <c r="AC247" s="15"/>
    </row>
    <row r="248" spans="1:29" ht="15.75" customHeight="1" x14ac:dyDescent="0.35">
      <c r="A248" s="8"/>
      <c r="B248" s="8"/>
      <c r="C248" s="8"/>
      <c r="D248" s="8"/>
      <c r="E248" s="8"/>
      <c r="F248" s="8"/>
      <c r="G248" s="8"/>
      <c r="H248" s="8"/>
      <c r="I248" s="8"/>
      <c r="J248" s="8"/>
      <c r="K248" s="8"/>
      <c r="L248" s="8"/>
      <c r="M248" s="8"/>
      <c r="N248" s="8"/>
      <c r="O248" s="8"/>
      <c r="P248" s="8"/>
      <c r="Q248" s="8"/>
      <c r="R248" s="8"/>
      <c r="S248" s="8"/>
      <c r="T248" s="15"/>
      <c r="U248" s="15"/>
      <c r="V248" s="15"/>
      <c r="W248" s="15"/>
      <c r="X248" s="15"/>
      <c r="Y248" s="15"/>
      <c r="Z248" s="15"/>
      <c r="AA248" s="15"/>
      <c r="AB248" s="15"/>
      <c r="AC248" s="15"/>
    </row>
    <row r="249" spans="1:29" ht="15.75" customHeight="1" x14ac:dyDescent="0.35">
      <c r="A249" s="8"/>
      <c r="B249" s="8"/>
      <c r="C249" s="8"/>
      <c r="D249" s="8"/>
      <c r="E249" s="8"/>
      <c r="F249" s="8"/>
      <c r="G249" s="8"/>
      <c r="H249" s="8"/>
      <c r="I249" s="8"/>
      <c r="J249" s="8"/>
      <c r="K249" s="8"/>
      <c r="L249" s="8"/>
      <c r="M249" s="8"/>
      <c r="N249" s="8"/>
      <c r="O249" s="8"/>
      <c r="P249" s="8"/>
      <c r="Q249" s="8"/>
      <c r="R249" s="8"/>
      <c r="S249" s="8"/>
      <c r="T249" s="15"/>
      <c r="U249" s="15"/>
      <c r="V249" s="15"/>
      <c r="W249" s="15"/>
      <c r="X249" s="15"/>
      <c r="Y249" s="15"/>
      <c r="Z249" s="15"/>
      <c r="AA249" s="15"/>
      <c r="AB249" s="15"/>
      <c r="AC249" s="15"/>
    </row>
    <row r="250" spans="1:29" ht="15.75" customHeight="1" x14ac:dyDescent="0.35">
      <c r="A250" s="8"/>
      <c r="B250" s="8"/>
      <c r="C250" s="8"/>
      <c r="D250" s="8"/>
      <c r="E250" s="8"/>
      <c r="F250" s="8"/>
      <c r="G250" s="8"/>
      <c r="H250" s="8"/>
      <c r="I250" s="8"/>
      <c r="J250" s="8"/>
      <c r="K250" s="8"/>
      <c r="L250" s="8"/>
      <c r="M250" s="8"/>
      <c r="N250" s="8"/>
      <c r="O250" s="8"/>
      <c r="P250" s="8"/>
      <c r="Q250" s="8"/>
      <c r="R250" s="8"/>
      <c r="S250" s="8"/>
      <c r="T250" s="15"/>
      <c r="U250" s="15"/>
      <c r="V250" s="15"/>
      <c r="W250" s="15"/>
      <c r="X250" s="15"/>
      <c r="Y250" s="15"/>
      <c r="Z250" s="15"/>
      <c r="AA250" s="15"/>
      <c r="AB250" s="15"/>
      <c r="AC250" s="15"/>
    </row>
    <row r="251" spans="1:29" ht="15.75" customHeight="1" x14ac:dyDescent="0.35">
      <c r="A251" s="8"/>
      <c r="B251" s="8"/>
      <c r="C251" s="8"/>
      <c r="D251" s="8"/>
      <c r="E251" s="8"/>
      <c r="F251" s="8"/>
      <c r="G251" s="8"/>
      <c r="H251" s="8"/>
      <c r="I251" s="8"/>
      <c r="J251" s="8"/>
      <c r="K251" s="8"/>
      <c r="L251" s="8"/>
      <c r="M251" s="8"/>
      <c r="N251" s="8"/>
      <c r="O251" s="8"/>
      <c r="P251" s="8"/>
      <c r="Q251" s="8"/>
      <c r="R251" s="8"/>
      <c r="S251" s="8"/>
      <c r="T251" s="15"/>
      <c r="U251" s="15"/>
      <c r="V251" s="15"/>
      <c r="W251" s="15"/>
      <c r="X251" s="15"/>
      <c r="Y251" s="15"/>
      <c r="Z251" s="15"/>
      <c r="AA251" s="15"/>
      <c r="AB251" s="15"/>
      <c r="AC251" s="15"/>
    </row>
    <row r="252" spans="1:29" ht="15.75" customHeight="1" x14ac:dyDescent="0.35">
      <c r="A252" s="8"/>
      <c r="B252" s="8"/>
      <c r="C252" s="8"/>
      <c r="D252" s="8"/>
      <c r="E252" s="8"/>
      <c r="F252" s="8"/>
      <c r="G252" s="8"/>
      <c r="H252" s="8"/>
      <c r="I252" s="8"/>
      <c r="J252" s="8"/>
      <c r="K252" s="8"/>
      <c r="L252" s="8"/>
      <c r="M252" s="8"/>
      <c r="N252" s="8"/>
      <c r="O252" s="8"/>
      <c r="P252" s="8"/>
      <c r="Q252" s="8"/>
      <c r="R252" s="8"/>
      <c r="S252" s="8"/>
      <c r="T252" s="15"/>
      <c r="U252" s="15"/>
      <c r="V252" s="15"/>
      <c r="W252" s="15"/>
      <c r="X252" s="15"/>
      <c r="Y252" s="15"/>
      <c r="Z252" s="15"/>
      <c r="AA252" s="15"/>
      <c r="AB252" s="15"/>
      <c r="AC252" s="15"/>
    </row>
    <row r="253" spans="1:29" ht="15.75" customHeight="1" x14ac:dyDescent="0.35">
      <c r="A253" s="8"/>
      <c r="B253" s="8"/>
      <c r="C253" s="8"/>
      <c r="D253" s="8"/>
      <c r="E253" s="8"/>
      <c r="F253" s="8"/>
      <c r="G253" s="8"/>
      <c r="H253" s="8"/>
      <c r="I253" s="8"/>
      <c r="J253" s="8"/>
      <c r="K253" s="8"/>
      <c r="L253" s="8"/>
      <c r="M253" s="8"/>
      <c r="N253" s="8"/>
      <c r="O253" s="8"/>
      <c r="P253" s="8"/>
      <c r="Q253" s="8"/>
      <c r="R253" s="8"/>
      <c r="S253" s="8"/>
      <c r="T253" s="15"/>
      <c r="U253" s="15"/>
      <c r="V253" s="15"/>
      <c r="W253" s="15"/>
      <c r="X253" s="15"/>
      <c r="Y253" s="15"/>
      <c r="Z253" s="15"/>
      <c r="AA253" s="15"/>
      <c r="AB253" s="15"/>
      <c r="AC253" s="15"/>
    </row>
    <row r="254" spans="1:29" ht="15.75" customHeight="1" x14ac:dyDescent="0.35">
      <c r="A254" s="8"/>
      <c r="B254" s="8"/>
      <c r="C254" s="8"/>
      <c r="D254" s="8"/>
      <c r="E254" s="8"/>
      <c r="F254" s="8"/>
      <c r="G254" s="8"/>
      <c r="H254" s="8"/>
      <c r="I254" s="8"/>
      <c r="J254" s="8"/>
      <c r="K254" s="8"/>
      <c r="L254" s="8"/>
      <c r="M254" s="8"/>
      <c r="N254" s="8"/>
      <c r="O254" s="8"/>
      <c r="P254" s="8"/>
      <c r="Q254" s="8"/>
      <c r="R254" s="8"/>
      <c r="S254" s="8"/>
      <c r="T254" s="15"/>
      <c r="U254" s="15"/>
      <c r="V254" s="15"/>
      <c r="W254" s="15"/>
      <c r="X254" s="15"/>
      <c r="Y254" s="15"/>
      <c r="Z254" s="15"/>
      <c r="AA254" s="15"/>
      <c r="AB254" s="15"/>
      <c r="AC254" s="15"/>
    </row>
    <row r="255" spans="1:29" ht="15.75" customHeight="1" x14ac:dyDescent="0.35">
      <c r="A255" s="8"/>
      <c r="B255" s="8"/>
      <c r="C255" s="8"/>
      <c r="D255" s="8"/>
      <c r="E255" s="8"/>
      <c r="F255" s="8"/>
      <c r="G255" s="8"/>
      <c r="H255" s="8"/>
      <c r="I255" s="8"/>
      <c r="J255" s="8"/>
      <c r="K255" s="8"/>
      <c r="L255" s="8"/>
      <c r="M255" s="8"/>
      <c r="N255" s="8"/>
      <c r="O255" s="8"/>
      <c r="P255" s="8"/>
      <c r="Q255" s="8"/>
      <c r="R255" s="8"/>
      <c r="S255" s="8"/>
      <c r="T255" s="15"/>
      <c r="U255" s="15"/>
      <c r="V255" s="15"/>
      <c r="W255" s="15"/>
      <c r="X255" s="15"/>
      <c r="Y255" s="15"/>
      <c r="Z255" s="15"/>
      <c r="AA255" s="15"/>
      <c r="AB255" s="15"/>
      <c r="AC255" s="15"/>
    </row>
    <row r="256" spans="1:29" ht="15.75" customHeight="1" x14ac:dyDescent="0.35">
      <c r="A256" s="8"/>
      <c r="B256" s="8"/>
      <c r="C256" s="8"/>
      <c r="D256" s="8"/>
      <c r="E256" s="8"/>
      <c r="F256" s="8"/>
      <c r="G256" s="8"/>
      <c r="H256" s="8"/>
      <c r="I256" s="8"/>
      <c r="J256" s="8"/>
      <c r="K256" s="8"/>
      <c r="L256" s="8"/>
      <c r="M256" s="8"/>
      <c r="N256" s="8"/>
      <c r="O256" s="8"/>
      <c r="P256" s="8"/>
      <c r="Q256" s="8"/>
      <c r="R256" s="8"/>
      <c r="S256" s="8"/>
      <c r="T256" s="15"/>
      <c r="U256" s="15"/>
      <c r="V256" s="15"/>
      <c r="W256" s="15"/>
      <c r="X256" s="15"/>
      <c r="Y256" s="15"/>
      <c r="Z256" s="15"/>
      <c r="AA256" s="15"/>
      <c r="AB256" s="15"/>
      <c r="AC256" s="15"/>
    </row>
    <row r="257" spans="1:29" ht="15.75" customHeight="1" x14ac:dyDescent="0.35">
      <c r="A257" s="8"/>
      <c r="B257" s="8"/>
      <c r="C257" s="8"/>
      <c r="D257" s="8"/>
      <c r="E257" s="8"/>
      <c r="F257" s="8"/>
      <c r="G257" s="8"/>
      <c r="H257" s="8"/>
      <c r="I257" s="8"/>
      <c r="J257" s="8"/>
      <c r="K257" s="8"/>
      <c r="L257" s="8"/>
      <c r="M257" s="8"/>
      <c r="N257" s="8"/>
      <c r="O257" s="8"/>
      <c r="P257" s="8"/>
      <c r="Q257" s="8"/>
      <c r="R257" s="8"/>
      <c r="S257" s="8"/>
      <c r="T257" s="15"/>
      <c r="U257" s="15"/>
      <c r="V257" s="15"/>
      <c r="W257" s="15"/>
      <c r="X257" s="15"/>
      <c r="Y257" s="15"/>
      <c r="Z257" s="15"/>
      <c r="AA257" s="15"/>
      <c r="AB257" s="15"/>
      <c r="AC257" s="15"/>
    </row>
    <row r="258" spans="1:29" ht="15.75" customHeight="1" x14ac:dyDescent="0.35">
      <c r="A258" s="8"/>
      <c r="B258" s="8"/>
      <c r="C258" s="8"/>
      <c r="D258" s="8"/>
      <c r="E258" s="8"/>
      <c r="F258" s="8"/>
      <c r="G258" s="8"/>
      <c r="H258" s="8"/>
      <c r="I258" s="8"/>
      <c r="J258" s="8"/>
      <c r="K258" s="8"/>
      <c r="L258" s="8"/>
      <c r="M258" s="8"/>
      <c r="N258" s="8"/>
      <c r="O258" s="8"/>
      <c r="P258" s="8"/>
      <c r="Q258" s="8"/>
      <c r="R258" s="8"/>
      <c r="S258" s="8"/>
      <c r="T258" s="15"/>
      <c r="U258" s="15"/>
      <c r="V258" s="15"/>
      <c r="W258" s="15"/>
      <c r="X258" s="15"/>
      <c r="Y258" s="15"/>
      <c r="Z258" s="15"/>
      <c r="AA258" s="15"/>
      <c r="AB258" s="15"/>
      <c r="AC258" s="15"/>
    </row>
    <row r="259" spans="1:29" ht="15.75" customHeight="1" x14ac:dyDescent="0.35">
      <c r="A259" s="8"/>
      <c r="B259" s="8"/>
      <c r="C259" s="8"/>
      <c r="D259" s="8"/>
      <c r="E259" s="8"/>
      <c r="F259" s="8"/>
      <c r="G259" s="8"/>
      <c r="H259" s="8"/>
      <c r="I259" s="8"/>
      <c r="J259" s="8"/>
      <c r="K259" s="8"/>
      <c r="L259" s="8"/>
      <c r="M259" s="8"/>
      <c r="N259" s="8"/>
      <c r="O259" s="8"/>
      <c r="P259" s="8"/>
      <c r="Q259" s="8"/>
      <c r="R259" s="8"/>
      <c r="S259" s="8"/>
      <c r="T259" s="15"/>
      <c r="U259" s="15"/>
      <c r="V259" s="15"/>
      <c r="W259" s="15"/>
      <c r="X259" s="15"/>
      <c r="Y259" s="15"/>
      <c r="Z259" s="15"/>
      <c r="AA259" s="15"/>
      <c r="AB259" s="15"/>
      <c r="AC259" s="15"/>
    </row>
    <row r="260" spans="1:29" ht="15.75" customHeight="1" x14ac:dyDescent="0.35">
      <c r="A260" s="8"/>
      <c r="B260" s="8"/>
      <c r="C260" s="8"/>
      <c r="D260" s="8"/>
      <c r="E260" s="8"/>
      <c r="F260" s="8"/>
      <c r="G260" s="8"/>
      <c r="H260" s="8"/>
      <c r="I260" s="8"/>
      <c r="J260" s="8"/>
      <c r="K260" s="8"/>
      <c r="L260" s="8"/>
      <c r="M260" s="8"/>
      <c r="N260" s="8"/>
      <c r="O260" s="8"/>
      <c r="P260" s="8"/>
      <c r="Q260" s="8"/>
      <c r="R260" s="8"/>
      <c r="S260" s="8"/>
      <c r="T260" s="15"/>
      <c r="U260" s="15"/>
      <c r="V260" s="15"/>
      <c r="W260" s="15"/>
      <c r="X260" s="15"/>
      <c r="Y260" s="15"/>
      <c r="Z260" s="15"/>
      <c r="AA260" s="15"/>
      <c r="AB260" s="15"/>
      <c r="AC260" s="15"/>
    </row>
    <row r="261" spans="1:29" ht="15.75" customHeight="1" x14ac:dyDescent="0.35">
      <c r="A261" s="8"/>
      <c r="B261" s="8"/>
      <c r="C261" s="8"/>
      <c r="D261" s="8"/>
      <c r="E261" s="8"/>
      <c r="F261" s="8"/>
      <c r="G261" s="8"/>
      <c r="H261" s="8"/>
      <c r="I261" s="8"/>
      <c r="J261" s="8"/>
      <c r="K261" s="8"/>
      <c r="L261" s="8"/>
      <c r="M261" s="8"/>
      <c r="N261" s="8"/>
      <c r="O261" s="8"/>
      <c r="P261" s="8"/>
      <c r="Q261" s="8"/>
      <c r="R261" s="8"/>
      <c r="S261" s="8"/>
      <c r="T261" s="15"/>
      <c r="U261" s="15"/>
      <c r="V261" s="15"/>
      <c r="W261" s="15"/>
      <c r="X261" s="15"/>
      <c r="Y261" s="15"/>
      <c r="Z261" s="15"/>
      <c r="AA261" s="15"/>
      <c r="AB261" s="15"/>
      <c r="AC261" s="15"/>
    </row>
    <row r="262" spans="1:29" ht="15.75" customHeight="1" x14ac:dyDescent="0.35">
      <c r="A262" s="8"/>
      <c r="B262" s="8"/>
      <c r="C262" s="8"/>
      <c r="D262" s="8"/>
      <c r="E262" s="8"/>
      <c r="F262" s="8"/>
      <c r="G262" s="8"/>
      <c r="H262" s="8"/>
      <c r="I262" s="8"/>
      <c r="J262" s="8"/>
      <c r="K262" s="8"/>
      <c r="L262" s="8"/>
      <c r="M262" s="8"/>
      <c r="N262" s="8"/>
      <c r="O262" s="8"/>
      <c r="P262" s="8"/>
      <c r="Q262" s="8"/>
      <c r="R262" s="8"/>
      <c r="S262" s="8"/>
      <c r="T262" s="15"/>
      <c r="U262" s="15"/>
      <c r="V262" s="15"/>
      <c r="W262" s="15"/>
      <c r="X262" s="15"/>
      <c r="Y262" s="15"/>
      <c r="Z262" s="15"/>
      <c r="AA262" s="15"/>
      <c r="AB262" s="15"/>
      <c r="AC262" s="15"/>
    </row>
    <row r="263" spans="1:29" ht="15.75" customHeight="1" x14ac:dyDescent="0.35">
      <c r="A263" s="8"/>
      <c r="B263" s="8"/>
      <c r="C263" s="8"/>
      <c r="D263" s="8"/>
      <c r="E263" s="8"/>
      <c r="F263" s="8"/>
      <c r="G263" s="8"/>
      <c r="H263" s="8"/>
      <c r="I263" s="8"/>
      <c r="J263" s="8"/>
      <c r="K263" s="8"/>
      <c r="L263" s="8"/>
      <c r="M263" s="8"/>
      <c r="N263" s="8"/>
      <c r="O263" s="8"/>
      <c r="P263" s="8"/>
      <c r="Q263" s="8"/>
      <c r="R263" s="8"/>
      <c r="S263" s="8"/>
      <c r="T263" s="15"/>
      <c r="U263" s="15"/>
      <c r="V263" s="15"/>
      <c r="W263" s="15"/>
      <c r="X263" s="15"/>
      <c r="Y263" s="15"/>
      <c r="Z263" s="15"/>
      <c r="AA263" s="15"/>
      <c r="AB263" s="15"/>
      <c r="AC263" s="15"/>
    </row>
    <row r="264" spans="1:29" ht="15.75" customHeight="1" x14ac:dyDescent="0.35">
      <c r="A264" s="8"/>
      <c r="B264" s="8"/>
      <c r="C264" s="8"/>
      <c r="D264" s="8"/>
      <c r="E264" s="8"/>
      <c r="F264" s="8"/>
      <c r="G264" s="8"/>
      <c r="H264" s="8"/>
      <c r="I264" s="8"/>
      <c r="J264" s="8"/>
      <c r="K264" s="8"/>
      <c r="L264" s="8"/>
      <c r="M264" s="8"/>
      <c r="N264" s="8"/>
      <c r="O264" s="8"/>
      <c r="P264" s="8"/>
      <c r="Q264" s="8"/>
      <c r="R264" s="8"/>
      <c r="S264" s="8"/>
      <c r="T264" s="15"/>
      <c r="U264" s="15"/>
      <c r="V264" s="15"/>
      <c r="W264" s="15"/>
      <c r="X264" s="15"/>
      <c r="Y264" s="15"/>
      <c r="Z264" s="15"/>
      <c r="AA264" s="15"/>
      <c r="AB264" s="15"/>
      <c r="AC264" s="15"/>
    </row>
    <row r="265" spans="1:29" ht="15.75" customHeight="1" x14ac:dyDescent="0.35">
      <c r="A265" s="8"/>
      <c r="B265" s="8"/>
      <c r="C265" s="8"/>
      <c r="D265" s="8"/>
      <c r="E265" s="8"/>
      <c r="F265" s="8"/>
      <c r="G265" s="8"/>
      <c r="H265" s="8"/>
      <c r="I265" s="8"/>
      <c r="J265" s="8"/>
      <c r="K265" s="8"/>
      <c r="L265" s="8"/>
      <c r="M265" s="8"/>
      <c r="N265" s="8"/>
      <c r="O265" s="8"/>
      <c r="P265" s="8"/>
      <c r="Q265" s="8"/>
      <c r="R265" s="8"/>
      <c r="S265" s="8"/>
      <c r="T265" s="15"/>
      <c r="U265" s="15"/>
      <c r="V265" s="15"/>
      <c r="W265" s="15"/>
      <c r="X265" s="15"/>
      <c r="Y265" s="15"/>
      <c r="Z265" s="15"/>
      <c r="AA265" s="15"/>
      <c r="AB265" s="15"/>
      <c r="AC265" s="15"/>
    </row>
    <row r="266" spans="1:29" ht="15.75" customHeight="1" x14ac:dyDescent="0.35">
      <c r="A266" s="8"/>
      <c r="B266" s="8"/>
      <c r="C266" s="8"/>
      <c r="D266" s="8"/>
      <c r="E266" s="8"/>
      <c r="F266" s="8"/>
      <c r="G266" s="8"/>
      <c r="H266" s="8"/>
      <c r="I266" s="8"/>
      <c r="J266" s="8"/>
      <c r="K266" s="8"/>
      <c r="L266" s="8"/>
      <c r="M266" s="8"/>
      <c r="N266" s="8"/>
      <c r="O266" s="8"/>
      <c r="P266" s="8"/>
      <c r="Q266" s="8"/>
      <c r="R266" s="8"/>
      <c r="S266" s="8"/>
      <c r="T266" s="15"/>
      <c r="U266" s="15"/>
      <c r="V266" s="15"/>
      <c r="W266" s="15"/>
      <c r="X266" s="15"/>
      <c r="Y266" s="15"/>
      <c r="Z266" s="15"/>
      <c r="AA266" s="15"/>
      <c r="AB266" s="15"/>
      <c r="AC266" s="15"/>
    </row>
    <row r="267" spans="1:29" ht="15.75" customHeight="1" x14ac:dyDescent="0.35">
      <c r="A267" s="8"/>
      <c r="B267" s="8"/>
      <c r="C267" s="8"/>
      <c r="D267" s="8"/>
      <c r="E267" s="8"/>
      <c r="F267" s="8"/>
      <c r="G267" s="8"/>
      <c r="H267" s="8"/>
      <c r="I267" s="8"/>
      <c r="J267" s="8"/>
      <c r="K267" s="8"/>
      <c r="L267" s="8"/>
      <c r="M267" s="8"/>
      <c r="N267" s="8"/>
      <c r="O267" s="8"/>
      <c r="P267" s="8"/>
      <c r="Q267" s="8"/>
      <c r="R267" s="8"/>
      <c r="S267" s="8"/>
      <c r="T267" s="15"/>
      <c r="U267" s="15"/>
      <c r="V267" s="15"/>
      <c r="W267" s="15"/>
      <c r="X267" s="15"/>
      <c r="Y267" s="15"/>
      <c r="Z267" s="15"/>
      <c r="AA267" s="15"/>
      <c r="AB267" s="15"/>
      <c r="AC267" s="15"/>
    </row>
    <row r="268" spans="1:29" ht="15.75" customHeight="1" x14ac:dyDescent="0.35">
      <c r="A268" s="8"/>
      <c r="B268" s="8"/>
      <c r="C268" s="8"/>
      <c r="D268" s="8"/>
      <c r="E268" s="8"/>
      <c r="F268" s="8"/>
      <c r="G268" s="8"/>
      <c r="H268" s="8"/>
      <c r="I268" s="8"/>
      <c r="J268" s="8"/>
      <c r="K268" s="8"/>
      <c r="L268" s="8"/>
      <c r="M268" s="8"/>
      <c r="N268" s="8"/>
      <c r="O268" s="8"/>
      <c r="P268" s="8"/>
      <c r="Q268" s="8"/>
      <c r="R268" s="8"/>
      <c r="S268" s="8"/>
      <c r="T268" s="15"/>
      <c r="U268" s="15"/>
      <c r="V268" s="15"/>
      <c r="W268" s="15"/>
      <c r="X268" s="15"/>
      <c r="Y268" s="15"/>
      <c r="Z268" s="15"/>
      <c r="AA268" s="15"/>
      <c r="AB268" s="15"/>
      <c r="AC268" s="15"/>
    </row>
    <row r="269" spans="1:29" ht="15.75" customHeight="1" x14ac:dyDescent="0.35">
      <c r="A269" s="8"/>
      <c r="B269" s="8"/>
      <c r="C269" s="8"/>
      <c r="D269" s="8"/>
      <c r="E269" s="8"/>
      <c r="F269" s="8"/>
      <c r="G269" s="8"/>
      <c r="H269" s="8"/>
      <c r="I269" s="8"/>
      <c r="J269" s="8"/>
      <c r="K269" s="8"/>
      <c r="L269" s="8"/>
      <c r="M269" s="8"/>
      <c r="N269" s="8"/>
      <c r="O269" s="8"/>
      <c r="P269" s="8"/>
      <c r="Q269" s="8"/>
      <c r="R269" s="8"/>
      <c r="S269" s="8"/>
      <c r="T269" s="15"/>
      <c r="U269" s="15"/>
      <c r="V269" s="15"/>
      <c r="W269" s="15"/>
      <c r="X269" s="15"/>
      <c r="Y269" s="15"/>
      <c r="Z269" s="15"/>
      <c r="AA269" s="15"/>
      <c r="AB269" s="15"/>
      <c r="AC269" s="15"/>
    </row>
    <row r="270" spans="1:29" ht="15.75" customHeight="1" x14ac:dyDescent="0.35">
      <c r="A270" s="8"/>
      <c r="B270" s="8"/>
      <c r="C270" s="8"/>
      <c r="D270" s="8"/>
      <c r="E270" s="8"/>
      <c r="F270" s="8"/>
      <c r="G270" s="8"/>
      <c r="H270" s="8"/>
      <c r="I270" s="8"/>
      <c r="J270" s="8"/>
      <c r="K270" s="8"/>
      <c r="L270" s="8"/>
      <c r="M270" s="8"/>
      <c r="N270" s="8"/>
      <c r="O270" s="8"/>
      <c r="P270" s="8"/>
      <c r="Q270" s="8"/>
      <c r="R270" s="8"/>
      <c r="S270" s="8"/>
      <c r="T270" s="15"/>
      <c r="U270" s="15"/>
      <c r="V270" s="15"/>
      <c r="W270" s="15"/>
      <c r="X270" s="15"/>
      <c r="Y270" s="15"/>
      <c r="Z270" s="15"/>
      <c r="AA270" s="15"/>
      <c r="AB270" s="15"/>
      <c r="AC270" s="15"/>
    </row>
    <row r="271" spans="1:29" ht="15.75" customHeight="1" x14ac:dyDescent="0.35">
      <c r="A271" s="8"/>
      <c r="B271" s="8"/>
      <c r="C271" s="8"/>
      <c r="D271" s="8"/>
      <c r="E271" s="8"/>
      <c r="F271" s="8"/>
      <c r="G271" s="8"/>
      <c r="H271" s="8"/>
      <c r="I271" s="8"/>
      <c r="J271" s="8"/>
      <c r="K271" s="8"/>
      <c r="L271" s="8"/>
      <c r="M271" s="8"/>
      <c r="N271" s="8"/>
      <c r="O271" s="8"/>
      <c r="P271" s="8"/>
      <c r="Q271" s="8"/>
      <c r="R271" s="8"/>
      <c r="S271" s="8"/>
      <c r="T271" s="15"/>
      <c r="U271" s="15"/>
      <c r="V271" s="15"/>
      <c r="W271" s="15"/>
      <c r="X271" s="15"/>
      <c r="Y271" s="15"/>
      <c r="Z271" s="15"/>
      <c r="AA271" s="15"/>
      <c r="AB271" s="15"/>
      <c r="AC271" s="15"/>
    </row>
    <row r="272" spans="1:29" ht="15.75" customHeight="1" x14ac:dyDescent="0.35">
      <c r="A272" s="8"/>
      <c r="B272" s="8"/>
      <c r="C272" s="8"/>
      <c r="D272" s="8"/>
      <c r="E272" s="8"/>
      <c r="F272" s="8"/>
      <c r="G272" s="8"/>
      <c r="H272" s="8"/>
      <c r="I272" s="8"/>
      <c r="J272" s="8"/>
      <c r="K272" s="8"/>
      <c r="L272" s="8"/>
      <c r="M272" s="8"/>
      <c r="N272" s="8"/>
      <c r="O272" s="8"/>
      <c r="P272" s="8"/>
      <c r="Q272" s="8"/>
      <c r="R272" s="8"/>
      <c r="S272" s="8"/>
      <c r="T272" s="15"/>
      <c r="U272" s="15"/>
      <c r="V272" s="15"/>
      <c r="W272" s="15"/>
      <c r="X272" s="15"/>
      <c r="Y272" s="15"/>
      <c r="Z272" s="15"/>
      <c r="AA272" s="15"/>
      <c r="AB272" s="15"/>
      <c r="AC272" s="15"/>
    </row>
    <row r="273" spans="1:29" ht="15.75" customHeight="1" x14ac:dyDescent="0.35">
      <c r="A273" s="8"/>
      <c r="B273" s="8"/>
      <c r="C273" s="8"/>
      <c r="D273" s="8"/>
      <c r="E273" s="8"/>
      <c r="F273" s="8"/>
      <c r="G273" s="8"/>
      <c r="H273" s="8"/>
      <c r="I273" s="8"/>
      <c r="J273" s="8"/>
      <c r="K273" s="8"/>
      <c r="L273" s="8"/>
      <c r="M273" s="8"/>
      <c r="N273" s="8"/>
      <c r="O273" s="8"/>
      <c r="P273" s="8"/>
      <c r="Q273" s="8"/>
      <c r="R273" s="8"/>
      <c r="S273" s="8"/>
      <c r="T273" s="15"/>
      <c r="U273" s="15"/>
      <c r="V273" s="15"/>
      <c r="W273" s="15"/>
      <c r="X273" s="15"/>
      <c r="Y273" s="15"/>
      <c r="Z273" s="15"/>
      <c r="AA273" s="15"/>
      <c r="AB273" s="15"/>
      <c r="AC273" s="15"/>
    </row>
    <row r="274" spans="1:29" ht="15.75" customHeight="1" x14ac:dyDescent="0.35">
      <c r="A274" s="8"/>
      <c r="B274" s="8"/>
      <c r="C274" s="8"/>
      <c r="D274" s="8"/>
      <c r="E274" s="8"/>
      <c r="F274" s="8"/>
      <c r="G274" s="8"/>
      <c r="H274" s="8"/>
      <c r="I274" s="8"/>
      <c r="J274" s="8"/>
      <c r="K274" s="8"/>
      <c r="L274" s="8"/>
      <c r="M274" s="8"/>
      <c r="N274" s="8"/>
      <c r="O274" s="8"/>
      <c r="P274" s="8"/>
      <c r="Q274" s="8"/>
      <c r="R274" s="8"/>
      <c r="S274" s="8"/>
      <c r="T274" s="15"/>
      <c r="U274" s="15"/>
      <c r="V274" s="15"/>
      <c r="W274" s="15"/>
      <c r="X274" s="15"/>
      <c r="Y274" s="15"/>
      <c r="Z274" s="15"/>
      <c r="AA274" s="15"/>
      <c r="AB274" s="15"/>
      <c r="AC274" s="15"/>
    </row>
    <row r="275" spans="1:29" ht="15.75" customHeight="1" x14ac:dyDescent="0.35">
      <c r="A275" s="8"/>
      <c r="B275" s="8"/>
      <c r="C275" s="8"/>
      <c r="D275" s="8"/>
      <c r="E275" s="8"/>
      <c r="F275" s="8"/>
      <c r="G275" s="8"/>
      <c r="H275" s="8"/>
      <c r="I275" s="8"/>
      <c r="J275" s="8"/>
      <c r="K275" s="8"/>
      <c r="L275" s="8"/>
      <c r="M275" s="8"/>
      <c r="N275" s="8"/>
      <c r="O275" s="8"/>
      <c r="P275" s="8"/>
      <c r="Q275" s="8"/>
      <c r="R275" s="8"/>
      <c r="S275" s="8"/>
      <c r="T275" s="15"/>
      <c r="U275" s="15"/>
      <c r="V275" s="15"/>
      <c r="W275" s="15"/>
      <c r="X275" s="15"/>
      <c r="Y275" s="15"/>
      <c r="Z275" s="15"/>
      <c r="AA275" s="15"/>
      <c r="AB275" s="15"/>
      <c r="AC275" s="15"/>
    </row>
    <row r="276" spans="1:29" ht="15.75" customHeight="1" x14ac:dyDescent="0.35">
      <c r="A276" s="8"/>
      <c r="B276" s="8"/>
      <c r="C276" s="8"/>
      <c r="D276" s="8"/>
      <c r="E276" s="8"/>
      <c r="F276" s="8"/>
      <c r="G276" s="8"/>
      <c r="H276" s="8"/>
      <c r="I276" s="8"/>
      <c r="J276" s="8"/>
      <c r="K276" s="8"/>
      <c r="L276" s="8"/>
      <c r="M276" s="8"/>
      <c r="N276" s="8"/>
      <c r="O276" s="8"/>
      <c r="P276" s="8"/>
      <c r="Q276" s="8"/>
      <c r="R276" s="8"/>
      <c r="S276" s="8"/>
      <c r="T276" s="15"/>
      <c r="U276" s="15"/>
      <c r="V276" s="15"/>
      <c r="W276" s="15"/>
      <c r="X276" s="15"/>
      <c r="Y276" s="15"/>
      <c r="Z276" s="15"/>
      <c r="AA276" s="15"/>
      <c r="AB276" s="15"/>
      <c r="AC276" s="15"/>
    </row>
    <row r="277" spans="1:29" ht="15.75" customHeight="1" x14ac:dyDescent="0.35">
      <c r="A277" s="8"/>
      <c r="B277" s="8"/>
      <c r="C277" s="8"/>
      <c r="D277" s="8"/>
      <c r="E277" s="8"/>
      <c r="F277" s="8"/>
      <c r="G277" s="8"/>
      <c r="H277" s="8"/>
      <c r="I277" s="8"/>
      <c r="J277" s="8"/>
      <c r="K277" s="8"/>
      <c r="L277" s="8"/>
      <c r="M277" s="8"/>
      <c r="N277" s="8"/>
      <c r="O277" s="8"/>
      <c r="P277" s="8"/>
      <c r="Q277" s="8"/>
      <c r="R277" s="8"/>
      <c r="S277" s="8"/>
      <c r="T277" s="15"/>
      <c r="U277" s="15"/>
      <c r="V277" s="15"/>
      <c r="W277" s="15"/>
      <c r="X277" s="15"/>
      <c r="Y277" s="15"/>
      <c r="Z277" s="15"/>
      <c r="AA277" s="15"/>
      <c r="AB277" s="15"/>
      <c r="AC277" s="15"/>
    </row>
    <row r="278" spans="1:29" ht="15.75" customHeight="1" x14ac:dyDescent="0.35">
      <c r="A278" s="8"/>
      <c r="B278" s="8"/>
      <c r="C278" s="8"/>
      <c r="D278" s="8"/>
      <c r="E278" s="8"/>
      <c r="F278" s="8"/>
      <c r="G278" s="8"/>
      <c r="H278" s="8"/>
      <c r="I278" s="8"/>
      <c r="J278" s="8"/>
      <c r="K278" s="8"/>
      <c r="L278" s="8"/>
      <c r="M278" s="8"/>
      <c r="N278" s="8"/>
      <c r="O278" s="8"/>
      <c r="P278" s="8"/>
      <c r="Q278" s="8"/>
      <c r="R278" s="8"/>
      <c r="S278" s="8"/>
      <c r="T278" s="15"/>
      <c r="U278" s="15"/>
      <c r="V278" s="15"/>
      <c r="W278" s="15"/>
      <c r="X278" s="15"/>
      <c r="Y278" s="15"/>
      <c r="Z278" s="15"/>
      <c r="AA278" s="15"/>
      <c r="AB278" s="15"/>
      <c r="AC278" s="15"/>
    </row>
    <row r="279" spans="1:29" ht="15.75" customHeight="1" x14ac:dyDescent="0.35">
      <c r="A279" s="8"/>
      <c r="B279" s="8"/>
      <c r="C279" s="8"/>
      <c r="D279" s="8"/>
      <c r="E279" s="8"/>
      <c r="F279" s="8"/>
      <c r="G279" s="8"/>
      <c r="H279" s="8"/>
      <c r="I279" s="8"/>
      <c r="J279" s="8"/>
      <c r="K279" s="8"/>
      <c r="L279" s="8"/>
      <c r="M279" s="8"/>
      <c r="N279" s="8"/>
      <c r="O279" s="8"/>
      <c r="P279" s="8"/>
      <c r="Q279" s="8"/>
      <c r="R279" s="8"/>
      <c r="S279" s="8"/>
      <c r="T279" s="15"/>
      <c r="U279" s="15"/>
      <c r="V279" s="15"/>
      <c r="W279" s="15"/>
      <c r="X279" s="15"/>
      <c r="Y279" s="15"/>
      <c r="Z279" s="15"/>
      <c r="AA279" s="15"/>
      <c r="AB279" s="15"/>
      <c r="AC279" s="15"/>
    </row>
    <row r="280" spans="1:29" ht="15.75" customHeight="1" x14ac:dyDescent="0.35">
      <c r="A280" s="8"/>
      <c r="B280" s="8"/>
      <c r="C280" s="8"/>
      <c r="D280" s="8"/>
      <c r="E280" s="8"/>
      <c r="F280" s="8"/>
      <c r="G280" s="8"/>
      <c r="H280" s="8"/>
      <c r="I280" s="8"/>
      <c r="J280" s="8"/>
      <c r="K280" s="8"/>
      <c r="L280" s="8"/>
      <c r="M280" s="8"/>
      <c r="N280" s="8"/>
      <c r="O280" s="8"/>
      <c r="P280" s="8"/>
      <c r="Q280" s="8"/>
      <c r="R280" s="8"/>
      <c r="S280" s="8"/>
      <c r="T280" s="15"/>
      <c r="U280" s="15"/>
      <c r="V280" s="15"/>
      <c r="W280" s="15"/>
      <c r="X280" s="15"/>
      <c r="Y280" s="15"/>
      <c r="Z280" s="15"/>
      <c r="AA280" s="15"/>
      <c r="AB280" s="15"/>
      <c r="AC280" s="15"/>
    </row>
    <row r="281" spans="1:29" ht="15.75" customHeight="1" x14ac:dyDescent="0.35">
      <c r="A281" s="8"/>
      <c r="B281" s="8"/>
      <c r="C281" s="8"/>
      <c r="D281" s="8"/>
      <c r="E281" s="8"/>
      <c r="F281" s="8"/>
      <c r="G281" s="8"/>
      <c r="H281" s="8"/>
      <c r="I281" s="8"/>
      <c r="J281" s="8"/>
      <c r="K281" s="8"/>
      <c r="L281" s="8"/>
      <c r="M281" s="8"/>
      <c r="N281" s="8"/>
      <c r="O281" s="8"/>
      <c r="P281" s="8"/>
      <c r="Q281" s="8"/>
      <c r="R281" s="8"/>
      <c r="S281" s="8"/>
      <c r="T281" s="15"/>
      <c r="U281" s="15"/>
      <c r="V281" s="15"/>
      <c r="W281" s="15"/>
      <c r="X281" s="15"/>
      <c r="Y281" s="15"/>
      <c r="Z281" s="15"/>
      <c r="AA281" s="15"/>
      <c r="AB281" s="15"/>
      <c r="AC281" s="15"/>
    </row>
    <row r="282" spans="1:29" ht="15.75" customHeight="1" x14ac:dyDescent="0.35">
      <c r="A282" s="8"/>
      <c r="B282" s="8"/>
      <c r="C282" s="8"/>
      <c r="D282" s="8"/>
      <c r="E282" s="8"/>
      <c r="F282" s="8"/>
      <c r="G282" s="8"/>
      <c r="H282" s="8"/>
      <c r="I282" s="8"/>
      <c r="J282" s="8"/>
      <c r="K282" s="8"/>
      <c r="L282" s="8"/>
      <c r="M282" s="8"/>
      <c r="N282" s="8"/>
      <c r="O282" s="8"/>
      <c r="P282" s="8"/>
      <c r="Q282" s="8"/>
      <c r="R282" s="8"/>
      <c r="S282" s="8"/>
      <c r="T282" s="15"/>
      <c r="U282" s="15"/>
      <c r="V282" s="15"/>
      <c r="W282" s="15"/>
      <c r="X282" s="15"/>
      <c r="Y282" s="15"/>
      <c r="Z282" s="15"/>
      <c r="AA282" s="15"/>
      <c r="AB282" s="15"/>
      <c r="AC282" s="15"/>
    </row>
    <row r="283" spans="1:29" ht="15.75" customHeight="1" x14ac:dyDescent="0.35">
      <c r="A283" s="8"/>
      <c r="B283" s="8"/>
      <c r="C283" s="8"/>
      <c r="D283" s="8"/>
      <c r="E283" s="8"/>
      <c r="F283" s="8"/>
      <c r="G283" s="8"/>
      <c r="H283" s="8"/>
      <c r="I283" s="8"/>
      <c r="J283" s="8"/>
      <c r="K283" s="8"/>
      <c r="L283" s="8"/>
      <c r="M283" s="8"/>
      <c r="N283" s="8"/>
      <c r="O283" s="8"/>
      <c r="P283" s="8"/>
      <c r="Q283" s="8"/>
      <c r="R283" s="8"/>
      <c r="S283" s="8"/>
      <c r="T283" s="15"/>
      <c r="U283" s="15"/>
      <c r="V283" s="15"/>
      <c r="W283" s="15"/>
      <c r="X283" s="15"/>
      <c r="Y283" s="15"/>
      <c r="Z283" s="15"/>
      <c r="AA283" s="15"/>
      <c r="AB283" s="15"/>
      <c r="AC283" s="15"/>
    </row>
    <row r="284" spans="1:29" ht="15.75" customHeight="1" x14ac:dyDescent="0.35">
      <c r="A284" s="8"/>
      <c r="B284" s="8"/>
      <c r="C284" s="8"/>
      <c r="D284" s="8"/>
      <c r="E284" s="8"/>
      <c r="F284" s="8"/>
      <c r="G284" s="8"/>
      <c r="H284" s="8"/>
      <c r="I284" s="8"/>
      <c r="J284" s="8"/>
      <c r="K284" s="8"/>
      <c r="L284" s="8"/>
      <c r="M284" s="8"/>
      <c r="N284" s="8"/>
      <c r="O284" s="8"/>
      <c r="P284" s="8"/>
      <c r="Q284" s="8"/>
      <c r="R284" s="8"/>
      <c r="S284" s="8"/>
      <c r="T284" s="15"/>
      <c r="U284" s="15"/>
      <c r="V284" s="15"/>
      <c r="W284" s="15"/>
      <c r="X284" s="15"/>
      <c r="Y284" s="15"/>
      <c r="Z284" s="15"/>
      <c r="AA284" s="15"/>
      <c r="AB284" s="15"/>
      <c r="AC284" s="15"/>
    </row>
    <row r="285" spans="1:29" ht="15.75" customHeight="1" x14ac:dyDescent="0.35">
      <c r="A285" s="8"/>
      <c r="B285" s="8"/>
      <c r="C285" s="8"/>
      <c r="D285" s="8"/>
      <c r="E285" s="8"/>
      <c r="F285" s="8"/>
      <c r="G285" s="8"/>
      <c r="H285" s="8"/>
      <c r="I285" s="8"/>
      <c r="J285" s="8"/>
      <c r="K285" s="8"/>
      <c r="L285" s="8"/>
      <c r="M285" s="8"/>
      <c r="N285" s="8"/>
      <c r="O285" s="8"/>
      <c r="P285" s="8"/>
      <c r="Q285" s="8"/>
      <c r="R285" s="8"/>
      <c r="S285" s="8"/>
      <c r="T285" s="15"/>
      <c r="U285" s="15"/>
      <c r="V285" s="15"/>
      <c r="W285" s="15"/>
      <c r="X285" s="15"/>
      <c r="Y285" s="15"/>
      <c r="Z285" s="15"/>
      <c r="AA285" s="15"/>
      <c r="AB285" s="15"/>
      <c r="AC285" s="15"/>
    </row>
    <row r="286" spans="1:29" ht="15.75" customHeight="1" x14ac:dyDescent="0.35">
      <c r="A286" s="8"/>
      <c r="B286" s="8"/>
      <c r="C286" s="8"/>
      <c r="D286" s="8"/>
      <c r="E286" s="8"/>
      <c r="F286" s="8"/>
      <c r="G286" s="8"/>
      <c r="H286" s="8"/>
      <c r="I286" s="8"/>
      <c r="J286" s="8"/>
      <c r="K286" s="8"/>
      <c r="L286" s="8"/>
      <c r="M286" s="8"/>
      <c r="N286" s="8"/>
      <c r="O286" s="8"/>
      <c r="P286" s="8"/>
      <c r="Q286" s="8"/>
      <c r="R286" s="8"/>
      <c r="S286" s="8"/>
      <c r="T286" s="15"/>
      <c r="U286" s="15"/>
      <c r="V286" s="15"/>
      <c r="W286" s="15"/>
      <c r="X286" s="15"/>
      <c r="Y286" s="15"/>
      <c r="Z286" s="15"/>
      <c r="AA286" s="15"/>
      <c r="AB286" s="15"/>
      <c r="AC286" s="15"/>
    </row>
    <row r="287" spans="1:29" ht="15.75" customHeight="1" x14ac:dyDescent="0.35">
      <c r="A287" s="8"/>
      <c r="B287" s="8"/>
      <c r="C287" s="8"/>
      <c r="D287" s="8"/>
      <c r="E287" s="8"/>
      <c r="F287" s="8"/>
      <c r="G287" s="8"/>
      <c r="H287" s="8"/>
      <c r="I287" s="8"/>
      <c r="J287" s="8"/>
      <c r="K287" s="8"/>
      <c r="L287" s="8"/>
      <c r="M287" s="8"/>
      <c r="N287" s="8"/>
      <c r="O287" s="8"/>
      <c r="P287" s="8"/>
      <c r="Q287" s="8"/>
      <c r="R287" s="8"/>
      <c r="S287" s="8"/>
      <c r="T287" s="15"/>
      <c r="U287" s="15"/>
      <c r="V287" s="15"/>
      <c r="W287" s="15"/>
      <c r="X287" s="15"/>
      <c r="Y287" s="15"/>
      <c r="Z287" s="15"/>
      <c r="AA287" s="15"/>
      <c r="AB287" s="15"/>
      <c r="AC287" s="15"/>
    </row>
    <row r="288" spans="1:29" ht="15.75" customHeight="1" x14ac:dyDescent="0.35">
      <c r="A288" s="8"/>
      <c r="B288" s="8"/>
      <c r="C288" s="8"/>
      <c r="D288" s="8"/>
      <c r="E288" s="8"/>
      <c r="F288" s="8"/>
      <c r="G288" s="8"/>
      <c r="H288" s="8"/>
      <c r="I288" s="8"/>
      <c r="J288" s="8"/>
      <c r="K288" s="8"/>
      <c r="L288" s="8"/>
      <c r="M288" s="8"/>
      <c r="N288" s="8"/>
      <c r="O288" s="8"/>
      <c r="P288" s="8"/>
      <c r="Q288" s="8"/>
      <c r="R288" s="8"/>
      <c r="S288" s="8"/>
      <c r="T288" s="15"/>
      <c r="U288" s="15"/>
      <c r="V288" s="15"/>
      <c r="W288" s="15"/>
      <c r="X288" s="15"/>
      <c r="Y288" s="15"/>
      <c r="Z288" s="15"/>
      <c r="AA288" s="15"/>
      <c r="AB288" s="15"/>
      <c r="AC288" s="15"/>
    </row>
    <row r="289" spans="1:29" ht="15.75" customHeight="1" x14ac:dyDescent="0.35">
      <c r="A289" s="8"/>
      <c r="B289" s="8"/>
      <c r="C289" s="8"/>
      <c r="D289" s="8"/>
      <c r="E289" s="8"/>
      <c r="F289" s="8"/>
      <c r="G289" s="8"/>
      <c r="H289" s="8"/>
      <c r="I289" s="8"/>
      <c r="J289" s="8"/>
      <c r="K289" s="8"/>
      <c r="L289" s="8"/>
      <c r="M289" s="8"/>
      <c r="N289" s="8"/>
      <c r="O289" s="8"/>
      <c r="P289" s="8"/>
      <c r="Q289" s="8"/>
      <c r="R289" s="8"/>
      <c r="S289" s="8"/>
      <c r="T289" s="15"/>
      <c r="U289" s="15"/>
      <c r="V289" s="15"/>
      <c r="W289" s="15"/>
      <c r="X289" s="15"/>
      <c r="Y289" s="15"/>
      <c r="Z289" s="15"/>
      <c r="AA289" s="15"/>
      <c r="AB289" s="15"/>
      <c r="AC289" s="15"/>
    </row>
    <row r="290" spans="1:29" ht="15.75" customHeight="1" x14ac:dyDescent="0.35">
      <c r="A290" s="8"/>
      <c r="B290" s="8"/>
      <c r="C290" s="8"/>
      <c r="D290" s="8"/>
      <c r="E290" s="8"/>
      <c r="F290" s="8"/>
      <c r="G290" s="8"/>
      <c r="H290" s="8"/>
      <c r="I290" s="8"/>
      <c r="J290" s="8"/>
      <c r="K290" s="8"/>
      <c r="L290" s="8"/>
      <c r="M290" s="8"/>
      <c r="N290" s="8"/>
      <c r="O290" s="8"/>
      <c r="P290" s="8"/>
      <c r="Q290" s="8"/>
      <c r="R290" s="8"/>
      <c r="S290" s="8"/>
      <c r="T290" s="15"/>
      <c r="U290" s="15"/>
      <c r="V290" s="15"/>
      <c r="W290" s="15"/>
      <c r="X290" s="15"/>
      <c r="Y290" s="15"/>
      <c r="Z290" s="15"/>
      <c r="AA290" s="15"/>
      <c r="AB290" s="15"/>
      <c r="AC290" s="15"/>
    </row>
    <row r="291" spans="1:29" ht="15.75" customHeight="1" x14ac:dyDescent="0.35">
      <c r="A291" s="8"/>
      <c r="B291" s="8"/>
      <c r="C291" s="8"/>
      <c r="D291" s="8"/>
      <c r="E291" s="8"/>
      <c r="F291" s="8"/>
      <c r="G291" s="8"/>
      <c r="H291" s="8"/>
      <c r="I291" s="8"/>
      <c r="J291" s="8"/>
      <c r="K291" s="8"/>
      <c r="L291" s="8"/>
      <c r="M291" s="8"/>
      <c r="N291" s="8"/>
      <c r="O291" s="8"/>
      <c r="P291" s="8"/>
      <c r="Q291" s="8"/>
      <c r="R291" s="8"/>
      <c r="S291" s="8"/>
      <c r="T291" s="15"/>
      <c r="U291" s="15"/>
      <c r="V291" s="15"/>
      <c r="W291" s="15"/>
      <c r="X291" s="15"/>
      <c r="Y291" s="15"/>
      <c r="Z291" s="15"/>
      <c r="AA291" s="15"/>
      <c r="AB291" s="15"/>
      <c r="AC291" s="15"/>
    </row>
    <row r="292" spans="1:29" ht="15.75" customHeight="1" x14ac:dyDescent="0.35">
      <c r="A292" s="8"/>
      <c r="B292" s="8"/>
      <c r="C292" s="8"/>
      <c r="D292" s="8"/>
      <c r="E292" s="8"/>
      <c r="F292" s="8"/>
      <c r="G292" s="8"/>
      <c r="H292" s="8"/>
      <c r="I292" s="8"/>
      <c r="J292" s="8"/>
      <c r="K292" s="8"/>
      <c r="L292" s="8"/>
      <c r="M292" s="8"/>
      <c r="N292" s="8"/>
      <c r="O292" s="8"/>
      <c r="P292" s="8"/>
      <c r="Q292" s="8"/>
      <c r="R292" s="8"/>
      <c r="S292" s="8"/>
      <c r="T292" s="15"/>
      <c r="U292" s="15"/>
      <c r="V292" s="15"/>
      <c r="W292" s="15"/>
      <c r="X292" s="15"/>
      <c r="Y292" s="15"/>
      <c r="Z292" s="15"/>
      <c r="AA292" s="15"/>
      <c r="AB292" s="15"/>
      <c r="AC292" s="15"/>
    </row>
    <row r="293" spans="1:29" ht="15.75" customHeight="1" x14ac:dyDescent="0.35">
      <c r="A293" s="8"/>
      <c r="B293" s="8"/>
      <c r="C293" s="8"/>
      <c r="D293" s="8"/>
      <c r="E293" s="8"/>
      <c r="F293" s="8"/>
      <c r="G293" s="8"/>
      <c r="H293" s="8"/>
      <c r="I293" s="8"/>
      <c r="J293" s="8"/>
      <c r="K293" s="8"/>
      <c r="L293" s="8"/>
      <c r="M293" s="8"/>
      <c r="N293" s="8"/>
      <c r="O293" s="8"/>
      <c r="P293" s="8"/>
      <c r="Q293" s="8"/>
      <c r="R293" s="8"/>
      <c r="S293" s="8"/>
      <c r="T293" s="15"/>
      <c r="U293" s="15"/>
      <c r="V293" s="15"/>
      <c r="W293" s="15"/>
      <c r="X293" s="15"/>
      <c r="Y293" s="15"/>
      <c r="Z293" s="15"/>
      <c r="AA293" s="15"/>
      <c r="AB293" s="15"/>
      <c r="AC293" s="15"/>
    </row>
    <row r="294" spans="1:29" ht="15.75" customHeight="1" x14ac:dyDescent="0.35">
      <c r="A294" s="8"/>
      <c r="B294" s="8"/>
      <c r="C294" s="8"/>
      <c r="D294" s="8"/>
      <c r="E294" s="8"/>
      <c r="F294" s="8"/>
      <c r="G294" s="8"/>
      <c r="H294" s="8"/>
      <c r="I294" s="8"/>
      <c r="J294" s="8"/>
      <c r="K294" s="8"/>
      <c r="L294" s="8"/>
      <c r="M294" s="8"/>
      <c r="N294" s="8"/>
      <c r="O294" s="8"/>
      <c r="P294" s="8"/>
      <c r="Q294" s="8"/>
      <c r="R294" s="8"/>
      <c r="S294" s="8"/>
      <c r="T294" s="15"/>
      <c r="U294" s="15"/>
      <c r="V294" s="15"/>
      <c r="W294" s="15"/>
      <c r="X294" s="15"/>
      <c r="Y294" s="15"/>
      <c r="Z294" s="15"/>
      <c r="AA294" s="15"/>
      <c r="AB294" s="15"/>
      <c r="AC294" s="15"/>
    </row>
    <row r="295" spans="1:29" ht="15.75" customHeight="1" x14ac:dyDescent="0.35">
      <c r="A295" s="8"/>
      <c r="B295" s="8"/>
      <c r="C295" s="8"/>
      <c r="D295" s="8"/>
      <c r="E295" s="8"/>
      <c r="F295" s="8"/>
      <c r="G295" s="8"/>
      <c r="H295" s="8"/>
      <c r="I295" s="8"/>
      <c r="J295" s="8"/>
      <c r="K295" s="8"/>
      <c r="L295" s="8"/>
      <c r="M295" s="8"/>
      <c r="N295" s="8"/>
      <c r="O295" s="8"/>
      <c r="P295" s="8"/>
      <c r="Q295" s="8"/>
      <c r="R295" s="8"/>
      <c r="S295" s="8"/>
      <c r="T295" s="15"/>
      <c r="U295" s="15"/>
      <c r="V295" s="15"/>
      <c r="W295" s="15"/>
      <c r="X295" s="15"/>
      <c r="Y295" s="15"/>
      <c r="Z295" s="15"/>
      <c r="AA295" s="15"/>
      <c r="AB295" s="15"/>
      <c r="AC295" s="15"/>
    </row>
    <row r="296" spans="1:29" ht="15.75" customHeight="1" x14ac:dyDescent="0.35">
      <c r="A296" s="8"/>
      <c r="B296" s="8"/>
      <c r="C296" s="8"/>
      <c r="D296" s="8"/>
      <c r="E296" s="8"/>
      <c r="F296" s="8"/>
      <c r="G296" s="8"/>
      <c r="H296" s="8"/>
      <c r="I296" s="8"/>
      <c r="J296" s="8"/>
      <c r="K296" s="8"/>
      <c r="L296" s="8"/>
      <c r="M296" s="8"/>
      <c r="N296" s="8"/>
      <c r="O296" s="8"/>
      <c r="P296" s="8"/>
      <c r="Q296" s="8"/>
      <c r="R296" s="8"/>
      <c r="S296" s="8"/>
      <c r="T296" s="15"/>
      <c r="U296" s="15"/>
      <c r="V296" s="15"/>
      <c r="W296" s="15"/>
      <c r="X296" s="15"/>
      <c r="Y296" s="15"/>
      <c r="Z296" s="15"/>
      <c r="AA296" s="15"/>
      <c r="AB296" s="15"/>
      <c r="AC296" s="15"/>
    </row>
    <row r="297" spans="1:29" ht="15.75" customHeight="1" x14ac:dyDescent="0.35">
      <c r="A297" s="8"/>
      <c r="B297" s="8"/>
      <c r="C297" s="8"/>
      <c r="D297" s="8"/>
      <c r="E297" s="8"/>
      <c r="F297" s="8"/>
      <c r="G297" s="8"/>
      <c r="H297" s="8"/>
      <c r="I297" s="8"/>
      <c r="J297" s="8"/>
      <c r="K297" s="8"/>
      <c r="L297" s="8"/>
      <c r="M297" s="8"/>
      <c r="N297" s="8"/>
      <c r="O297" s="8"/>
      <c r="P297" s="8"/>
      <c r="Q297" s="8"/>
      <c r="R297" s="8"/>
      <c r="S297" s="8"/>
      <c r="T297" s="15"/>
      <c r="U297" s="15"/>
      <c r="V297" s="15"/>
      <c r="W297" s="15"/>
      <c r="X297" s="15"/>
      <c r="Y297" s="15"/>
      <c r="Z297" s="15"/>
      <c r="AA297" s="15"/>
      <c r="AB297" s="15"/>
      <c r="AC297" s="15"/>
    </row>
    <row r="298" spans="1:29" ht="15.75" customHeight="1" x14ac:dyDescent="0.35">
      <c r="A298" s="8"/>
      <c r="B298" s="8"/>
      <c r="C298" s="8"/>
      <c r="D298" s="8"/>
      <c r="E298" s="8"/>
      <c r="F298" s="8"/>
      <c r="G298" s="8"/>
      <c r="H298" s="8"/>
      <c r="I298" s="8"/>
      <c r="J298" s="8"/>
      <c r="K298" s="8"/>
      <c r="L298" s="8"/>
      <c r="M298" s="8"/>
      <c r="N298" s="8"/>
      <c r="O298" s="8"/>
      <c r="P298" s="8"/>
      <c r="Q298" s="8"/>
      <c r="R298" s="8"/>
      <c r="S298" s="8"/>
      <c r="T298" s="15"/>
      <c r="U298" s="15"/>
      <c r="V298" s="15"/>
      <c r="W298" s="15"/>
      <c r="X298" s="15"/>
      <c r="Y298" s="15"/>
      <c r="Z298" s="15"/>
      <c r="AA298" s="15"/>
      <c r="AB298" s="15"/>
      <c r="AC298" s="15"/>
    </row>
    <row r="299" spans="1:29" ht="15.75" customHeight="1" x14ac:dyDescent="0.35">
      <c r="A299" s="8"/>
      <c r="B299" s="8"/>
      <c r="C299" s="8"/>
      <c r="D299" s="8"/>
      <c r="E299" s="8"/>
      <c r="F299" s="8"/>
      <c r="G299" s="8"/>
      <c r="H299" s="8"/>
      <c r="I299" s="8"/>
      <c r="J299" s="8"/>
      <c r="K299" s="8"/>
      <c r="L299" s="8"/>
      <c r="M299" s="8"/>
      <c r="N299" s="8"/>
      <c r="O299" s="8"/>
      <c r="P299" s="8"/>
      <c r="Q299" s="8"/>
      <c r="R299" s="8"/>
      <c r="S299" s="8"/>
      <c r="T299" s="15"/>
      <c r="U299" s="15"/>
      <c r="V299" s="15"/>
      <c r="W299" s="15"/>
      <c r="X299" s="15"/>
      <c r="Y299" s="15"/>
      <c r="Z299" s="15"/>
      <c r="AA299" s="15"/>
      <c r="AB299" s="15"/>
      <c r="AC299" s="15"/>
    </row>
    <row r="300" spans="1:29" ht="15.75" customHeight="1" x14ac:dyDescent="0.35">
      <c r="A300" s="8"/>
      <c r="B300" s="8"/>
      <c r="C300" s="8"/>
      <c r="D300" s="8"/>
      <c r="E300" s="8"/>
      <c r="F300" s="8"/>
      <c r="G300" s="8"/>
      <c r="H300" s="8"/>
      <c r="I300" s="8"/>
      <c r="J300" s="8"/>
      <c r="K300" s="8"/>
      <c r="L300" s="8"/>
      <c r="M300" s="8"/>
      <c r="N300" s="8"/>
      <c r="O300" s="8"/>
      <c r="P300" s="8"/>
      <c r="Q300" s="8"/>
      <c r="R300" s="8"/>
      <c r="S300" s="8"/>
      <c r="T300" s="15"/>
      <c r="U300" s="15"/>
      <c r="V300" s="15"/>
      <c r="W300" s="15"/>
      <c r="X300" s="15"/>
      <c r="Y300" s="15"/>
      <c r="Z300" s="15"/>
      <c r="AA300" s="15"/>
      <c r="AB300" s="15"/>
      <c r="AC300" s="15"/>
    </row>
    <row r="301" spans="1:29" ht="15.75" customHeight="1" x14ac:dyDescent="0.35">
      <c r="A301" s="8"/>
      <c r="B301" s="8"/>
      <c r="C301" s="8"/>
      <c r="D301" s="8"/>
      <c r="E301" s="8"/>
      <c r="F301" s="8"/>
      <c r="G301" s="8"/>
      <c r="H301" s="8"/>
      <c r="I301" s="8"/>
      <c r="J301" s="8"/>
      <c r="K301" s="8"/>
      <c r="L301" s="8"/>
      <c r="M301" s="8"/>
      <c r="N301" s="8"/>
      <c r="O301" s="8"/>
      <c r="P301" s="8"/>
      <c r="Q301" s="8"/>
      <c r="R301" s="8"/>
      <c r="S301" s="8"/>
      <c r="T301" s="15"/>
      <c r="U301" s="15"/>
      <c r="V301" s="15"/>
      <c r="W301" s="15"/>
      <c r="X301" s="15"/>
      <c r="Y301" s="15"/>
      <c r="Z301" s="15"/>
      <c r="AA301" s="15"/>
      <c r="AB301" s="15"/>
      <c r="AC301" s="15"/>
    </row>
    <row r="302" spans="1:29" ht="15.75" customHeight="1" x14ac:dyDescent="0.35">
      <c r="A302" s="8"/>
      <c r="B302" s="8"/>
      <c r="C302" s="8"/>
      <c r="D302" s="8"/>
      <c r="E302" s="8"/>
      <c r="F302" s="8"/>
      <c r="G302" s="8"/>
      <c r="H302" s="8"/>
      <c r="I302" s="8"/>
      <c r="J302" s="8"/>
      <c r="K302" s="8"/>
      <c r="L302" s="8"/>
      <c r="M302" s="8"/>
      <c r="N302" s="8"/>
      <c r="O302" s="8"/>
      <c r="P302" s="8"/>
      <c r="Q302" s="8"/>
      <c r="R302" s="8"/>
      <c r="S302" s="8"/>
      <c r="T302" s="15"/>
      <c r="U302" s="15"/>
      <c r="V302" s="15"/>
      <c r="W302" s="15"/>
      <c r="X302" s="15"/>
      <c r="Y302" s="15"/>
      <c r="Z302" s="15"/>
      <c r="AA302" s="15"/>
      <c r="AB302" s="15"/>
      <c r="AC302" s="15"/>
    </row>
    <row r="303" spans="1:29" ht="15.75" customHeight="1" x14ac:dyDescent="0.35">
      <c r="A303" s="8"/>
      <c r="B303" s="8"/>
      <c r="C303" s="8"/>
      <c r="D303" s="8"/>
      <c r="E303" s="8"/>
      <c r="F303" s="8"/>
      <c r="G303" s="8"/>
      <c r="H303" s="8"/>
      <c r="I303" s="8"/>
      <c r="J303" s="8"/>
      <c r="K303" s="8"/>
      <c r="L303" s="8"/>
      <c r="M303" s="8"/>
      <c r="N303" s="8"/>
      <c r="O303" s="8"/>
      <c r="P303" s="8"/>
      <c r="Q303" s="8"/>
      <c r="R303" s="8"/>
      <c r="S303" s="8"/>
      <c r="T303" s="15"/>
      <c r="U303" s="15"/>
      <c r="V303" s="15"/>
      <c r="W303" s="15"/>
      <c r="X303" s="15"/>
      <c r="Y303" s="15"/>
      <c r="Z303" s="15"/>
      <c r="AA303" s="15"/>
      <c r="AB303" s="15"/>
      <c r="AC303" s="15"/>
    </row>
    <row r="304" spans="1:29" ht="15.75" customHeight="1" x14ac:dyDescent="0.35">
      <c r="A304" s="8"/>
      <c r="B304" s="8"/>
      <c r="C304" s="8"/>
      <c r="D304" s="8"/>
      <c r="E304" s="8"/>
      <c r="F304" s="8"/>
      <c r="G304" s="8"/>
      <c r="H304" s="8"/>
      <c r="I304" s="8"/>
      <c r="J304" s="8"/>
      <c r="K304" s="8"/>
      <c r="L304" s="8"/>
      <c r="M304" s="8"/>
      <c r="N304" s="8"/>
      <c r="O304" s="8"/>
      <c r="P304" s="8"/>
      <c r="Q304" s="8"/>
      <c r="R304" s="8"/>
      <c r="S304" s="8"/>
      <c r="T304" s="15"/>
      <c r="U304" s="15"/>
      <c r="V304" s="15"/>
      <c r="W304" s="15"/>
      <c r="X304" s="15"/>
      <c r="Y304" s="15"/>
      <c r="Z304" s="15"/>
      <c r="AA304" s="15"/>
      <c r="AB304" s="15"/>
      <c r="AC304" s="15"/>
    </row>
    <row r="305" spans="1:29" ht="15.75" customHeight="1" x14ac:dyDescent="0.35">
      <c r="A305" s="8"/>
      <c r="B305" s="8"/>
      <c r="C305" s="8"/>
      <c r="D305" s="8"/>
      <c r="E305" s="8"/>
      <c r="F305" s="8"/>
      <c r="G305" s="8"/>
      <c r="H305" s="8"/>
      <c r="I305" s="8"/>
      <c r="J305" s="8"/>
      <c r="K305" s="8"/>
      <c r="L305" s="8"/>
      <c r="M305" s="8"/>
      <c r="N305" s="8"/>
      <c r="O305" s="8"/>
      <c r="P305" s="8"/>
      <c r="Q305" s="8"/>
      <c r="R305" s="8"/>
      <c r="S305" s="8"/>
      <c r="T305" s="15"/>
      <c r="U305" s="15"/>
      <c r="V305" s="15"/>
      <c r="W305" s="15"/>
      <c r="X305" s="15"/>
      <c r="Y305" s="15"/>
      <c r="Z305" s="15"/>
      <c r="AA305" s="15"/>
      <c r="AB305" s="15"/>
      <c r="AC305" s="15"/>
    </row>
    <row r="306" spans="1:29" ht="15.75" customHeight="1" x14ac:dyDescent="0.35">
      <c r="A306" s="8"/>
      <c r="B306" s="8"/>
      <c r="C306" s="8"/>
      <c r="D306" s="8"/>
      <c r="E306" s="8"/>
      <c r="F306" s="8"/>
      <c r="G306" s="8"/>
      <c r="H306" s="8"/>
      <c r="I306" s="8"/>
      <c r="J306" s="8"/>
      <c r="K306" s="8"/>
      <c r="L306" s="8"/>
      <c r="M306" s="8"/>
      <c r="N306" s="8"/>
      <c r="O306" s="8"/>
      <c r="P306" s="8"/>
      <c r="Q306" s="8"/>
      <c r="R306" s="8"/>
      <c r="S306" s="8"/>
      <c r="T306" s="15"/>
      <c r="U306" s="15"/>
      <c r="V306" s="15"/>
      <c r="W306" s="15"/>
      <c r="X306" s="15"/>
      <c r="Y306" s="15"/>
      <c r="Z306" s="15"/>
      <c r="AA306" s="15"/>
      <c r="AB306" s="15"/>
      <c r="AC306" s="15"/>
    </row>
    <row r="307" spans="1:29" ht="15.75" customHeight="1" x14ac:dyDescent="0.35">
      <c r="A307" s="8"/>
      <c r="B307" s="8"/>
      <c r="C307" s="8"/>
      <c r="D307" s="8"/>
      <c r="E307" s="8"/>
      <c r="F307" s="8"/>
      <c r="G307" s="8"/>
      <c r="H307" s="8"/>
      <c r="I307" s="8"/>
      <c r="J307" s="8"/>
      <c r="K307" s="8"/>
      <c r="L307" s="8"/>
      <c r="M307" s="8"/>
      <c r="N307" s="8"/>
      <c r="O307" s="8"/>
      <c r="P307" s="8"/>
      <c r="Q307" s="8"/>
      <c r="R307" s="8"/>
      <c r="S307" s="8"/>
      <c r="T307" s="15"/>
      <c r="U307" s="15"/>
      <c r="V307" s="15"/>
      <c r="W307" s="15"/>
      <c r="X307" s="15"/>
      <c r="Y307" s="15"/>
      <c r="Z307" s="15"/>
      <c r="AA307" s="15"/>
      <c r="AB307" s="15"/>
      <c r="AC307" s="15"/>
    </row>
    <row r="308" spans="1:29" ht="15.75" customHeight="1" x14ac:dyDescent="0.35">
      <c r="A308" s="8"/>
      <c r="B308" s="8"/>
      <c r="C308" s="8"/>
      <c r="D308" s="8"/>
      <c r="E308" s="8"/>
      <c r="F308" s="8"/>
      <c r="G308" s="8"/>
      <c r="H308" s="8"/>
      <c r="I308" s="8"/>
      <c r="J308" s="8"/>
      <c r="K308" s="8"/>
      <c r="L308" s="8"/>
      <c r="M308" s="8"/>
      <c r="N308" s="8"/>
      <c r="O308" s="8"/>
      <c r="P308" s="8"/>
      <c r="Q308" s="8"/>
      <c r="R308" s="8"/>
      <c r="S308" s="8"/>
      <c r="T308" s="15"/>
      <c r="U308" s="15"/>
      <c r="V308" s="15"/>
      <c r="W308" s="15"/>
      <c r="X308" s="15"/>
      <c r="Y308" s="15"/>
      <c r="Z308" s="15"/>
      <c r="AA308" s="15"/>
      <c r="AB308" s="15"/>
      <c r="AC308" s="15"/>
    </row>
    <row r="309" spans="1:29" ht="15.75" customHeight="1" x14ac:dyDescent="0.35">
      <c r="A309" s="8"/>
      <c r="B309" s="8"/>
      <c r="C309" s="8"/>
      <c r="D309" s="8"/>
      <c r="E309" s="8"/>
      <c r="F309" s="8"/>
      <c r="G309" s="8"/>
      <c r="H309" s="8"/>
      <c r="I309" s="8"/>
      <c r="J309" s="8"/>
      <c r="K309" s="8"/>
      <c r="L309" s="8"/>
      <c r="M309" s="8"/>
      <c r="N309" s="8"/>
      <c r="O309" s="8"/>
      <c r="P309" s="8"/>
      <c r="Q309" s="8"/>
      <c r="R309" s="8"/>
      <c r="S309" s="8"/>
      <c r="T309" s="15"/>
      <c r="U309" s="15"/>
      <c r="V309" s="15"/>
      <c r="W309" s="15"/>
      <c r="X309" s="15"/>
      <c r="Y309" s="15"/>
      <c r="Z309" s="15"/>
      <c r="AA309" s="15"/>
      <c r="AB309" s="15"/>
      <c r="AC309" s="15"/>
    </row>
    <row r="310" spans="1:29" ht="15.75" customHeight="1" x14ac:dyDescent="0.35">
      <c r="A310" s="8"/>
      <c r="B310" s="8"/>
      <c r="C310" s="8"/>
      <c r="D310" s="8"/>
      <c r="E310" s="8"/>
      <c r="F310" s="8"/>
      <c r="G310" s="8"/>
      <c r="H310" s="8"/>
      <c r="I310" s="8"/>
      <c r="J310" s="8"/>
      <c r="K310" s="8"/>
      <c r="L310" s="8"/>
      <c r="M310" s="8"/>
      <c r="N310" s="8"/>
      <c r="O310" s="8"/>
      <c r="P310" s="8"/>
      <c r="Q310" s="8"/>
      <c r="R310" s="8"/>
      <c r="S310" s="8"/>
      <c r="T310" s="15"/>
      <c r="U310" s="15"/>
      <c r="V310" s="15"/>
      <c r="W310" s="15"/>
      <c r="X310" s="15"/>
      <c r="Y310" s="15"/>
      <c r="Z310" s="15"/>
      <c r="AA310" s="15"/>
      <c r="AB310" s="15"/>
      <c r="AC310" s="15"/>
    </row>
    <row r="311" spans="1:29" ht="15.75" customHeight="1" x14ac:dyDescent="0.35">
      <c r="A311" s="8"/>
      <c r="B311" s="8"/>
      <c r="C311" s="8"/>
      <c r="D311" s="8"/>
      <c r="E311" s="8"/>
      <c r="F311" s="8"/>
      <c r="G311" s="8"/>
      <c r="H311" s="8"/>
      <c r="I311" s="8"/>
      <c r="J311" s="8"/>
      <c r="K311" s="8"/>
      <c r="L311" s="8"/>
      <c r="M311" s="8"/>
      <c r="N311" s="8"/>
      <c r="O311" s="8"/>
      <c r="P311" s="8"/>
      <c r="Q311" s="8"/>
      <c r="R311" s="8"/>
      <c r="S311" s="8"/>
      <c r="T311" s="15"/>
      <c r="U311" s="15"/>
      <c r="V311" s="15"/>
      <c r="W311" s="15"/>
      <c r="X311" s="15"/>
      <c r="Y311" s="15"/>
      <c r="Z311" s="15"/>
      <c r="AA311" s="15"/>
      <c r="AB311" s="15"/>
      <c r="AC311" s="15"/>
    </row>
    <row r="312" spans="1:29" ht="15.75" customHeight="1" x14ac:dyDescent="0.35">
      <c r="A312" s="8"/>
      <c r="B312" s="8"/>
      <c r="C312" s="8"/>
      <c r="D312" s="8"/>
      <c r="E312" s="8"/>
      <c r="F312" s="8"/>
      <c r="G312" s="8"/>
      <c r="H312" s="8"/>
      <c r="I312" s="8"/>
      <c r="J312" s="8"/>
      <c r="K312" s="8"/>
      <c r="L312" s="8"/>
      <c r="M312" s="8"/>
      <c r="N312" s="8"/>
      <c r="O312" s="8"/>
      <c r="P312" s="8"/>
      <c r="Q312" s="8"/>
      <c r="R312" s="8"/>
      <c r="S312" s="8"/>
      <c r="T312" s="15"/>
      <c r="U312" s="15"/>
      <c r="V312" s="15"/>
      <c r="W312" s="15"/>
      <c r="X312" s="15"/>
      <c r="Y312" s="15"/>
      <c r="Z312" s="15"/>
      <c r="AA312" s="15"/>
      <c r="AB312" s="15"/>
      <c r="AC312" s="15"/>
    </row>
    <row r="313" spans="1:29" ht="15.75" customHeight="1" x14ac:dyDescent="0.35">
      <c r="A313" s="8"/>
      <c r="B313" s="8"/>
      <c r="C313" s="8"/>
      <c r="D313" s="8"/>
      <c r="E313" s="8"/>
      <c r="F313" s="8"/>
      <c r="G313" s="8"/>
      <c r="H313" s="8"/>
      <c r="I313" s="8"/>
      <c r="J313" s="8"/>
      <c r="K313" s="8"/>
      <c r="L313" s="8"/>
      <c r="M313" s="8"/>
      <c r="N313" s="8"/>
      <c r="O313" s="8"/>
      <c r="P313" s="8"/>
      <c r="Q313" s="8"/>
      <c r="R313" s="8"/>
      <c r="S313" s="8"/>
      <c r="T313" s="15"/>
      <c r="U313" s="15"/>
      <c r="V313" s="15"/>
      <c r="W313" s="15"/>
      <c r="X313" s="15"/>
      <c r="Y313" s="15"/>
      <c r="Z313" s="15"/>
      <c r="AA313" s="15"/>
      <c r="AB313" s="15"/>
      <c r="AC313" s="15"/>
    </row>
    <row r="314" spans="1:29" ht="15.75" customHeight="1" x14ac:dyDescent="0.35">
      <c r="A314" s="8"/>
      <c r="B314" s="8"/>
      <c r="C314" s="8"/>
      <c r="D314" s="8"/>
      <c r="E314" s="8"/>
      <c r="F314" s="8"/>
      <c r="G314" s="8"/>
      <c r="H314" s="8"/>
      <c r="I314" s="8"/>
      <c r="J314" s="8"/>
      <c r="K314" s="8"/>
      <c r="L314" s="8"/>
      <c r="M314" s="8"/>
      <c r="N314" s="8"/>
      <c r="O314" s="8"/>
      <c r="P314" s="8"/>
      <c r="Q314" s="8"/>
      <c r="R314" s="8"/>
      <c r="S314" s="8"/>
      <c r="T314" s="15"/>
      <c r="U314" s="15"/>
      <c r="V314" s="15"/>
      <c r="W314" s="15"/>
      <c r="X314" s="15"/>
      <c r="Y314" s="15"/>
      <c r="Z314" s="15"/>
      <c r="AA314" s="15"/>
      <c r="AB314" s="15"/>
      <c r="AC314" s="15"/>
    </row>
    <row r="315" spans="1:29" ht="15.75" customHeight="1" x14ac:dyDescent="0.35">
      <c r="A315" s="8"/>
      <c r="B315" s="8"/>
      <c r="C315" s="8"/>
      <c r="D315" s="8"/>
      <c r="E315" s="8"/>
      <c r="F315" s="8"/>
      <c r="G315" s="8"/>
      <c r="H315" s="8"/>
      <c r="I315" s="8"/>
      <c r="J315" s="8"/>
      <c r="K315" s="8"/>
      <c r="L315" s="8"/>
      <c r="M315" s="8"/>
      <c r="N315" s="8"/>
      <c r="O315" s="8"/>
      <c r="P315" s="8"/>
      <c r="Q315" s="8"/>
      <c r="R315" s="8"/>
      <c r="S315" s="8"/>
      <c r="T315" s="15"/>
      <c r="U315" s="15"/>
      <c r="V315" s="15"/>
      <c r="W315" s="15"/>
      <c r="X315" s="15"/>
      <c r="Y315" s="15"/>
      <c r="Z315" s="15"/>
      <c r="AA315" s="15"/>
      <c r="AB315" s="15"/>
      <c r="AC315" s="15"/>
    </row>
    <row r="316" spans="1:29" ht="15.75" customHeight="1" x14ac:dyDescent="0.35">
      <c r="A316" s="8"/>
      <c r="B316" s="8"/>
      <c r="C316" s="8"/>
      <c r="D316" s="8"/>
      <c r="E316" s="8"/>
      <c r="F316" s="8"/>
      <c r="G316" s="8"/>
      <c r="H316" s="8"/>
      <c r="I316" s="8"/>
      <c r="J316" s="8"/>
      <c r="K316" s="8"/>
      <c r="L316" s="8"/>
      <c r="M316" s="8"/>
      <c r="N316" s="8"/>
      <c r="O316" s="8"/>
      <c r="P316" s="8"/>
      <c r="Q316" s="8"/>
      <c r="R316" s="8"/>
      <c r="S316" s="8"/>
      <c r="T316" s="15"/>
      <c r="U316" s="15"/>
      <c r="V316" s="15"/>
      <c r="W316" s="15"/>
      <c r="X316" s="15"/>
      <c r="Y316" s="15"/>
      <c r="Z316" s="15"/>
      <c r="AA316" s="15"/>
      <c r="AB316" s="15"/>
      <c r="AC316" s="15"/>
    </row>
    <row r="317" spans="1:29" ht="15.75" customHeight="1" x14ac:dyDescent="0.35">
      <c r="A317" s="8"/>
      <c r="B317" s="8"/>
      <c r="C317" s="8"/>
      <c r="D317" s="8"/>
      <c r="E317" s="8"/>
      <c r="F317" s="8"/>
      <c r="G317" s="8"/>
      <c r="H317" s="8"/>
      <c r="I317" s="8"/>
      <c r="J317" s="8"/>
      <c r="K317" s="8"/>
      <c r="L317" s="8"/>
      <c r="M317" s="8"/>
      <c r="N317" s="8"/>
      <c r="O317" s="8"/>
      <c r="P317" s="8"/>
      <c r="Q317" s="8"/>
      <c r="R317" s="8"/>
      <c r="S317" s="8"/>
      <c r="T317" s="15"/>
      <c r="U317" s="15"/>
      <c r="V317" s="15"/>
      <c r="W317" s="15"/>
      <c r="X317" s="15"/>
      <c r="Y317" s="15"/>
      <c r="Z317" s="15"/>
      <c r="AA317" s="15"/>
      <c r="AB317" s="15"/>
      <c r="AC317" s="15"/>
    </row>
    <row r="318" spans="1:29" ht="15.75" customHeight="1" x14ac:dyDescent="0.35">
      <c r="A318" s="8"/>
      <c r="B318" s="8"/>
      <c r="C318" s="8"/>
      <c r="D318" s="8"/>
      <c r="E318" s="8"/>
      <c r="F318" s="8"/>
      <c r="G318" s="8"/>
      <c r="H318" s="8"/>
      <c r="I318" s="8"/>
      <c r="J318" s="8"/>
      <c r="K318" s="8"/>
      <c r="L318" s="8"/>
      <c r="M318" s="8"/>
      <c r="N318" s="8"/>
      <c r="O318" s="8"/>
      <c r="P318" s="8"/>
      <c r="Q318" s="8"/>
      <c r="R318" s="8"/>
      <c r="S318" s="8"/>
      <c r="T318" s="15"/>
      <c r="U318" s="15"/>
      <c r="V318" s="15"/>
      <c r="W318" s="15"/>
      <c r="X318" s="15"/>
      <c r="Y318" s="15"/>
      <c r="Z318" s="15"/>
      <c r="AA318" s="15"/>
      <c r="AB318" s="15"/>
      <c r="AC318" s="15"/>
    </row>
    <row r="319" spans="1:29" ht="15.75" customHeight="1" x14ac:dyDescent="0.35">
      <c r="A319" s="8"/>
      <c r="B319" s="8"/>
      <c r="C319" s="8"/>
      <c r="D319" s="8"/>
      <c r="E319" s="8"/>
      <c r="F319" s="8"/>
      <c r="G319" s="8"/>
      <c r="H319" s="8"/>
      <c r="I319" s="8"/>
      <c r="J319" s="8"/>
      <c r="K319" s="8"/>
      <c r="L319" s="8"/>
      <c r="M319" s="8"/>
      <c r="N319" s="8"/>
      <c r="O319" s="8"/>
      <c r="P319" s="8"/>
      <c r="Q319" s="8"/>
      <c r="R319" s="8"/>
      <c r="S319" s="8"/>
      <c r="T319" s="15"/>
      <c r="U319" s="15"/>
      <c r="V319" s="15"/>
      <c r="W319" s="15"/>
      <c r="X319" s="15"/>
      <c r="Y319" s="15"/>
      <c r="Z319" s="15"/>
      <c r="AA319" s="15"/>
      <c r="AB319" s="15"/>
      <c r="AC319" s="15"/>
    </row>
    <row r="320" spans="1:29" ht="15.75" customHeight="1" x14ac:dyDescent="0.35">
      <c r="A320" s="8"/>
      <c r="B320" s="8"/>
      <c r="C320" s="8"/>
      <c r="D320" s="8"/>
      <c r="E320" s="8"/>
      <c r="F320" s="8"/>
      <c r="G320" s="8"/>
      <c r="H320" s="8"/>
      <c r="I320" s="8"/>
      <c r="J320" s="8"/>
      <c r="K320" s="8"/>
      <c r="L320" s="8"/>
      <c r="M320" s="8"/>
      <c r="N320" s="8"/>
      <c r="O320" s="8"/>
      <c r="P320" s="8"/>
      <c r="Q320" s="8"/>
      <c r="R320" s="8"/>
      <c r="S320" s="8"/>
      <c r="T320" s="15"/>
      <c r="U320" s="15"/>
      <c r="V320" s="15"/>
      <c r="W320" s="15"/>
      <c r="X320" s="15"/>
      <c r="Y320" s="15"/>
      <c r="Z320" s="15"/>
      <c r="AA320" s="15"/>
      <c r="AB320" s="15"/>
      <c r="AC320" s="15"/>
    </row>
    <row r="321" spans="1:29" ht="15.75" customHeight="1" x14ac:dyDescent="0.35">
      <c r="A321" s="8"/>
      <c r="B321" s="8"/>
      <c r="C321" s="8"/>
      <c r="D321" s="8"/>
      <c r="E321" s="8"/>
      <c r="F321" s="8"/>
      <c r="G321" s="8"/>
      <c r="H321" s="8"/>
      <c r="I321" s="8"/>
      <c r="J321" s="8"/>
      <c r="K321" s="8"/>
      <c r="L321" s="8"/>
      <c r="M321" s="8"/>
      <c r="N321" s="8"/>
      <c r="O321" s="8"/>
      <c r="P321" s="8"/>
      <c r="Q321" s="8"/>
      <c r="R321" s="8"/>
      <c r="S321" s="8"/>
      <c r="T321" s="15"/>
      <c r="U321" s="15"/>
      <c r="V321" s="15"/>
      <c r="W321" s="15"/>
      <c r="X321" s="15"/>
      <c r="Y321" s="15"/>
      <c r="Z321" s="15"/>
      <c r="AA321" s="15"/>
      <c r="AB321" s="15"/>
      <c r="AC321" s="15"/>
    </row>
    <row r="322" spans="1:29" ht="15.75" customHeight="1" x14ac:dyDescent="0.35">
      <c r="A322" s="8"/>
      <c r="B322" s="8"/>
      <c r="C322" s="8"/>
      <c r="D322" s="8"/>
      <c r="E322" s="8"/>
      <c r="F322" s="8"/>
      <c r="G322" s="8"/>
      <c r="H322" s="8"/>
      <c r="I322" s="8"/>
      <c r="J322" s="8"/>
      <c r="K322" s="8"/>
      <c r="L322" s="8"/>
      <c r="M322" s="8"/>
      <c r="N322" s="8"/>
      <c r="O322" s="8"/>
      <c r="P322" s="8"/>
      <c r="Q322" s="8"/>
      <c r="R322" s="8"/>
      <c r="S322" s="8"/>
      <c r="T322" s="15"/>
      <c r="U322" s="15"/>
      <c r="V322" s="15"/>
      <c r="W322" s="15"/>
      <c r="X322" s="15"/>
      <c r="Y322" s="15"/>
      <c r="Z322" s="15"/>
      <c r="AA322" s="15"/>
      <c r="AB322" s="15"/>
      <c r="AC322" s="15"/>
    </row>
    <row r="323" spans="1:29" ht="15.75" customHeight="1" x14ac:dyDescent="0.35">
      <c r="A323" s="8"/>
      <c r="B323" s="8"/>
      <c r="C323" s="8"/>
      <c r="D323" s="8"/>
      <c r="E323" s="8"/>
      <c r="F323" s="8"/>
      <c r="G323" s="8"/>
      <c r="H323" s="8"/>
      <c r="I323" s="8"/>
      <c r="J323" s="8"/>
      <c r="K323" s="8"/>
      <c r="L323" s="8"/>
      <c r="M323" s="8"/>
      <c r="N323" s="8"/>
      <c r="O323" s="8"/>
      <c r="P323" s="8"/>
      <c r="Q323" s="8"/>
      <c r="R323" s="8"/>
      <c r="S323" s="8"/>
      <c r="T323" s="15"/>
      <c r="U323" s="15"/>
      <c r="V323" s="15"/>
      <c r="W323" s="15"/>
      <c r="X323" s="15"/>
      <c r="Y323" s="15"/>
      <c r="Z323" s="15"/>
      <c r="AA323" s="15"/>
      <c r="AB323" s="15"/>
      <c r="AC323" s="15"/>
    </row>
    <row r="324" spans="1:29" ht="15.75" customHeight="1" x14ac:dyDescent="0.35">
      <c r="A324" s="8"/>
      <c r="B324" s="8"/>
      <c r="C324" s="8"/>
      <c r="D324" s="8"/>
      <c r="E324" s="8"/>
      <c r="F324" s="8"/>
      <c r="G324" s="8"/>
      <c r="H324" s="8"/>
      <c r="I324" s="8"/>
      <c r="J324" s="8"/>
      <c r="K324" s="8"/>
      <c r="L324" s="8"/>
      <c r="M324" s="8"/>
      <c r="N324" s="8"/>
      <c r="O324" s="8"/>
      <c r="P324" s="8"/>
      <c r="Q324" s="8"/>
      <c r="R324" s="8"/>
      <c r="S324" s="8"/>
      <c r="T324" s="15"/>
      <c r="U324" s="15"/>
      <c r="V324" s="15"/>
      <c r="W324" s="15"/>
      <c r="X324" s="15"/>
      <c r="Y324" s="15"/>
      <c r="Z324" s="15"/>
      <c r="AA324" s="15"/>
      <c r="AB324" s="15"/>
      <c r="AC324" s="15"/>
    </row>
    <row r="325" spans="1:29" ht="15.75" customHeight="1" x14ac:dyDescent="0.35">
      <c r="A325" s="8"/>
      <c r="B325" s="8"/>
      <c r="C325" s="8"/>
      <c r="D325" s="8"/>
      <c r="E325" s="8"/>
      <c r="F325" s="8"/>
      <c r="G325" s="8"/>
      <c r="H325" s="8"/>
      <c r="I325" s="8"/>
      <c r="J325" s="8"/>
      <c r="K325" s="8"/>
      <c r="L325" s="8"/>
      <c r="M325" s="8"/>
      <c r="N325" s="8"/>
      <c r="O325" s="8"/>
      <c r="P325" s="8"/>
      <c r="Q325" s="8"/>
      <c r="R325" s="8"/>
      <c r="S325" s="8"/>
      <c r="T325" s="15"/>
      <c r="U325" s="15"/>
      <c r="V325" s="15"/>
      <c r="W325" s="15"/>
      <c r="X325" s="15"/>
      <c r="Y325" s="15"/>
      <c r="Z325" s="15"/>
      <c r="AA325" s="15"/>
      <c r="AB325" s="15"/>
      <c r="AC325" s="15"/>
    </row>
    <row r="326" spans="1:29" ht="15.75" customHeight="1" x14ac:dyDescent="0.35">
      <c r="A326" s="8"/>
      <c r="B326" s="8"/>
      <c r="C326" s="8"/>
      <c r="D326" s="8"/>
      <c r="E326" s="8"/>
      <c r="F326" s="8"/>
      <c r="G326" s="8"/>
      <c r="H326" s="8"/>
      <c r="I326" s="8"/>
      <c r="J326" s="8"/>
      <c r="K326" s="8"/>
      <c r="L326" s="8"/>
      <c r="M326" s="8"/>
      <c r="N326" s="8"/>
      <c r="O326" s="8"/>
      <c r="P326" s="8"/>
      <c r="Q326" s="8"/>
      <c r="R326" s="8"/>
      <c r="S326" s="8"/>
      <c r="T326" s="15"/>
      <c r="U326" s="15"/>
      <c r="V326" s="15"/>
      <c r="W326" s="15"/>
      <c r="X326" s="15"/>
      <c r="Y326" s="15"/>
      <c r="Z326" s="15"/>
      <c r="AA326" s="15"/>
      <c r="AB326" s="15"/>
      <c r="AC326" s="15"/>
    </row>
    <row r="327" spans="1:29" ht="15.75" customHeight="1" x14ac:dyDescent="0.35">
      <c r="A327" s="8"/>
      <c r="B327" s="8"/>
      <c r="C327" s="8"/>
      <c r="D327" s="8"/>
      <c r="E327" s="8"/>
      <c r="F327" s="8"/>
      <c r="G327" s="8"/>
      <c r="H327" s="8"/>
      <c r="I327" s="8"/>
      <c r="J327" s="8"/>
      <c r="K327" s="8"/>
      <c r="L327" s="8"/>
      <c r="M327" s="8"/>
      <c r="N327" s="8"/>
      <c r="O327" s="8"/>
      <c r="P327" s="8"/>
      <c r="Q327" s="8"/>
      <c r="R327" s="8"/>
      <c r="S327" s="8"/>
      <c r="T327" s="15"/>
      <c r="U327" s="15"/>
      <c r="V327" s="15"/>
      <c r="W327" s="15"/>
      <c r="X327" s="15"/>
      <c r="Y327" s="15"/>
      <c r="Z327" s="15"/>
      <c r="AA327" s="15"/>
      <c r="AB327" s="15"/>
      <c r="AC327" s="15"/>
    </row>
    <row r="328" spans="1:29" ht="15.75" customHeight="1" x14ac:dyDescent="0.35">
      <c r="A328" s="8"/>
      <c r="B328" s="8"/>
      <c r="C328" s="8"/>
      <c r="D328" s="8"/>
      <c r="E328" s="8"/>
      <c r="F328" s="8"/>
      <c r="G328" s="8"/>
      <c r="H328" s="8"/>
      <c r="I328" s="8"/>
      <c r="J328" s="8"/>
      <c r="K328" s="8"/>
      <c r="L328" s="8"/>
      <c r="M328" s="8"/>
      <c r="N328" s="8"/>
      <c r="O328" s="8"/>
      <c r="P328" s="8"/>
      <c r="Q328" s="8"/>
      <c r="R328" s="8"/>
      <c r="S328" s="8"/>
      <c r="T328" s="15"/>
      <c r="U328" s="15"/>
      <c r="V328" s="15"/>
      <c r="W328" s="15"/>
      <c r="X328" s="15"/>
      <c r="Y328" s="15"/>
      <c r="Z328" s="15"/>
      <c r="AA328" s="15"/>
      <c r="AB328" s="15"/>
      <c r="AC328" s="15"/>
    </row>
    <row r="329" spans="1:29" ht="15.75" customHeight="1" x14ac:dyDescent="0.35">
      <c r="A329" s="8"/>
      <c r="B329" s="8"/>
      <c r="C329" s="8"/>
      <c r="D329" s="8"/>
      <c r="E329" s="8"/>
      <c r="F329" s="8"/>
      <c r="G329" s="8"/>
      <c r="H329" s="8"/>
      <c r="I329" s="8"/>
      <c r="J329" s="8"/>
      <c r="K329" s="8"/>
      <c r="L329" s="8"/>
      <c r="M329" s="8"/>
      <c r="N329" s="8"/>
      <c r="O329" s="8"/>
      <c r="P329" s="8"/>
      <c r="Q329" s="8"/>
      <c r="R329" s="8"/>
      <c r="S329" s="8"/>
      <c r="T329" s="15"/>
      <c r="U329" s="15"/>
      <c r="V329" s="15"/>
      <c r="W329" s="15"/>
      <c r="X329" s="15"/>
      <c r="Y329" s="15"/>
      <c r="Z329" s="15"/>
      <c r="AA329" s="15"/>
      <c r="AB329" s="15"/>
      <c r="AC329" s="15"/>
    </row>
    <row r="330" spans="1:29" ht="15.75" customHeight="1" x14ac:dyDescent="0.35">
      <c r="A330" s="8"/>
      <c r="B330" s="8"/>
      <c r="C330" s="8"/>
      <c r="D330" s="8"/>
      <c r="E330" s="8"/>
      <c r="F330" s="8"/>
      <c r="G330" s="8"/>
      <c r="H330" s="8"/>
      <c r="I330" s="8"/>
      <c r="J330" s="8"/>
      <c r="K330" s="8"/>
      <c r="L330" s="8"/>
      <c r="M330" s="8"/>
      <c r="N330" s="8"/>
      <c r="O330" s="8"/>
      <c r="P330" s="8"/>
      <c r="Q330" s="8"/>
      <c r="R330" s="8"/>
      <c r="S330" s="8"/>
      <c r="T330" s="15"/>
      <c r="U330" s="15"/>
      <c r="V330" s="15"/>
      <c r="W330" s="15"/>
      <c r="X330" s="15"/>
      <c r="Y330" s="15"/>
      <c r="Z330" s="15"/>
      <c r="AA330" s="15"/>
      <c r="AB330" s="15"/>
      <c r="AC330" s="15"/>
    </row>
    <row r="331" spans="1:29" ht="15.75" customHeight="1" x14ac:dyDescent="0.35">
      <c r="A331" s="8"/>
      <c r="B331" s="8"/>
      <c r="C331" s="8"/>
      <c r="D331" s="8"/>
      <c r="E331" s="8"/>
      <c r="F331" s="8"/>
      <c r="G331" s="8"/>
      <c r="H331" s="8"/>
      <c r="I331" s="8"/>
      <c r="J331" s="8"/>
      <c r="K331" s="8"/>
      <c r="L331" s="8"/>
      <c r="M331" s="8"/>
      <c r="N331" s="8"/>
      <c r="O331" s="8"/>
      <c r="P331" s="8"/>
      <c r="Q331" s="8"/>
      <c r="R331" s="8"/>
      <c r="S331" s="8"/>
      <c r="T331" s="15"/>
      <c r="U331" s="15"/>
      <c r="V331" s="15"/>
      <c r="W331" s="15"/>
      <c r="X331" s="15"/>
      <c r="Y331" s="15"/>
      <c r="Z331" s="15"/>
      <c r="AA331" s="15"/>
      <c r="AB331" s="15"/>
      <c r="AC331" s="15"/>
    </row>
    <row r="332" spans="1:29" ht="15.75" customHeight="1" x14ac:dyDescent="0.35">
      <c r="A332" s="8"/>
      <c r="B332" s="8"/>
      <c r="C332" s="8"/>
      <c r="D332" s="8"/>
      <c r="E332" s="8"/>
      <c r="F332" s="8"/>
      <c r="G332" s="8"/>
      <c r="H332" s="8"/>
      <c r="I332" s="8"/>
      <c r="J332" s="8"/>
      <c r="K332" s="8"/>
      <c r="L332" s="8"/>
      <c r="M332" s="8"/>
      <c r="N332" s="8"/>
      <c r="O332" s="8"/>
      <c r="P332" s="8"/>
      <c r="Q332" s="8"/>
      <c r="R332" s="8"/>
      <c r="S332" s="8"/>
      <c r="T332" s="15"/>
      <c r="U332" s="15"/>
      <c r="V332" s="15"/>
      <c r="W332" s="15"/>
      <c r="X332" s="15"/>
      <c r="Y332" s="15"/>
      <c r="Z332" s="15"/>
      <c r="AA332" s="15"/>
      <c r="AB332" s="15"/>
      <c r="AC332" s="15"/>
    </row>
    <row r="333" spans="1:29" ht="15.75" customHeight="1" x14ac:dyDescent="0.35">
      <c r="A333" s="8"/>
      <c r="B333" s="8"/>
      <c r="C333" s="8"/>
      <c r="D333" s="8"/>
      <c r="E333" s="8"/>
      <c r="F333" s="8"/>
      <c r="G333" s="8"/>
      <c r="H333" s="8"/>
      <c r="I333" s="8"/>
      <c r="J333" s="8"/>
      <c r="K333" s="8"/>
      <c r="L333" s="8"/>
      <c r="M333" s="8"/>
      <c r="N333" s="8"/>
      <c r="O333" s="8"/>
      <c r="P333" s="8"/>
      <c r="Q333" s="8"/>
      <c r="R333" s="8"/>
      <c r="S333" s="8"/>
      <c r="T333" s="15"/>
      <c r="U333" s="15"/>
      <c r="V333" s="15"/>
      <c r="W333" s="15"/>
      <c r="X333" s="15"/>
      <c r="Y333" s="15"/>
      <c r="Z333" s="15"/>
      <c r="AA333" s="15"/>
      <c r="AB333" s="15"/>
      <c r="AC333" s="15"/>
    </row>
    <row r="334" spans="1:29" ht="15.75" customHeight="1" x14ac:dyDescent="0.35">
      <c r="A334" s="8"/>
      <c r="B334" s="8"/>
      <c r="C334" s="8"/>
      <c r="D334" s="8"/>
      <c r="E334" s="8"/>
      <c r="F334" s="8"/>
      <c r="G334" s="8"/>
      <c r="H334" s="8"/>
      <c r="I334" s="8"/>
      <c r="J334" s="8"/>
      <c r="K334" s="8"/>
      <c r="L334" s="8"/>
      <c r="M334" s="8"/>
      <c r="N334" s="8"/>
      <c r="O334" s="8"/>
      <c r="P334" s="8"/>
      <c r="Q334" s="8"/>
      <c r="R334" s="8"/>
      <c r="S334" s="8"/>
      <c r="T334" s="15"/>
      <c r="U334" s="15"/>
      <c r="V334" s="15"/>
      <c r="W334" s="15"/>
      <c r="X334" s="15"/>
      <c r="Y334" s="15"/>
      <c r="Z334" s="15"/>
      <c r="AA334" s="15"/>
      <c r="AB334" s="15"/>
      <c r="AC334" s="15"/>
    </row>
    <row r="335" spans="1:29" ht="15.75" customHeight="1" x14ac:dyDescent="0.35">
      <c r="A335" s="8"/>
      <c r="B335" s="8"/>
      <c r="C335" s="8"/>
      <c r="D335" s="8"/>
      <c r="E335" s="8"/>
      <c r="F335" s="8"/>
      <c r="G335" s="8"/>
      <c r="H335" s="8"/>
      <c r="I335" s="8"/>
      <c r="J335" s="8"/>
      <c r="K335" s="8"/>
      <c r="L335" s="8"/>
      <c r="M335" s="8"/>
      <c r="N335" s="8"/>
      <c r="O335" s="8"/>
      <c r="P335" s="8"/>
      <c r="Q335" s="8"/>
      <c r="R335" s="8"/>
      <c r="S335" s="8"/>
      <c r="T335" s="15"/>
      <c r="U335" s="15"/>
      <c r="V335" s="15"/>
      <c r="W335" s="15"/>
      <c r="X335" s="15"/>
      <c r="Y335" s="15"/>
      <c r="Z335" s="15"/>
      <c r="AA335" s="15"/>
      <c r="AB335" s="15"/>
      <c r="AC335" s="15"/>
    </row>
    <row r="336" spans="1:29" ht="15.75" customHeight="1" x14ac:dyDescent="0.35">
      <c r="A336" s="8"/>
      <c r="B336" s="8"/>
      <c r="C336" s="8"/>
      <c r="D336" s="8"/>
      <c r="E336" s="8"/>
      <c r="F336" s="8"/>
      <c r="G336" s="8"/>
      <c r="H336" s="8"/>
      <c r="I336" s="8"/>
      <c r="J336" s="8"/>
      <c r="K336" s="8"/>
      <c r="L336" s="8"/>
      <c r="M336" s="8"/>
      <c r="N336" s="8"/>
      <c r="O336" s="8"/>
      <c r="P336" s="8"/>
      <c r="Q336" s="8"/>
      <c r="R336" s="8"/>
      <c r="S336" s="8"/>
      <c r="T336" s="15"/>
      <c r="U336" s="15"/>
      <c r="V336" s="15"/>
      <c r="W336" s="15"/>
      <c r="X336" s="15"/>
      <c r="Y336" s="15"/>
      <c r="Z336" s="15"/>
      <c r="AA336" s="15"/>
      <c r="AB336" s="15"/>
      <c r="AC336" s="15"/>
    </row>
    <row r="337" spans="1:29" ht="15.75" customHeight="1" x14ac:dyDescent="0.35">
      <c r="A337" s="8"/>
      <c r="B337" s="8"/>
      <c r="C337" s="8"/>
      <c r="D337" s="8"/>
      <c r="E337" s="8"/>
      <c r="F337" s="8"/>
      <c r="G337" s="8"/>
      <c r="H337" s="8"/>
      <c r="I337" s="8"/>
      <c r="J337" s="8"/>
      <c r="K337" s="8"/>
      <c r="L337" s="8"/>
      <c r="M337" s="8"/>
      <c r="N337" s="8"/>
      <c r="O337" s="8"/>
      <c r="P337" s="8"/>
      <c r="Q337" s="8"/>
      <c r="R337" s="8"/>
      <c r="S337" s="8"/>
      <c r="T337" s="15"/>
      <c r="U337" s="15"/>
      <c r="V337" s="15"/>
      <c r="W337" s="15"/>
      <c r="X337" s="15"/>
      <c r="Y337" s="15"/>
      <c r="Z337" s="15"/>
      <c r="AA337" s="15"/>
      <c r="AB337" s="15"/>
      <c r="AC337" s="15"/>
    </row>
    <row r="338" spans="1:29" ht="15.75" customHeight="1" x14ac:dyDescent="0.35">
      <c r="A338" s="8"/>
      <c r="B338" s="8"/>
      <c r="C338" s="8"/>
      <c r="D338" s="8"/>
      <c r="E338" s="8"/>
      <c r="F338" s="8"/>
      <c r="G338" s="8"/>
      <c r="H338" s="8"/>
      <c r="I338" s="8"/>
      <c r="J338" s="8"/>
      <c r="K338" s="8"/>
      <c r="L338" s="8"/>
      <c r="M338" s="8"/>
      <c r="N338" s="8"/>
      <c r="O338" s="8"/>
      <c r="P338" s="8"/>
      <c r="Q338" s="8"/>
      <c r="R338" s="8"/>
      <c r="S338" s="8"/>
      <c r="T338" s="15"/>
      <c r="U338" s="15"/>
      <c r="V338" s="15"/>
      <c r="W338" s="15"/>
      <c r="X338" s="15"/>
      <c r="Y338" s="15"/>
      <c r="Z338" s="15"/>
      <c r="AA338" s="15"/>
      <c r="AB338" s="15"/>
      <c r="AC338" s="15"/>
    </row>
    <row r="339" spans="1:29" ht="15.75" customHeight="1" x14ac:dyDescent="0.35">
      <c r="A339" s="8"/>
      <c r="B339" s="8"/>
      <c r="C339" s="8"/>
      <c r="D339" s="8"/>
      <c r="E339" s="8"/>
      <c r="F339" s="8"/>
      <c r="G339" s="8"/>
      <c r="H339" s="8"/>
      <c r="I339" s="8"/>
      <c r="J339" s="8"/>
      <c r="K339" s="8"/>
      <c r="L339" s="8"/>
      <c r="M339" s="8"/>
      <c r="N339" s="8"/>
      <c r="O339" s="8"/>
      <c r="P339" s="8"/>
      <c r="Q339" s="8"/>
      <c r="R339" s="8"/>
      <c r="S339" s="8"/>
      <c r="T339" s="15"/>
      <c r="U339" s="15"/>
      <c r="V339" s="15"/>
      <c r="W339" s="15"/>
      <c r="X339" s="15"/>
      <c r="Y339" s="15"/>
      <c r="Z339" s="15"/>
      <c r="AA339" s="15"/>
      <c r="AB339" s="15"/>
      <c r="AC339" s="15"/>
    </row>
    <row r="340" spans="1:29" ht="15.75" customHeight="1" x14ac:dyDescent="0.35">
      <c r="A340" s="8"/>
      <c r="B340" s="8"/>
      <c r="C340" s="8"/>
      <c r="D340" s="8"/>
      <c r="E340" s="8"/>
      <c r="F340" s="8"/>
      <c r="G340" s="8"/>
      <c r="H340" s="8"/>
      <c r="I340" s="8"/>
      <c r="J340" s="8"/>
      <c r="K340" s="8"/>
      <c r="L340" s="8"/>
      <c r="M340" s="8"/>
      <c r="N340" s="8"/>
      <c r="O340" s="8"/>
      <c r="P340" s="8"/>
      <c r="Q340" s="8"/>
      <c r="R340" s="8"/>
      <c r="S340" s="8"/>
      <c r="T340" s="15"/>
      <c r="U340" s="15"/>
      <c r="V340" s="15"/>
      <c r="W340" s="15"/>
      <c r="X340" s="15"/>
      <c r="Y340" s="15"/>
      <c r="Z340" s="15"/>
      <c r="AA340" s="15"/>
      <c r="AB340" s="15"/>
      <c r="AC340" s="15"/>
    </row>
    <row r="341" spans="1:29" ht="15.75" customHeight="1" x14ac:dyDescent="0.35">
      <c r="A341" s="8"/>
      <c r="B341" s="8"/>
      <c r="C341" s="8"/>
      <c r="D341" s="8"/>
      <c r="E341" s="8"/>
      <c r="F341" s="8"/>
      <c r="G341" s="8"/>
      <c r="H341" s="8"/>
      <c r="I341" s="8"/>
      <c r="J341" s="8"/>
      <c r="K341" s="8"/>
      <c r="L341" s="8"/>
      <c r="M341" s="8"/>
      <c r="N341" s="8"/>
      <c r="O341" s="8"/>
      <c r="P341" s="8"/>
      <c r="Q341" s="8"/>
      <c r="R341" s="8"/>
      <c r="S341" s="8"/>
      <c r="T341" s="15"/>
      <c r="U341" s="15"/>
      <c r="V341" s="15"/>
      <c r="W341" s="15"/>
      <c r="X341" s="15"/>
      <c r="Y341" s="15"/>
      <c r="Z341" s="15"/>
      <c r="AA341" s="15"/>
      <c r="AB341" s="15"/>
      <c r="AC341" s="15"/>
    </row>
    <row r="342" spans="1:29" ht="15.75" customHeight="1" x14ac:dyDescent="0.35">
      <c r="A342" s="8"/>
      <c r="B342" s="8"/>
      <c r="C342" s="8"/>
      <c r="D342" s="8"/>
      <c r="E342" s="8"/>
      <c r="F342" s="8"/>
      <c r="G342" s="8"/>
      <c r="H342" s="8"/>
      <c r="I342" s="8"/>
      <c r="J342" s="8"/>
      <c r="K342" s="8"/>
      <c r="L342" s="8"/>
      <c r="M342" s="8"/>
      <c r="N342" s="8"/>
      <c r="O342" s="8"/>
      <c r="P342" s="8"/>
      <c r="Q342" s="8"/>
      <c r="R342" s="8"/>
      <c r="S342" s="8"/>
      <c r="T342" s="15"/>
      <c r="U342" s="15"/>
      <c r="V342" s="15"/>
      <c r="W342" s="15"/>
      <c r="X342" s="15"/>
      <c r="Y342" s="15"/>
      <c r="Z342" s="15"/>
      <c r="AA342" s="15"/>
      <c r="AB342" s="15"/>
      <c r="AC342" s="15"/>
    </row>
    <row r="343" spans="1:29" ht="15.75" customHeight="1" x14ac:dyDescent="0.35">
      <c r="A343" s="8"/>
      <c r="B343" s="8"/>
      <c r="C343" s="8"/>
      <c r="D343" s="8"/>
      <c r="E343" s="8"/>
      <c r="F343" s="8"/>
      <c r="G343" s="8"/>
      <c r="H343" s="8"/>
      <c r="I343" s="8"/>
      <c r="J343" s="8"/>
      <c r="K343" s="8"/>
      <c r="L343" s="8"/>
      <c r="M343" s="8"/>
      <c r="N343" s="8"/>
      <c r="O343" s="8"/>
      <c r="P343" s="8"/>
      <c r="Q343" s="8"/>
      <c r="R343" s="8"/>
      <c r="S343" s="8"/>
      <c r="T343" s="15"/>
      <c r="U343" s="15"/>
      <c r="V343" s="15"/>
      <c r="W343" s="15"/>
      <c r="X343" s="15"/>
      <c r="Y343" s="15"/>
      <c r="Z343" s="15"/>
      <c r="AA343" s="15"/>
      <c r="AB343" s="15"/>
      <c r="AC343" s="15"/>
    </row>
    <row r="344" spans="1:29" ht="15.75" customHeight="1" x14ac:dyDescent="0.35">
      <c r="A344" s="8"/>
      <c r="B344" s="8"/>
      <c r="C344" s="8"/>
      <c r="D344" s="8"/>
      <c r="E344" s="8"/>
      <c r="F344" s="8"/>
      <c r="G344" s="8"/>
      <c r="H344" s="8"/>
      <c r="I344" s="8"/>
      <c r="J344" s="8"/>
      <c r="K344" s="8"/>
      <c r="L344" s="8"/>
      <c r="M344" s="8"/>
      <c r="N344" s="8"/>
      <c r="O344" s="8"/>
      <c r="P344" s="8"/>
      <c r="Q344" s="8"/>
      <c r="R344" s="8"/>
      <c r="S344" s="8"/>
      <c r="T344" s="15"/>
      <c r="U344" s="15"/>
      <c r="V344" s="15"/>
      <c r="W344" s="15"/>
      <c r="X344" s="15"/>
      <c r="Y344" s="15"/>
      <c r="Z344" s="15"/>
      <c r="AA344" s="15"/>
      <c r="AB344" s="15"/>
      <c r="AC344" s="15"/>
    </row>
    <row r="345" spans="1:29" ht="15.75" customHeight="1" x14ac:dyDescent="0.35">
      <c r="A345" s="8"/>
      <c r="B345" s="8"/>
      <c r="C345" s="8"/>
      <c r="D345" s="8"/>
      <c r="E345" s="8"/>
      <c r="F345" s="8"/>
      <c r="G345" s="8"/>
      <c r="H345" s="8"/>
      <c r="I345" s="8"/>
      <c r="J345" s="8"/>
      <c r="K345" s="8"/>
      <c r="L345" s="8"/>
      <c r="M345" s="8"/>
      <c r="N345" s="8"/>
      <c r="O345" s="8"/>
      <c r="P345" s="8"/>
      <c r="Q345" s="8"/>
      <c r="R345" s="8"/>
      <c r="S345" s="8"/>
      <c r="T345" s="15"/>
      <c r="U345" s="15"/>
      <c r="V345" s="15"/>
      <c r="W345" s="15"/>
      <c r="X345" s="15"/>
      <c r="Y345" s="15"/>
      <c r="Z345" s="15"/>
      <c r="AA345" s="15"/>
      <c r="AB345" s="15"/>
      <c r="AC345" s="15"/>
    </row>
    <row r="346" spans="1:29" ht="15.75" customHeight="1" x14ac:dyDescent="0.35">
      <c r="A346" s="8"/>
      <c r="B346" s="8"/>
      <c r="C346" s="8"/>
      <c r="D346" s="8"/>
      <c r="E346" s="8"/>
      <c r="F346" s="8"/>
      <c r="G346" s="8"/>
      <c r="H346" s="8"/>
      <c r="I346" s="8"/>
      <c r="J346" s="8"/>
      <c r="K346" s="8"/>
      <c r="L346" s="8"/>
      <c r="M346" s="8"/>
      <c r="N346" s="8"/>
      <c r="O346" s="8"/>
      <c r="P346" s="8"/>
      <c r="Q346" s="8"/>
      <c r="R346" s="8"/>
      <c r="S346" s="8"/>
      <c r="T346" s="15"/>
      <c r="U346" s="15"/>
      <c r="V346" s="15"/>
      <c r="W346" s="15"/>
      <c r="X346" s="15"/>
      <c r="Y346" s="15"/>
      <c r="Z346" s="15"/>
      <c r="AA346" s="15"/>
      <c r="AB346" s="15"/>
      <c r="AC346" s="15"/>
    </row>
    <row r="347" spans="1:29" ht="15.75" customHeight="1" x14ac:dyDescent="0.35">
      <c r="A347" s="8"/>
      <c r="B347" s="8"/>
      <c r="C347" s="8"/>
      <c r="D347" s="8"/>
      <c r="E347" s="8"/>
      <c r="F347" s="8"/>
      <c r="G347" s="8"/>
      <c r="H347" s="8"/>
      <c r="I347" s="8"/>
      <c r="J347" s="8"/>
      <c r="K347" s="8"/>
      <c r="L347" s="8"/>
      <c r="M347" s="8"/>
      <c r="N347" s="8"/>
      <c r="O347" s="8"/>
      <c r="P347" s="8"/>
      <c r="Q347" s="8"/>
      <c r="R347" s="8"/>
      <c r="S347" s="8"/>
      <c r="T347" s="15"/>
      <c r="U347" s="15"/>
      <c r="V347" s="15"/>
      <c r="W347" s="15"/>
      <c r="X347" s="15"/>
      <c r="Y347" s="15"/>
      <c r="Z347" s="15"/>
      <c r="AA347" s="15"/>
      <c r="AB347" s="15"/>
      <c r="AC347" s="15"/>
    </row>
    <row r="348" spans="1:29" ht="15.75" customHeight="1" x14ac:dyDescent="0.35">
      <c r="A348" s="8"/>
      <c r="B348" s="8"/>
      <c r="C348" s="8"/>
      <c r="D348" s="8"/>
      <c r="E348" s="8"/>
      <c r="F348" s="8"/>
      <c r="G348" s="8"/>
      <c r="H348" s="8"/>
      <c r="I348" s="8"/>
      <c r="J348" s="8"/>
      <c r="K348" s="8"/>
      <c r="L348" s="8"/>
      <c r="M348" s="8"/>
      <c r="N348" s="8"/>
      <c r="O348" s="8"/>
      <c r="P348" s="8"/>
      <c r="Q348" s="8"/>
      <c r="R348" s="8"/>
      <c r="S348" s="8"/>
      <c r="T348" s="15"/>
      <c r="U348" s="15"/>
      <c r="V348" s="15"/>
      <c r="W348" s="15"/>
      <c r="X348" s="15"/>
      <c r="Y348" s="15"/>
      <c r="Z348" s="15"/>
      <c r="AA348" s="15"/>
      <c r="AB348" s="15"/>
      <c r="AC348" s="15"/>
    </row>
    <row r="349" spans="1:29" ht="15.75" customHeight="1" x14ac:dyDescent="0.35">
      <c r="A349" s="8"/>
      <c r="B349" s="8"/>
      <c r="C349" s="8"/>
      <c r="D349" s="8"/>
      <c r="E349" s="8"/>
      <c r="F349" s="8"/>
      <c r="G349" s="8"/>
      <c r="H349" s="8"/>
      <c r="I349" s="8"/>
      <c r="J349" s="8"/>
      <c r="K349" s="8"/>
      <c r="L349" s="8"/>
      <c r="M349" s="8"/>
      <c r="N349" s="8"/>
      <c r="O349" s="8"/>
      <c r="P349" s="8"/>
      <c r="Q349" s="8"/>
      <c r="R349" s="8"/>
      <c r="S349" s="8"/>
      <c r="T349" s="15"/>
      <c r="U349" s="15"/>
      <c r="V349" s="15"/>
      <c r="W349" s="15"/>
      <c r="X349" s="15"/>
      <c r="Y349" s="15"/>
      <c r="Z349" s="15"/>
      <c r="AA349" s="15"/>
      <c r="AB349" s="15"/>
      <c r="AC349" s="15"/>
    </row>
    <row r="350" spans="1:29" ht="15.75" customHeight="1" x14ac:dyDescent="0.35">
      <c r="A350" s="8"/>
      <c r="B350" s="8"/>
      <c r="C350" s="8"/>
      <c r="D350" s="8"/>
      <c r="E350" s="8"/>
      <c r="F350" s="8"/>
      <c r="G350" s="8"/>
      <c r="H350" s="8"/>
      <c r="I350" s="8"/>
      <c r="J350" s="8"/>
      <c r="K350" s="8"/>
      <c r="L350" s="8"/>
      <c r="M350" s="8"/>
      <c r="N350" s="8"/>
      <c r="O350" s="8"/>
      <c r="P350" s="8"/>
      <c r="Q350" s="8"/>
      <c r="R350" s="8"/>
      <c r="S350" s="8"/>
      <c r="T350" s="15"/>
      <c r="U350" s="15"/>
      <c r="V350" s="15"/>
      <c r="W350" s="15"/>
      <c r="X350" s="15"/>
      <c r="Y350" s="15"/>
      <c r="Z350" s="15"/>
      <c r="AA350" s="15"/>
      <c r="AB350" s="15"/>
      <c r="AC350" s="15"/>
    </row>
    <row r="351" spans="1:29" ht="15.75" customHeight="1" x14ac:dyDescent="0.35">
      <c r="A351" s="8"/>
      <c r="B351" s="8"/>
      <c r="C351" s="8"/>
      <c r="D351" s="8"/>
      <c r="E351" s="8"/>
      <c r="F351" s="8"/>
      <c r="G351" s="8"/>
      <c r="H351" s="8"/>
      <c r="I351" s="8"/>
      <c r="J351" s="8"/>
      <c r="K351" s="8"/>
      <c r="L351" s="8"/>
      <c r="M351" s="8"/>
      <c r="N351" s="8"/>
      <c r="O351" s="8"/>
      <c r="P351" s="8"/>
      <c r="Q351" s="8"/>
      <c r="R351" s="8"/>
      <c r="S351" s="8"/>
      <c r="T351" s="15"/>
      <c r="U351" s="15"/>
      <c r="V351" s="15"/>
      <c r="W351" s="15"/>
      <c r="X351" s="15"/>
      <c r="Y351" s="15"/>
      <c r="Z351" s="15"/>
      <c r="AA351" s="15"/>
      <c r="AB351" s="15"/>
      <c r="AC351" s="15"/>
    </row>
    <row r="352" spans="1:29" ht="15.75" customHeight="1" x14ac:dyDescent="0.35">
      <c r="A352" s="8"/>
      <c r="B352" s="8"/>
      <c r="C352" s="8"/>
      <c r="D352" s="8"/>
      <c r="E352" s="8"/>
      <c r="F352" s="8"/>
      <c r="G352" s="8"/>
      <c r="H352" s="8"/>
      <c r="I352" s="8"/>
      <c r="J352" s="8"/>
      <c r="K352" s="8"/>
      <c r="L352" s="8"/>
      <c r="M352" s="8"/>
      <c r="N352" s="8"/>
      <c r="O352" s="8"/>
      <c r="P352" s="8"/>
      <c r="Q352" s="8"/>
      <c r="R352" s="8"/>
      <c r="S352" s="8"/>
      <c r="T352" s="15"/>
      <c r="U352" s="15"/>
      <c r="V352" s="15"/>
      <c r="W352" s="15"/>
      <c r="X352" s="15"/>
      <c r="Y352" s="15"/>
      <c r="Z352" s="15"/>
      <c r="AA352" s="15"/>
      <c r="AB352" s="15"/>
      <c r="AC352" s="15"/>
    </row>
    <row r="353" spans="1:29" ht="15.75" customHeight="1" x14ac:dyDescent="0.35">
      <c r="A353" s="8"/>
      <c r="B353" s="8"/>
      <c r="C353" s="8"/>
      <c r="D353" s="8"/>
      <c r="E353" s="8"/>
      <c r="F353" s="8"/>
      <c r="G353" s="8"/>
      <c r="H353" s="8"/>
      <c r="I353" s="8"/>
      <c r="J353" s="8"/>
      <c r="K353" s="8"/>
      <c r="L353" s="8"/>
      <c r="M353" s="8"/>
      <c r="N353" s="8"/>
      <c r="O353" s="8"/>
      <c r="P353" s="8"/>
      <c r="Q353" s="8"/>
      <c r="R353" s="8"/>
      <c r="S353" s="8"/>
      <c r="T353" s="15"/>
      <c r="U353" s="15"/>
      <c r="V353" s="15"/>
      <c r="W353" s="15"/>
      <c r="X353" s="15"/>
      <c r="Y353" s="15"/>
      <c r="Z353" s="15"/>
      <c r="AA353" s="15"/>
      <c r="AB353" s="15"/>
      <c r="AC353" s="15"/>
    </row>
    <row r="354" spans="1:29" ht="15.75" customHeight="1" x14ac:dyDescent="0.35">
      <c r="A354" s="8"/>
      <c r="B354" s="8"/>
      <c r="C354" s="8"/>
      <c r="D354" s="8"/>
      <c r="E354" s="8"/>
      <c r="F354" s="8"/>
      <c r="G354" s="8"/>
      <c r="H354" s="8"/>
      <c r="I354" s="8"/>
      <c r="J354" s="8"/>
      <c r="K354" s="8"/>
      <c r="L354" s="8"/>
      <c r="M354" s="8"/>
      <c r="N354" s="8"/>
      <c r="O354" s="8"/>
      <c r="P354" s="8"/>
      <c r="Q354" s="8"/>
      <c r="R354" s="8"/>
      <c r="S354" s="8"/>
      <c r="T354" s="15"/>
      <c r="U354" s="15"/>
      <c r="V354" s="15"/>
      <c r="W354" s="15"/>
      <c r="X354" s="15"/>
      <c r="Y354" s="15"/>
      <c r="Z354" s="15"/>
      <c r="AA354" s="15"/>
      <c r="AB354" s="15"/>
      <c r="AC354" s="15"/>
    </row>
    <row r="355" spans="1:29" ht="15.75" customHeight="1" x14ac:dyDescent="0.35">
      <c r="A355" s="8"/>
      <c r="B355" s="8"/>
      <c r="C355" s="8"/>
      <c r="D355" s="8"/>
      <c r="E355" s="8"/>
      <c r="F355" s="8"/>
      <c r="G355" s="8"/>
      <c r="H355" s="8"/>
      <c r="I355" s="8"/>
      <c r="J355" s="8"/>
      <c r="K355" s="8"/>
      <c r="L355" s="8"/>
      <c r="M355" s="8"/>
      <c r="N355" s="8"/>
      <c r="O355" s="8"/>
      <c r="P355" s="8"/>
      <c r="Q355" s="8"/>
      <c r="R355" s="8"/>
      <c r="S355" s="8"/>
      <c r="T355" s="15"/>
      <c r="U355" s="15"/>
      <c r="V355" s="15"/>
      <c r="W355" s="15"/>
      <c r="X355" s="15"/>
      <c r="Y355" s="15"/>
      <c r="Z355" s="15"/>
      <c r="AA355" s="15"/>
      <c r="AB355" s="15"/>
      <c r="AC355" s="15"/>
    </row>
    <row r="356" spans="1:29" ht="15.75" customHeight="1" x14ac:dyDescent="0.35">
      <c r="A356" s="8"/>
      <c r="B356" s="8"/>
      <c r="C356" s="8"/>
      <c r="D356" s="8"/>
      <c r="E356" s="8"/>
      <c r="F356" s="8"/>
      <c r="G356" s="8"/>
      <c r="H356" s="8"/>
      <c r="I356" s="8"/>
      <c r="J356" s="8"/>
      <c r="K356" s="8"/>
      <c r="L356" s="8"/>
      <c r="M356" s="8"/>
      <c r="N356" s="8"/>
      <c r="O356" s="8"/>
      <c r="P356" s="8"/>
      <c r="Q356" s="8"/>
      <c r="R356" s="8"/>
      <c r="S356" s="8"/>
      <c r="T356" s="15"/>
      <c r="U356" s="15"/>
      <c r="V356" s="15"/>
      <c r="W356" s="15"/>
      <c r="X356" s="15"/>
      <c r="Y356" s="15"/>
      <c r="Z356" s="15"/>
      <c r="AA356" s="15"/>
      <c r="AB356" s="15"/>
      <c r="AC356" s="15"/>
    </row>
    <row r="357" spans="1:29" ht="15.75" customHeight="1" x14ac:dyDescent="0.35">
      <c r="A357" s="8"/>
      <c r="B357" s="8"/>
      <c r="C357" s="8"/>
      <c r="D357" s="8"/>
      <c r="E357" s="8"/>
      <c r="F357" s="8"/>
      <c r="G357" s="8"/>
      <c r="H357" s="8"/>
      <c r="I357" s="8"/>
      <c r="J357" s="8"/>
      <c r="K357" s="8"/>
      <c r="L357" s="8"/>
      <c r="M357" s="8"/>
      <c r="N357" s="8"/>
      <c r="O357" s="8"/>
      <c r="P357" s="8"/>
      <c r="Q357" s="8"/>
      <c r="R357" s="8"/>
      <c r="S357" s="8"/>
      <c r="T357" s="15"/>
      <c r="U357" s="15"/>
      <c r="V357" s="15"/>
      <c r="W357" s="15"/>
      <c r="X357" s="15"/>
      <c r="Y357" s="15"/>
      <c r="Z357" s="15"/>
      <c r="AA357" s="15"/>
      <c r="AB357" s="15"/>
      <c r="AC357" s="15"/>
    </row>
    <row r="358" spans="1:29" ht="15.75" customHeight="1" x14ac:dyDescent="0.35">
      <c r="A358" s="8"/>
      <c r="B358" s="8"/>
      <c r="C358" s="8"/>
      <c r="D358" s="8"/>
      <c r="E358" s="8"/>
      <c r="F358" s="8"/>
      <c r="G358" s="8"/>
      <c r="H358" s="8"/>
      <c r="I358" s="8"/>
      <c r="J358" s="8"/>
      <c r="K358" s="8"/>
      <c r="L358" s="8"/>
      <c r="M358" s="8"/>
      <c r="N358" s="8"/>
      <c r="O358" s="8"/>
      <c r="P358" s="8"/>
      <c r="Q358" s="8"/>
      <c r="R358" s="8"/>
      <c r="S358" s="8"/>
      <c r="T358" s="15"/>
      <c r="U358" s="15"/>
      <c r="V358" s="15"/>
      <c r="W358" s="15"/>
      <c r="X358" s="15"/>
      <c r="Y358" s="15"/>
      <c r="Z358" s="15"/>
      <c r="AA358" s="15"/>
      <c r="AB358" s="15"/>
      <c r="AC358" s="15"/>
    </row>
    <row r="359" spans="1:29" ht="15.75" customHeight="1" x14ac:dyDescent="0.35">
      <c r="A359" s="8"/>
      <c r="B359" s="8"/>
      <c r="C359" s="8"/>
      <c r="D359" s="8"/>
      <c r="E359" s="8"/>
      <c r="F359" s="8"/>
      <c r="G359" s="8"/>
      <c r="H359" s="8"/>
      <c r="I359" s="8"/>
      <c r="J359" s="8"/>
      <c r="K359" s="8"/>
      <c r="L359" s="8"/>
      <c r="M359" s="8"/>
      <c r="N359" s="8"/>
      <c r="O359" s="8"/>
      <c r="P359" s="8"/>
      <c r="Q359" s="8"/>
      <c r="R359" s="8"/>
      <c r="S359" s="8"/>
      <c r="T359" s="15"/>
      <c r="U359" s="15"/>
      <c r="V359" s="15"/>
      <c r="W359" s="15"/>
      <c r="X359" s="15"/>
      <c r="Y359" s="15"/>
      <c r="Z359" s="15"/>
      <c r="AA359" s="15"/>
      <c r="AB359" s="15"/>
      <c r="AC359" s="15"/>
    </row>
    <row r="360" spans="1:29" ht="15.75" customHeight="1" x14ac:dyDescent="0.35">
      <c r="A360" s="8"/>
      <c r="B360" s="8"/>
      <c r="C360" s="8"/>
      <c r="D360" s="8"/>
      <c r="E360" s="8"/>
      <c r="F360" s="8"/>
      <c r="G360" s="8"/>
      <c r="H360" s="8"/>
      <c r="I360" s="8"/>
      <c r="J360" s="8"/>
      <c r="K360" s="8"/>
      <c r="L360" s="8"/>
      <c r="M360" s="8"/>
      <c r="N360" s="8"/>
      <c r="O360" s="8"/>
      <c r="P360" s="8"/>
      <c r="Q360" s="8"/>
      <c r="R360" s="8"/>
      <c r="S360" s="8"/>
      <c r="T360" s="15"/>
      <c r="U360" s="15"/>
      <c r="V360" s="15"/>
      <c r="W360" s="15"/>
      <c r="X360" s="15"/>
      <c r="Y360" s="15"/>
      <c r="Z360" s="15"/>
      <c r="AA360" s="15"/>
      <c r="AB360" s="15"/>
      <c r="AC360" s="15"/>
    </row>
    <row r="361" spans="1:29" ht="15.75" customHeight="1" x14ac:dyDescent="0.35">
      <c r="A361" s="8"/>
      <c r="B361" s="8"/>
      <c r="C361" s="8"/>
      <c r="D361" s="8"/>
      <c r="E361" s="8"/>
      <c r="F361" s="8"/>
      <c r="G361" s="8"/>
      <c r="H361" s="8"/>
      <c r="I361" s="8"/>
      <c r="J361" s="8"/>
      <c r="K361" s="8"/>
      <c r="L361" s="8"/>
      <c r="M361" s="8"/>
      <c r="N361" s="8"/>
      <c r="O361" s="8"/>
      <c r="P361" s="8"/>
      <c r="Q361" s="8"/>
      <c r="R361" s="8"/>
      <c r="S361" s="8"/>
      <c r="T361" s="15"/>
      <c r="U361" s="15"/>
      <c r="V361" s="15"/>
      <c r="W361" s="15"/>
      <c r="X361" s="15"/>
      <c r="Y361" s="15"/>
      <c r="Z361" s="15"/>
      <c r="AA361" s="15"/>
      <c r="AB361" s="15"/>
      <c r="AC361" s="15"/>
    </row>
    <row r="362" spans="1:29" ht="15.75" customHeight="1" x14ac:dyDescent="0.35">
      <c r="A362" s="8"/>
      <c r="B362" s="8"/>
      <c r="C362" s="8"/>
      <c r="D362" s="8"/>
      <c r="E362" s="8"/>
      <c r="F362" s="8"/>
      <c r="G362" s="8"/>
      <c r="H362" s="8"/>
      <c r="I362" s="8"/>
      <c r="J362" s="8"/>
      <c r="K362" s="8"/>
      <c r="L362" s="8"/>
      <c r="M362" s="8"/>
      <c r="N362" s="8"/>
      <c r="O362" s="8"/>
      <c r="P362" s="8"/>
      <c r="Q362" s="8"/>
      <c r="R362" s="8"/>
      <c r="S362" s="8"/>
      <c r="T362" s="15"/>
      <c r="U362" s="15"/>
      <c r="V362" s="15"/>
      <c r="W362" s="15"/>
      <c r="X362" s="15"/>
      <c r="Y362" s="15"/>
      <c r="Z362" s="15"/>
      <c r="AA362" s="15"/>
      <c r="AB362" s="15"/>
      <c r="AC362" s="15"/>
    </row>
    <row r="363" spans="1:29" ht="15.75" customHeight="1" x14ac:dyDescent="0.35">
      <c r="A363" s="8"/>
      <c r="B363" s="8"/>
      <c r="C363" s="8"/>
      <c r="D363" s="8"/>
      <c r="E363" s="8"/>
      <c r="F363" s="8"/>
      <c r="G363" s="8"/>
      <c r="H363" s="8"/>
      <c r="I363" s="8"/>
      <c r="J363" s="8"/>
      <c r="K363" s="8"/>
      <c r="L363" s="8"/>
      <c r="M363" s="8"/>
      <c r="N363" s="8"/>
      <c r="O363" s="8"/>
      <c r="P363" s="8"/>
      <c r="Q363" s="8"/>
      <c r="R363" s="8"/>
      <c r="S363" s="8"/>
      <c r="T363" s="15"/>
      <c r="U363" s="15"/>
      <c r="V363" s="15"/>
      <c r="W363" s="15"/>
      <c r="X363" s="15"/>
      <c r="Y363" s="15"/>
      <c r="Z363" s="15"/>
      <c r="AA363" s="15"/>
      <c r="AB363" s="15"/>
      <c r="AC363" s="15"/>
    </row>
    <row r="364" spans="1:29" ht="15.75" customHeight="1" x14ac:dyDescent="0.35">
      <c r="A364" s="8"/>
      <c r="B364" s="8"/>
      <c r="C364" s="8"/>
      <c r="D364" s="8"/>
      <c r="E364" s="8"/>
      <c r="F364" s="8"/>
      <c r="G364" s="8"/>
      <c r="H364" s="8"/>
      <c r="I364" s="8"/>
      <c r="J364" s="8"/>
      <c r="K364" s="8"/>
      <c r="L364" s="8"/>
      <c r="M364" s="8"/>
      <c r="N364" s="8"/>
      <c r="O364" s="8"/>
      <c r="P364" s="8"/>
      <c r="Q364" s="8"/>
      <c r="R364" s="8"/>
      <c r="S364" s="8"/>
      <c r="T364" s="15"/>
      <c r="U364" s="15"/>
      <c r="V364" s="15"/>
      <c r="W364" s="15"/>
      <c r="X364" s="15"/>
      <c r="Y364" s="15"/>
      <c r="Z364" s="15"/>
      <c r="AA364" s="15"/>
      <c r="AB364" s="15"/>
      <c r="AC364" s="15"/>
    </row>
    <row r="365" spans="1:29" ht="15.75" customHeight="1" x14ac:dyDescent="0.35">
      <c r="A365" s="8"/>
      <c r="B365" s="8"/>
      <c r="C365" s="8"/>
      <c r="D365" s="8"/>
      <c r="E365" s="8"/>
      <c r="F365" s="8"/>
      <c r="G365" s="8"/>
      <c r="H365" s="8"/>
      <c r="I365" s="8"/>
      <c r="J365" s="8"/>
      <c r="K365" s="8"/>
      <c r="L365" s="8"/>
      <c r="M365" s="8"/>
      <c r="N365" s="8"/>
      <c r="O365" s="8"/>
      <c r="P365" s="8"/>
      <c r="Q365" s="8"/>
      <c r="R365" s="8"/>
      <c r="S365" s="8"/>
      <c r="T365" s="15"/>
      <c r="U365" s="15"/>
      <c r="V365" s="15"/>
      <c r="W365" s="15"/>
      <c r="X365" s="15"/>
      <c r="Y365" s="15"/>
      <c r="Z365" s="15"/>
      <c r="AA365" s="15"/>
      <c r="AB365" s="15"/>
      <c r="AC365" s="15"/>
    </row>
    <row r="366" spans="1:29" ht="15.75" customHeight="1" x14ac:dyDescent="0.35">
      <c r="A366" s="8"/>
      <c r="B366" s="8"/>
      <c r="C366" s="8"/>
      <c r="D366" s="8"/>
      <c r="E366" s="8"/>
      <c r="F366" s="8"/>
      <c r="G366" s="8"/>
      <c r="H366" s="8"/>
      <c r="I366" s="8"/>
      <c r="J366" s="8"/>
      <c r="K366" s="8"/>
      <c r="L366" s="8"/>
      <c r="M366" s="8"/>
      <c r="N366" s="8"/>
      <c r="O366" s="8"/>
      <c r="P366" s="8"/>
      <c r="Q366" s="8"/>
      <c r="R366" s="8"/>
      <c r="S366" s="8"/>
      <c r="T366" s="15"/>
      <c r="U366" s="15"/>
      <c r="V366" s="15"/>
      <c r="W366" s="15"/>
      <c r="X366" s="15"/>
      <c r="Y366" s="15"/>
      <c r="Z366" s="15"/>
      <c r="AA366" s="15"/>
      <c r="AB366" s="15"/>
      <c r="AC366" s="15"/>
    </row>
    <row r="367" spans="1:29" ht="15.75" customHeight="1" x14ac:dyDescent="0.35">
      <c r="A367" s="8"/>
      <c r="B367" s="8"/>
      <c r="C367" s="8"/>
      <c r="D367" s="8"/>
      <c r="E367" s="8"/>
      <c r="F367" s="8"/>
      <c r="G367" s="8"/>
      <c r="H367" s="8"/>
      <c r="I367" s="8"/>
      <c r="J367" s="8"/>
      <c r="K367" s="8"/>
      <c r="L367" s="8"/>
      <c r="M367" s="8"/>
      <c r="N367" s="8"/>
      <c r="O367" s="8"/>
      <c r="P367" s="8"/>
      <c r="Q367" s="8"/>
      <c r="R367" s="8"/>
      <c r="S367" s="8"/>
      <c r="T367" s="15"/>
      <c r="U367" s="15"/>
      <c r="V367" s="15"/>
      <c r="W367" s="15"/>
      <c r="X367" s="15"/>
      <c r="Y367" s="15"/>
      <c r="Z367" s="15"/>
      <c r="AA367" s="15"/>
      <c r="AB367" s="15"/>
      <c r="AC367" s="15"/>
    </row>
    <row r="368" spans="1:29" ht="15.75" customHeight="1" x14ac:dyDescent="0.35">
      <c r="A368" s="8"/>
      <c r="B368" s="8"/>
      <c r="C368" s="8"/>
      <c r="D368" s="8"/>
      <c r="E368" s="8"/>
      <c r="F368" s="8"/>
      <c r="G368" s="8"/>
      <c r="H368" s="8"/>
      <c r="I368" s="8"/>
      <c r="J368" s="8"/>
      <c r="K368" s="8"/>
      <c r="L368" s="8"/>
      <c r="M368" s="8"/>
      <c r="N368" s="8"/>
      <c r="O368" s="8"/>
      <c r="P368" s="8"/>
      <c r="Q368" s="8"/>
      <c r="R368" s="8"/>
      <c r="S368" s="8"/>
      <c r="T368" s="15"/>
      <c r="U368" s="15"/>
      <c r="V368" s="15"/>
      <c r="W368" s="15"/>
      <c r="X368" s="15"/>
      <c r="Y368" s="15"/>
      <c r="Z368" s="15"/>
      <c r="AA368" s="15"/>
      <c r="AB368" s="15"/>
      <c r="AC368" s="15"/>
    </row>
    <row r="369" spans="1:29" ht="15.75" customHeight="1" x14ac:dyDescent="0.35">
      <c r="A369" s="8"/>
      <c r="B369" s="8"/>
      <c r="C369" s="8"/>
      <c r="D369" s="8"/>
      <c r="E369" s="8"/>
      <c r="F369" s="8"/>
      <c r="G369" s="8"/>
      <c r="H369" s="8"/>
      <c r="I369" s="8"/>
      <c r="J369" s="8"/>
      <c r="K369" s="8"/>
      <c r="L369" s="8"/>
      <c r="M369" s="8"/>
      <c r="N369" s="8"/>
      <c r="O369" s="8"/>
      <c r="P369" s="8"/>
      <c r="Q369" s="8"/>
      <c r="R369" s="8"/>
      <c r="S369" s="8"/>
      <c r="T369" s="15"/>
      <c r="U369" s="15"/>
      <c r="V369" s="15"/>
      <c r="W369" s="15"/>
      <c r="X369" s="15"/>
      <c r="Y369" s="15"/>
      <c r="Z369" s="15"/>
      <c r="AA369" s="15"/>
      <c r="AB369" s="15"/>
      <c r="AC369" s="15"/>
    </row>
    <row r="370" spans="1:29" ht="15.75" customHeight="1" x14ac:dyDescent="0.35">
      <c r="A370" s="8"/>
      <c r="B370" s="8"/>
      <c r="C370" s="8"/>
      <c r="D370" s="8"/>
      <c r="E370" s="8"/>
      <c r="F370" s="8"/>
      <c r="G370" s="8"/>
      <c r="H370" s="8"/>
      <c r="I370" s="8"/>
      <c r="J370" s="8"/>
      <c r="K370" s="8"/>
      <c r="L370" s="8"/>
      <c r="M370" s="8"/>
      <c r="N370" s="8"/>
      <c r="O370" s="8"/>
      <c r="P370" s="8"/>
      <c r="Q370" s="8"/>
      <c r="R370" s="8"/>
      <c r="S370" s="8"/>
      <c r="T370" s="15"/>
      <c r="U370" s="15"/>
      <c r="V370" s="15"/>
      <c r="W370" s="15"/>
      <c r="X370" s="15"/>
      <c r="Y370" s="15"/>
      <c r="Z370" s="15"/>
      <c r="AA370" s="15"/>
      <c r="AB370" s="15"/>
      <c r="AC370" s="15"/>
    </row>
    <row r="371" spans="1:29" ht="15.75" customHeight="1" x14ac:dyDescent="0.35">
      <c r="A371" s="8"/>
      <c r="B371" s="8"/>
      <c r="C371" s="8"/>
      <c r="D371" s="8"/>
      <c r="E371" s="8"/>
      <c r="F371" s="8"/>
      <c r="G371" s="8"/>
      <c r="H371" s="8"/>
      <c r="I371" s="8"/>
      <c r="J371" s="8"/>
      <c r="K371" s="8"/>
      <c r="L371" s="8"/>
      <c r="M371" s="8"/>
      <c r="N371" s="8"/>
      <c r="O371" s="8"/>
      <c r="P371" s="8"/>
      <c r="Q371" s="8"/>
      <c r="R371" s="8"/>
      <c r="S371" s="8"/>
      <c r="T371" s="15"/>
      <c r="U371" s="15"/>
      <c r="V371" s="15"/>
      <c r="W371" s="15"/>
      <c r="X371" s="15"/>
      <c r="Y371" s="15"/>
      <c r="Z371" s="15"/>
      <c r="AA371" s="15"/>
      <c r="AB371" s="15"/>
      <c r="AC371" s="15"/>
    </row>
    <row r="372" spans="1:29" ht="15.75" customHeight="1" x14ac:dyDescent="0.35">
      <c r="A372" s="8"/>
      <c r="B372" s="8"/>
      <c r="C372" s="8"/>
      <c r="D372" s="8"/>
      <c r="E372" s="8"/>
      <c r="F372" s="8"/>
      <c r="G372" s="8"/>
      <c r="H372" s="8"/>
      <c r="I372" s="8"/>
      <c r="J372" s="8"/>
      <c r="K372" s="8"/>
      <c r="L372" s="8"/>
      <c r="M372" s="8"/>
      <c r="N372" s="8"/>
      <c r="O372" s="8"/>
      <c r="P372" s="8"/>
      <c r="Q372" s="8"/>
      <c r="R372" s="8"/>
      <c r="S372" s="8"/>
      <c r="T372" s="15"/>
      <c r="U372" s="15"/>
      <c r="V372" s="15"/>
      <c r="W372" s="15"/>
      <c r="X372" s="15"/>
      <c r="Y372" s="15"/>
      <c r="Z372" s="15"/>
      <c r="AA372" s="15"/>
      <c r="AB372" s="15"/>
      <c r="AC372" s="15"/>
    </row>
    <row r="373" spans="1:29" ht="15.75" customHeight="1" x14ac:dyDescent="0.35">
      <c r="A373" s="8"/>
      <c r="B373" s="8"/>
      <c r="C373" s="8"/>
      <c r="D373" s="8"/>
      <c r="E373" s="8"/>
      <c r="F373" s="8"/>
      <c r="G373" s="8"/>
      <c r="H373" s="8"/>
      <c r="I373" s="8"/>
      <c r="J373" s="8"/>
      <c r="K373" s="8"/>
      <c r="L373" s="8"/>
      <c r="M373" s="8"/>
      <c r="N373" s="8"/>
      <c r="O373" s="8"/>
      <c r="P373" s="8"/>
      <c r="Q373" s="8"/>
      <c r="R373" s="8"/>
      <c r="S373" s="8"/>
      <c r="T373" s="15"/>
      <c r="U373" s="15"/>
      <c r="V373" s="15"/>
      <c r="W373" s="15"/>
      <c r="X373" s="15"/>
      <c r="Y373" s="15"/>
      <c r="Z373" s="15"/>
      <c r="AA373" s="15"/>
      <c r="AB373" s="15"/>
      <c r="AC373" s="15"/>
    </row>
    <row r="374" spans="1:29" ht="15.75" customHeight="1" x14ac:dyDescent="0.35">
      <c r="A374" s="8"/>
      <c r="B374" s="8"/>
      <c r="C374" s="8"/>
      <c r="D374" s="8"/>
      <c r="E374" s="8"/>
      <c r="F374" s="8"/>
      <c r="G374" s="8"/>
      <c r="H374" s="8"/>
      <c r="I374" s="8"/>
      <c r="J374" s="8"/>
      <c r="K374" s="8"/>
      <c r="L374" s="8"/>
      <c r="M374" s="8"/>
      <c r="N374" s="8"/>
      <c r="O374" s="8"/>
      <c r="P374" s="8"/>
      <c r="Q374" s="8"/>
      <c r="R374" s="8"/>
      <c r="S374" s="8"/>
      <c r="T374" s="15"/>
      <c r="U374" s="15"/>
      <c r="V374" s="15"/>
      <c r="W374" s="15"/>
      <c r="X374" s="15"/>
      <c r="Y374" s="15"/>
      <c r="Z374" s="15"/>
      <c r="AA374" s="15"/>
      <c r="AB374" s="15"/>
      <c r="AC374" s="15"/>
    </row>
    <row r="375" spans="1:29" ht="15.75" customHeight="1" x14ac:dyDescent="0.35">
      <c r="A375" s="8"/>
      <c r="B375" s="8"/>
      <c r="C375" s="8"/>
      <c r="D375" s="8"/>
      <c r="E375" s="8"/>
      <c r="F375" s="8"/>
      <c r="G375" s="8"/>
      <c r="H375" s="8"/>
      <c r="I375" s="8"/>
      <c r="J375" s="8"/>
      <c r="K375" s="8"/>
      <c r="L375" s="8"/>
      <c r="M375" s="8"/>
      <c r="N375" s="8"/>
      <c r="O375" s="8"/>
      <c r="P375" s="8"/>
      <c r="Q375" s="8"/>
      <c r="R375" s="8"/>
      <c r="S375" s="8"/>
      <c r="T375" s="15"/>
      <c r="U375" s="15"/>
      <c r="V375" s="15"/>
      <c r="W375" s="15"/>
      <c r="X375" s="15"/>
      <c r="Y375" s="15"/>
      <c r="Z375" s="15"/>
      <c r="AA375" s="15"/>
      <c r="AB375" s="15"/>
      <c r="AC375" s="15"/>
    </row>
    <row r="376" spans="1:29" ht="15.75" customHeight="1" x14ac:dyDescent="0.35">
      <c r="A376" s="8"/>
      <c r="B376" s="8"/>
      <c r="C376" s="8"/>
      <c r="D376" s="8"/>
      <c r="E376" s="8"/>
      <c r="F376" s="8"/>
      <c r="G376" s="8"/>
      <c r="H376" s="8"/>
      <c r="I376" s="8"/>
      <c r="J376" s="8"/>
      <c r="K376" s="8"/>
      <c r="L376" s="8"/>
      <c r="M376" s="8"/>
      <c r="N376" s="8"/>
      <c r="O376" s="8"/>
      <c r="P376" s="8"/>
      <c r="Q376" s="8"/>
      <c r="R376" s="8"/>
      <c r="S376" s="8"/>
      <c r="T376" s="15"/>
      <c r="U376" s="15"/>
      <c r="V376" s="15"/>
      <c r="W376" s="15"/>
      <c r="X376" s="15"/>
      <c r="Y376" s="15"/>
      <c r="Z376" s="15"/>
      <c r="AA376" s="15"/>
      <c r="AB376" s="15"/>
      <c r="AC376" s="15"/>
    </row>
    <row r="377" spans="1:29" ht="15.75" customHeight="1" x14ac:dyDescent="0.35">
      <c r="A377" s="8"/>
      <c r="B377" s="8"/>
      <c r="C377" s="8"/>
      <c r="D377" s="8"/>
      <c r="E377" s="8"/>
      <c r="F377" s="8"/>
      <c r="G377" s="8"/>
      <c r="H377" s="8"/>
      <c r="I377" s="8"/>
      <c r="J377" s="8"/>
      <c r="K377" s="8"/>
      <c r="L377" s="8"/>
      <c r="M377" s="8"/>
      <c r="N377" s="8"/>
      <c r="O377" s="8"/>
      <c r="P377" s="8"/>
      <c r="Q377" s="8"/>
      <c r="R377" s="8"/>
      <c r="S377" s="8"/>
      <c r="T377" s="15"/>
      <c r="U377" s="15"/>
      <c r="V377" s="15"/>
      <c r="W377" s="15"/>
      <c r="X377" s="15"/>
      <c r="Y377" s="15"/>
      <c r="Z377" s="15"/>
      <c r="AA377" s="15"/>
      <c r="AB377" s="15"/>
      <c r="AC377" s="15"/>
    </row>
    <row r="378" spans="1:29" ht="15.75" customHeight="1" x14ac:dyDescent="0.35">
      <c r="A378" s="8"/>
      <c r="B378" s="8"/>
      <c r="C378" s="8"/>
      <c r="D378" s="8"/>
      <c r="E378" s="8"/>
      <c r="F378" s="8"/>
      <c r="G378" s="8"/>
      <c r="H378" s="8"/>
      <c r="I378" s="8"/>
      <c r="J378" s="8"/>
      <c r="K378" s="8"/>
      <c r="L378" s="8"/>
      <c r="M378" s="8"/>
      <c r="N378" s="8"/>
      <c r="O378" s="8"/>
      <c r="P378" s="8"/>
      <c r="Q378" s="8"/>
      <c r="R378" s="8"/>
      <c r="S378" s="8"/>
      <c r="T378" s="15"/>
      <c r="U378" s="15"/>
      <c r="V378" s="15"/>
      <c r="W378" s="15"/>
      <c r="X378" s="15"/>
      <c r="Y378" s="15"/>
      <c r="Z378" s="15"/>
      <c r="AA378" s="15"/>
      <c r="AB378" s="15"/>
      <c r="AC378" s="15"/>
    </row>
    <row r="379" spans="1:29" ht="15.75" customHeight="1" x14ac:dyDescent="0.35">
      <c r="A379" s="8"/>
      <c r="B379" s="8"/>
      <c r="C379" s="8"/>
      <c r="D379" s="8"/>
      <c r="E379" s="8"/>
      <c r="F379" s="8"/>
      <c r="G379" s="8"/>
      <c r="H379" s="8"/>
      <c r="I379" s="8"/>
      <c r="J379" s="8"/>
      <c r="K379" s="8"/>
      <c r="L379" s="8"/>
      <c r="M379" s="8"/>
      <c r="N379" s="8"/>
      <c r="O379" s="8"/>
      <c r="P379" s="8"/>
      <c r="Q379" s="8"/>
      <c r="R379" s="8"/>
      <c r="S379" s="8"/>
      <c r="T379" s="15"/>
      <c r="U379" s="15"/>
      <c r="V379" s="15"/>
      <c r="W379" s="15"/>
      <c r="X379" s="15"/>
      <c r="Y379" s="15"/>
      <c r="Z379" s="15"/>
      <c r="AA379" s="15"/>
      <c r="AB379" s="15"/>
      <c r="AC379" s="15"/>
    </row>
    <row r="380" spans="1:29" ht="15.75" customHeight="1" x14ac:dyDescent="0.35">
      <c r="A380" s="8"/>
      <c r="B380" s="8"/>
      <c r="C380" s="8"/>
      <c r="D380" s="8"/>
      <c r="E380" s="8"/>
      <c r="F380" s="8"/>
      <c r="G380" s="8"/>
      <c r="H380" s="8"/>
      <c r="I380" s="8"/>
      <c r="J380" s="8"/>
      <c r="K380" s="8"/>
      <c r="L380" s="8"/>
      <c r="M380" s="8"/>
      <c r="N380" s="8"/>
      <c r="O380" s="8"/>
      <c r="P380" s="8"/>
      <c r="Q380" s="8"/>
      <c r="R380" s="8"/>
      <c r="S380" s="8"/>
      <c r="T380" s="15"/>
      <c r="U380" s="15"/>
      <c r="V380" s="15"/>
      <c r="W380" s="15"/>
      <c r="X380" s="15"/>
      <c r="Y380" s="15"/>
      <c r="Z380" s="15"/>
      <c r="AA380" s="15"/>
      <c r="AB380" s="15"/>
      <c r="AC380" s="15"/>
    </row>
    <row r="381" spans="1:29" ht="15.75" customHeight="1" x14ac:dyDescent="0.35">
      <c r="A381" s="8"/>
      <c r="B381" s="8"/>
      <c r="C381" s="8"/>
      <c r="D381" s="8"/>
      <c r="E381" s="8"/>
      <c r="F381" s="8"/>
      <c r="G381" s="8"/>
      <c r="H381" s="8"/>
      <c r="I381" s="8"/>
      <c r="J381" s="8"/>
      <c r="K381" s="8"/>
      <c r="L381" s="8"/>
      <c r="M381" s="8"/>
      <c r="N381" s="8"/>
      <c r="O381" s="8"/>
      <c r="P381" s="8"/>
      <c r="Q381" s="8"/>
      <c r="R381" s="8"/>
      <c r="S381" s="8"/>
      <c r="T381" s="15"/>
      <c r="U381" s="15"/>
      <c r="V381" s="15"/>
      <c r="W381" s="15"/>
      <c r="X381" s="15"/>
      <c r="Y381" s="15"/>
      <c r="Z381" s="15"/>
      <c r="AA381" s="15"/>
      <c r="AB381" s="15"/>
      <c r="AC381" s="15"/>
    </row>
    <row r="382" spans="1:29" ht="15.75" customHeight="1" x14ac:dyDescent="0.35">
      <c r="A382" s="8"/>
      <c r="B382" s="8"/>
      <c r="C382" s="8"/>
      <c r="D382" s="8"/>
      <c r="E382" s="8"/>
      <c r="F382" s="8"/>
      <c r="G382" s="8"/>
      <c r="H382" s="8"/>
      <c r="I382" s="8"/>
      <c r="J382" s="8"/>
      <c r="K382" s="8"/>
      <c r="L382" s="8"/>
      <c r="M382" s="8"/>
      <c r="N382" s="8"/>
      <c r="O382" s="8"/>
      <c r="P382" s="8"/>
      <c r="Q382" s="8"/>
      <c r="R382" s="8"/>
      <c r="S382" s="8"/>
      <c r="T382" s="15"/>
      <c r="U382" s="15"/>
      <c r="V382" s="15"/>
      <c r="W382" s="15"/>
      <c r="X382" s="15"/>
      <c r="Y382" s="15"/>
      <c r="Z382" s="15"/>
      <c r="AA382" s="15"/>
      <c r="AB382" s="15"/>
      <c r="AC382" s="15"/>
    </row>
    <row r="383" spans="1:29" ht="15.75" customHeight="1" x14ac:dyDescent="0.35">
      <c r="A383" s="8"/>
      <c r="B383" s="8"/>
      <c r="C383" s="8"/>
      <c r="D383" s="8"/>
      <c r="E383" s="8"/>
      <c r="F383" s="8"/>
      <c r="G383" s="8"/>
      <c r="H383" s="8"/>
      <c r="I383" s="8"/>
      <c r="J383" s="8"/>
      <c r="K383" s="8"/>
      <c r="L383" s="8"/>
      <c r="M383" s="8"/>
      <c r="N383" s="8"/>
      <c r="O383" s="8"/>
      <c r="P383" s="8"/>
      <c r="Q383" s="8"/>
      <c r="R383" s="8"/>
      <c r="S383" s="8"/>
      <c r="T383" s="15"/>
      <c r="U383" s="15"/>
      <c r="V383" s="15"/>
      <c r="W383" s="15"/>
      <c r="X383" s="15"/>
      <c r="Y383" s="15"/>
      <c r="Z383" s="15"/>
      <c r="AA383" s="15"/>
      <c r="AB383" s="15"/>
      <c r="AC383" s="15"/>
    </row>
    <row r="384" spans="1:29" ht="15.75" customHeight="1" x14ac:dyDescent="0.35">
      <c r="A384" s="8"/>
      <c r="B384" s="8"/>
      <c r="C384" s="8"/>
      <c r="D384" s="8"/>
      <c r="E384" s="8"/>
      <c r="F384" s="8"/>
      <c r="G384" s="8"/>
      <c r="H384" s="8"/>
      <c r="I384" s="8"/>
      <c r="J384" s="8"/>
      <c r="K384" s="8"/>
      <c r="L384" s="8"/>
      <c r="M384" s="8"/>
      <c r="N384" s="8"/>
      <c r="O384" s="8"/>
      <c r="P384" s="8"/>
      <c r="Q384" s="8"/>
      <c r="R384" s="8"/>
      <c r="S384" s="8"/>
      <c r="T384" s="15"/>
      <c r="U384" s="15"/>
      <c r="V384" s="15"/>
      <c r="W384" s="15"/>
      <c r="X384" s="15"/>
      <c r="Y384" s="15"/>
      <c r="Z384" s="15"/>
      <c r="AA384" s="15"/>
      <c r="AB384" s="15"/>
      <c r="AC384" s="15"/>
    </row>
    <row r="385" spans="1:29" ht="15.75" customHeight="1" x14ac:dyDescent="0.35">
      <c r="A385" s="8"/>
      <c r="B385" s="8"/>
      <c r="C385" s="8"/>
      <c r="D385" s="8"/>
      <c r="E385" s="8"/>
      <c r="F385" s="8"/>
      <c r="G385" s="8"/>
      <c r="H385" s="8"/>
      <c r="I385" s="8"/>
      <c r="J385" s="8"/>
      <c r="K385" s="8"/>
      <c r="L385" s="8"/>
      <c r="M385" s="8"/>
      <c r="N385" s="8"/>
      <c r="O385" s="8"/>
      <c r="P385" s="8"/>
      <c r="Q385" s="8"/>
      <c r="R385" s="8"/>
      <c r="S385" s="8"/>
      <c r="T385" s="15"/>
      <c r="U385" s="15"/>
      <c r="V385" s="15"/>
      <c r="W385" s="15"/>
      <c r="X385" s="15"/>
      <c r="Y385" s="15"/>
      <c r="Z385" s="15"/>
      <c r="AA385" s="15"/>
      <c r="AB385" s="15"/>
      <c r="AC385" s="15"/>
    </row>
    <row r="386" spans="1:29" ht="15.75" customHeight="1" x14ac:dyDescent="0.35">
      <c r="A386" s="8"/>
      <c r="B386" s="8"/>
      <c r="C386" s="8"/>
      <c r="D386" s="8"/>
      <c r="E386" s="8"/>
      <c r="F386" s="8"/>
      <c r="G386" s="8"/>
      <c r="H386" s="8"/>
      <c r="I386" s="8"/>
      <c r="J386" s="8"/>
      <c r="K386" s="8"/>
      <c r="L386" s="8"/>
      <c r="M386" s="8"/>
      <c r="N386" s="8"/>
      <c r="O386" s="8"/>
      <c r="P386" s="8"/>
      <c r="Q386" s="8"/>
      <c r="R386" s="8"/>
      <c r="S386" s="8"/>
      <c r="T386" s="15"/>
      <c r="U386" s="15"/>
      <c r="V386" s="15"/>
      <c r="W386" s="15"/>
      <c r="X386" s="15"/>
      <c r="Y386" s="15"/>
      <c r="Z386" s="15"/>
      <c r="AA386" s="15"/>
      <c r="AB386" s="15"/>
      <c r="AC386" s="15"/>
    </row>
    <row r="387" spans="1:29" ht="15.75" customHeight="1" x14ac:dyDescent="0.35">
      <c r="A387" s="8"/>
      <c r="B387" s="8"/>
      <c r="C387" s="8"/>
      <c r="D387" s="8"/>
      <c r="E387" s="8"/>
      <c r="F387" s="8"/>
      <c r="G387" s="8"/>
      <c r="H387" s="8"/>
      <c r="I387" s="8"/>
      <c r="J387" s="8"/>
      <c r="K387" s="8"/>
      <c r="L387" s="8"/>
      <c r="M387" s="8"/>
      <c r="N387" s="8"/>
      <c r="O387" s="8"/>
      <c r="P387" s="8"/>
      <c r="Q387" s="8"/>
      <c r="R387" s="8"/>
      <c r="S387" s="8"/>
      <c r="T387" s="15"/>
      <c r="U387" s="15"/>
      <c r="V387" s="15"/>
      <c r="W387" s="15"/>
      <c r="X387" s="15"/>
      <c r="Y387" s="15"/>
      <c r="Z387" s="15"/>
      <c r="AA387" s="15"/>
      <c r="AB387" s="15"/>
      <c r="AC387" s="15"/>
    </row>
    <row r="388" spans="1:29" ht="15.75" customHeight="1" x14ac:dyDescent="0.35">
      <c r="A388" s="8"/>
      <c r="B388" s="8"/>
      <c r="C388" s="8"/>
      <c r="D388" s="8"/>
      <c r="E388" s="8"/>
      <c r="F388" s="8"/>
      <c r="G388" s="8"/>
      <c r="H388" s="8"/>
      <c r="I388" s="8"/>
      <c r="J388" s="8"/>
      <c r="K388" s="8"/>
      <c r="L388" s="8"/>
      <c r="M388" s="8"/>
      <c r="N388" s="8"/>
      <c r="O388" s="8"/>
      <c r="P388" s="8"/>
      <c r="Q388" s="8"/>
      <c r="R388" s="8"/>
      <c r="S388" s="8"/>
      <c r="T388" s="15"/>
      <c r="U388" s="15"/>
      <c r="V388" s="15"/>
      <c r="W388" s="15"/>
      <c r="X388" s="15"/>
      <c r="Y388" s="15"/>
      <c r="Z388" s="15"/>
      <c r="AA388" s="15"/>
      <c r="AB388" s="15"/>
      <c r="AC388" s="15"/>
    </row>
    <row r="389" spans="1:29" ht="15.75" customHeight="1" x14ac:dyDescent="0.35">
      <c r="A389" s="8"/>
      <c r="B389" s="8"/>
      <c r="C389" s="8"/>
      <c r="D389" s="8"/>
      <c r="E389" s="8"/>
      <c r="F389" s="8"/>
      <c r="G389" s="8"/>
      <c r="H389" s="8"/>
      <c r="I389" s="8"/>
      <c r="J389" s="8"/>
      <c r="K389" s="8"/>
      <c r="L389" s="8"/>
      <c r="M389" s="8"/>
      <c r="N389" s="8"/>
      <c r="O389" s="8"/>
      <c r="P389" s="8"/>
      <c r="Q389" s="8"/>
      <c r="R389" s="8"/>
      <c r="S389" s="8"/>
      <c r="T389" s="15"/>
      <c r="U389" s="15"/>
      <c r="V389" s="15"/>
      <c r="W389" s="15"/>
      <c r="X389" s="15"/>
      <c r="Y389" s="15"/>
      <c r="Z389" s="15"/>
      <c r="AA389" s="15"/>
      <c r="AB389" s="15"/>
      <c r="AC389" s="15"/>
    </row>
    <row r="390" spans="1:29" ht="15.75" customHeight="1" x14ac:dyDescent="0.35">
      <c r="A390" s="8"/>
      <c r="B390" s="8"/>
      <c r="C390" s="8"/>
      <c r="D390" s="8"/>
      <c r="E390" s="8"/>
      <c r="F390" s="8"/>
      <c r="G390" s="8"/>
      <c r="H390" s="8"/>
      <c r="I390" s="8"/>
      <c r="J390" s="8"/>
      <c r="K390" s="8"/>
      <c r="L390" s="8"/>
      <c r="M390" s="8"/>
      <c r="N390" s="8"/>
      <c r="O390" s="8"/>
      <c r="P390" s="8"/>
      <c r="Q390" s="8"/>
      <c r="R390" s="8"/>
      <c r="S390" s="8"/>
      <c r="T390" s="15"/>
      <c r="U390" s="15"/>
      <c r="V390" s="15"/>
      <c r="W390" s="15"/>
      <c r="X390" s="15"/>
      <c r="Y390" s="15"/>
      <c r="Z390" s="15"/>
      <c r="AA390" s="15"/>
      <c r="AB390" s="15"/>
      <c r="AC390" s="15"/>
    </row>
    <row r="391" spans="1:29" ht="15.75" customHeight="1" x14ac:dyDescent="0.35">
      <c r="A391" s="8"/>
      <c r="B391" s="8"/>
      <c r="C391" s="8"/>
      <c r="D391" s="8"/>
      <c r="E391" s="8"/>
      <c r="F391" s="8"/>
      <c r="G391" s="8"/>
      <c r="H391" s="8"/>
      <c r="I391" s="8"/>
      <c r="J391" s="8"/>
      <c r="K391" s="8"/>
      <c r="L391" s="8"/>
      <c r="M391" s="8"/>
      <c r="N391" s="8"/>
      <c r="O391" s="8"/>
      <c r="P391" s="8"/>
      <c r="Q391" s="8"/>
      <c r="R391" s="8"/>
      <c r="S391" s="8"/>
      <c r="T391" s="15"/>
      <c r="U391" s="15"/>
      <c r="V391" s="15"/>
      <c r="W391" s="15"/>
      <c r="X391" s="15"/>
      <c r="Y391" s="15"/>
      <c r="Z391" s="15"/>
      <c r="AA391" s="15"/>
      <c r="AB391" s="15"/>
      <c r="AC391" s="15"/>
    </row>
    <row r="392" spans="1:29" ht="15.75" customHeight="1" x14ac:dyDescent="0.35">
      <c r="A392" s="8"/>
      <c r="B392" s="8"/>
      <c r="C392" s="8"/>
      <c r="D392" s="8"/>
      <c r="E392" s="8"/>
      <c r="F392" s="8"/>
      <c r="G392" s="8"/>
      <c r="H392" s="8"/>
      <c r="I392" s="8"/>
      <c r="J392" s="8"/>
      <c r="K392" s="8"/>
      <c r="L392" s="8"/>
      <c r="M392" s="8"/>
      <c r="N392" s="8"/>
      <c r="O392" s="8"/>
      <c r="P392" s="8"/>
      <c r="Q392" s="8"/>
      <c r="R392" s="8"/>
      <c r="S392" s="8"/>
      <c r="T392" s="15"/>
      <c r="U392" s="15"/>
      <c r="V392" s="15"/>
      <c r="W392" s="15"/>
      <c r="X392" s="15"/>
      <c r="Y392" s="15"/>
      <c r="Z392" s="15"/>
      <c r="AA392" s="15"/>
      <c r="AB392" s="15"/>
      <c r="AC392" s="15"/>
    </row>
    <row r="393" spans="1:29" ht="15.75" customHeight="1" x14ac:dyDescent="0.35">
      <c r="A393" s="8"/>
      <c r="B393" s="8"/>
      <c r="C393" s="8"/>
      <c r="D393" s="8"/>
      <c r="E393" s="8"/>
      <c r="F393" s="8"/>
      <c r="G393" s="8"/>
      <c r="H393" s="8"/>
      <c r="I393" s="8"/>
      <c r="J393" s="8"/>
      <c r="K393" s="8"/>
      <c r="L393" s="8"/>
      <c r="M393" s="8"/>
      <c r="N393" s="8"/>
      <c r="O393" s="8"/>
      <c r="P393" s="8"/>
      <c r="Q393" s="8"/>
      <c r="R393" s="8"/>
      <c r="S393" s="8"/>
      <c r="T393" s="15"/>
      <c r="U393" s="15"/>
      <c r="V393" s="15"/>
      <c r="W393" s="15"/>
      <c r="X393" s="15"/>
      <c r="Y393" s="15"/>
      <c r="Z393" s="15"/>
      <c r="AA393" s="15"/>
      <c r="AB393" s="15"/>
      <c r="AC393" s="15"/>
    </row>
    <row r="394" spans="1:29" ht="15.75" customHeight="1" x14ac:dyDescent="0.35">
      <c r="A394" s="8"/>
      <c r="B394" s="8"/>
      <c r="C394" s="8"/>
      <c r="D394" s="8"/>
      <c r="E394" s="8"/>
      <c r="F394" s="8"/>
      <c r="G394" s="8"/>
      <c r="H394" s="8"/>
      <c r="I394" s="8"/>
      <c r="J394" s="8"/>
      <c r="K394" s="8"/>
      <c r="L394" s="8"/>
      <c r="M394" s="8"/>
      <c r="N394" s="8"/>
      <c r="O394" s="8"/>
      <c r="P394" s="8"/>
      <c r="Q394" s="8"/>
      <c r="R394" s="8"/>
      <c r="S394" s="8"/>
      <c r="T394" s="15"/>
      <c r="U394" s="15"/>
      <c r="V394" s="15"/>
      <c r="W394" s="15"/>
      <c r="X394" s="15"/>
      <c r="Y394" s="15"/>
      <c r="Z394" s="15"/>
      <c r="AA394" s="15"/>
      <c r="AB394" s="15"/>
      <c r="AC394" s="15"/>
    </row>
    <row r="395" spans="1:29" ht="15.75" customHeight="1" x14ac:dyDescent="0.35">
      <c r="A395" s="8"/>
      <c r="B395" s="8"/>
      <c r="C395" s="8"/>
      <c r="D395" s="8"/>
      <c r="E395" s="8"/>
      <c r="F395" s="8"/>
      <c r="G395" s="8"/>
      <c r="H395" s="8"/>
      <c r="I395" s="8"/>
      <c r="J395" s="8"/>
      <c r="K395" s="8"/>
      <c r="L395" s="8"/>
      <c r="M395" s="8"/>
      <c r="N395" s="8"/>
      <c r="O395" s="8"/>
      <c r="P395" s="8"/>
      <c r="Q395" s="8"/>
      <c r="R395" s="8"/>
      <c r="S395" s="8"/>
      <c r="T395" s="15"/>
      <c r="U395" s="15"/>
      <c r="V395" s="15"/>
      <c r="W395" s="15"/>
      <c r="X395" s="15"/>
      <c r="Y395" s="15"/>
      <c r="Z395" s="15"/>
      <c r="AA395" s="15"/>
      <c r="AB395" s="15"/>
      <c r="AC395" s="15"/>
    </row>
    <row r="396" spans="1:29" ht="15.75" customHeight="1" x14ac:dyDescent="0.35">
      <c r="A396" s="8"/>
      <c r="B396" s="8"/>
      <c r="C396" s="8"/>
      <c r="D396" s="8"/>
      <c r="E396" s="8"/>
      <c r="F396" s="8"/>
      <c r="G396" s="8"/>
      <c r="H396" s="8"/>
      <c r="I396" s="8"/>
      <c r="J396" s="8"/>
      <c r="K396" s="8"/>
      <c r="L396" s="8"/>
      <c r="M396" s="8"/>
      <c r="N396" s="8"/>
      <c r="O396" s="8"/>
      <c r="P396" s="8"/>
      <c r="Q396" s="8"/>
      <c r="R396" s="8"/>
      <c r="S396" s="8"/>
      <c r="T396" s="15"/>
      <c r="U396" s="15"/>
      <c r="V396" s="15"/>
      <c r="W396" s="15"/>
      <c r="X396" s="15"/>
      <c r="Y396" s="15"/>
      <c r="Z396" s="15"/>
      <c r="AA396" s="15"/>
      <c r="AB396" s="15"/>
      <c r="AC396" s="15"/>
    </row>
    <row r="397" spans="1:29" ht="15.75" customHeight="1" x14ac:dyDescent="0.35">
      <c r="A397" s="8"/>
      <c r="B397" s="8"/>
      <c r="C397" s="8"/>
      <c r="D397" s="8"/>
      <c r="E397" s="8"/>
      <c r="F397" s="8"/>
      <c r="G397" s="8"/>
      <c r="H397" s="8"/>
      <c r="I397" s="8"/>
      <c r="J397" s="8"/>
      <c r="K397" s="8"/>
      <c r="L397" s="8"/>
      <c r="M397" s="8"/>
      <c r="N397" s="8"/>
      <c r="O397" s="8"/>
      <c r="P397" s="8"/>
      <c r="Q397" s="8"/>
      <c r="R397" s="8"/>
      <c r="S397" s="8"/>
      <c r="T397" s="15"/>
      <c r="U397" s="15"/>
      <c r="V397" s="15"/>
      <c r="W397" s="15"/>
      <c r="X397" s="15"/>
      <c r="Y397" s="15"/>
      <c r="Z397" s="15"/>
      <c r="AA397" s="15"/>
      <c r="AB397" s="15"/>
      <c r="AC397" s="15"/>
    </row>
    <row r="398" spans="1:29" ht="15.75" customHeight="1" x14ac:dyDescent="0.35">
      <c r="A398" s="8"/>
      <c r="B398" s="8"/>
      <c r="C398" s="8"/>
      <c r="D398" s="8"/>
      <c r="E398" s="8"/>
      <c r="F398" s="8"/>
      <c r="G398" s="8"/>
      <c r="H398" s="8"/>
      <c r="I398" s="8"/>
      <c r="J398" s="8"/>
      <c r="K398" s="8"/>
      <c r="L398" s="8"/>
      <c r="M398" s="8"/>
      <c r="N398" s="8"/>
      <c r="O398" s="8"/>
      <c r="P398" s="8"/>
      <c r="Q398" s="8"/>
      <c r="R398" s="8"/>
      <c r="S398" s="8"/>
      <c r="T398" s="15"/>
      <c r="U398" s="15"/>
      <c r="V398" s="15"/>
      <c r="W398" s="15"/>
      <c r="X398" s="15"/>
      <c r="Y398" s="15"/>
      <c r="Z398" s="15"/>
      <c r="AA398" s="15"/>
      <c r="AB398" s="15"/>
      <c r="AC398" s="15"/>
    </row>
    <row r="399" spans="1:29" ht="15.75" customHeight="1" x14ac:dyDescent="0.35">
      <c r="A399" s="8"/>
      <c r="B399" s="8"/>
      <c r="C399" s="8"/>
      <c r="D399" s="8"/>
      <c r="E399" s="8"/>
      <c r="F399" s="8"/>
      <c r="G399" s="8"/>
      <c r="H399" s="8"/>
      <c r="I399" s="8"/>
      <c r="J399" s="8"/>
      <c r="K399" s="8"/>
      <c r="L399" s="8"/>
      <c r="M399" s="8"/>
      <c r="N399" s="8"/>
      <c r="O399" s="8"/>
      <c r="P399" s="8"/>
      <c r="Q399" s="8"/>
      <c r="R399" s="8"/>
      <c r="S399" s="8"/>
      <c r="T399" s="15"/>
      <c r="U399" s="15"/>
      <c r="V399" s="15"/>
      <c r="W399" s="15"/>
      <c r="X399" s="15"/>
      <c r="Y399" s="15"/>
      <c r="Z399" s="15"/>
      <c r="AA399" s="15"/>
      <c r="AB399" s="15"/>
      <c r="AC399" s="15"/>
    </row>
    <row r="400" spans="1:29" ht="15.75" customHeight="1" x14ac:dyDescent="0.35">
      <c r="A400" s="8"/>
      <c r="B400" s="8"/>
      <c r="C400" s="8"/>
      <c r="D400" s="8"/>
      <c r="E400" s="8"/>
      <c r="F400" s="8"/>
      <c r="G400" s="8"/>
      <c r="H400" s="8"/>
      <c r="I400" s="8"/>
      <c r="J400" s="8"/>
      <c r="K400" s="8"/>
      <c r="L400" s="8"/>
      <c r="M400" s="8"/>
      <c r="N400" s="8"/>
      <c r="O400" s="8"/>
      <c r="P400" s="8"/>
      <c r="Q400" s="8"/>
      <c r="R400" s="8"/>
      <c r="S400" s="8"/>
      <c r="T400" s="15"/>
      <c r="U400" s="15"/>
      <c r="V400" s="15"/>
      <c r="W400" s="15"/>
      <c r="X400" s="15"/>
      <c r="Y400" s="15"/>
      <c r="Z400" s="15"/>
      <c r="AA400" s="15"/>
      <c r="AB400" s="15"/>
      <c r="AC400" s="15"/>
    </row>
    <row r="401" spans="1:29" ht="15.75" customHeight="1" x14ac:dyDescent="0.35">
      <c r="A401" s="8"/>
      <c r="B401" s="8"/>
      <c r="C401" s="8"/>
      <c r="D401" s="8"/>
      <c r="E401" s="8"/>
      <c r="F401" s="8"/>
      <c r="G401" s="8"/>
      <c r="H401" s="8"/>
      <c r="I401" s="8"/>
      <c r="J401" s="8"/>
      <c r="K401" s="8"/>
      <c r="L401" s="8"/>
      <c r="M401" s="8"/>
      <c r="N401" s="8"/>
      <c r="O401" s="8"/>
      <c r="P401" s="8"/>
      <c r="Q401" s="8"/>
      <c r="R401" s="8"/>
      <c r="S401" s="8"/>
      <c r="T401" s="15"/>
      <c r="U401" s="15"/>
      <c r="V401" s="15"/>
      <c r="W401" s="15"/>
      <c r="X401" s="15"/>
      <c r="Y401" s="15"/>
      <c r="Z401" s="15"/>
      <c r="AA401" s="15"/>
      <c r="AB401" s="15"/>
      <c r="AC401" s="15"/>
    </row>
    <row r="402" spans="1:29" ht="15.75" customHeight="1" x14ac:dyDescent="0.35">
      <c r="A402" s="8"/>
      <c r="B402" s="8"/>
      <c r="C402" s="8"/>
      <c r="D402" s="8"/>
      <c r="E402" s="8"/>
      <c r="F402" s="8"/>
      <c r="G402" s="8"/>
      <c r="H402" s="8"/>
      <c r="I402" s="8"/>
      <c r="J402" s="8"/>
      <c r="K402" s="8"/>
      <c r="L402" s="8"/>
      <c r="M402" s="8"/>
      <c r="N402" s="8"/>
      <c r="O402" s="8"/>
      <c r="P402" s="8"/>
      <c r="Q402" s="8"/>
      <c r="R402" s="8"/>
      <c r="S402" s="8"/>
      <c r="T402" s="15"/>
      <c r="U402" s="15"/>
      <c r="V402" s="15"/>
      <c r="W402" s="15"/>
      <c r="X402" s="15"/>
      <c r="Y402" s="15"/>
      <c r="Z402" s="15"/>
      <c r="AA402" s="15"/>
      <c r="AB402" s="15"/>
      <c r="AC402" s="15"/>
    </row>
    <row r="403" spans="1:29" ht="15.75" customHeight="1" x14ac:dyDescent="0.35">
      <c r="A403" s="8"/>
      <c r="B403" s="8"/>
      <c r="C403" s="8"/>
      <c r="D403" s="8"/>
      <c r="E403" s="8"/>
      <c r="F403" s="8"/>
      <c r="G403" s="8"/>
      <c r="H403" s="8"/>
      <c r="I403" s="8"/>
      <c r="J403" s="8"/>
      <c r="K403" s="8"/>
      <c r="L403" s="8"/>
      <c r="M403" s="8"/>
      <c r="N403" s="8"/>
      <c r="O403" s="8"/>
      <c r="P403" s="8"/>
      <c r="Q403" s="8"/>
      <c r="R403" s="8"/>
      <c r="S403" s="8"/>
      <c r="T403" s="15"/>
      <c r="U403" s="15"/>
      <c r="V403" s="15"/>
      <c r="W403" s="15"/>
      <c r="X403" s="15"/>
      <c r="Y403" s="15"/>
      <c r="Z403" s="15"/>
      <c r="AA403" s="15"/>
      <c r="AB403" s="15"/>
      <c r="AC403" s="15"/>
    </row>
    <row r="404" spans="1:29" ht="15.75" customHeight="1" x14ac:dyDescent="0.35">
      <c r="A404" s="8"/>
      <c r="B404" s="8"/>
      <c r="C404" s="8"/>
      <c r="D404" s="8"/>
      <c r="E404" s="8"/>
      <c r="F404" s="8"/>
      <c r="G404" s="8"/>
      <c r="H404" s="8"/>
      <c r="I404" s="8"/>
      <c r="J404" s="8"/>
      <c r="K404" s="8"/>
      <c r="L404" s="8"/>
      <c r="M404" s="8"/>
      <c r="N404" s="8"/>
      <c r="O404" s="8"/>
      <c r="P404" s="8"/>
      <c r="Q404" s="8"/>
      <c r="R404" s="8"/>
      <c r="S404" s="8"/>
      <c r="T404" s="15"/>
      <c r="U404" s="15"/>
      <c r="V404" s="15"/>
      <c r="W404" s="15"/>
      <c r="X404" s="15"/>
      <c r="Y404" s="15"/>
      <c r="Z404" s="15"/>
      <c r="AA404" s="15"/>
      <c r="AB404" s="15"/>
      <c r="AC404" s="15"/>
    </row>
    <row r="405" spans="1:29" ht="15.75" customHeight="1" x14ac:dyDescent="0.35">
      <c r="A405" s="8"/>
      <c r="B405" s="8"/>
      <c r="C405" s="8"/>
      <c r="D405" s="8"/>
      <c r="E405" s="8"/>
      <c r="F405" s="8"/>
      <c r="G405" s="8"/>
      <c r="H405" s="8"/>
      <c r="I405" s="8"/>
      <c r="J405" s="8"/>
      <c r="K405" s="8"/>
      <c r="L405" s="8"/>
      <c r="M405" s="8"/>
      <c r="N405" s="8"/>
      <c r="O405" s="8"/>
      <c r="P405" s="8"/>
      <c r="Q405" s="8"/>
      <c r="R405" s="8"/>
      <c r="S405" s="8"/>
      <c r="T405" s="15"/>
      <c r="U405" s="15"/>
      <c r="V405" s="15"/>
      <c r="W405" s="15"/>
      <c r="X405" s="15"/>
      <c r="Y405" s="15"/>
      <c r="Z405" s="15"/>
      <c r="AA405" s="15"/>
      <c r="AB405" s="15"/>
      <c r="AC405" s="15"/>
    </row>
    <row r="406" spans="1:29" ht="15.75" customHeight="1" x14ac:dyDescent="0.35">
      <c r="A406" s="8"/>
      <c r="B406" s="8"/>
      <c r="C406" s="8"/>
      <c r="D406" s="8"/>
      <c r="E406" s="8"/>
      <c r="F406" s="8"/>
      <c r="G406" s="8"/>
      <c r="H406" s="8"/>
      <c r="I406" s="8"/>
      <c r="J406" s="8"/>
      <c r="K406" s="8"/>
      <c r="L406" s="8"/>
      <c r="M406" s="8"/>
      <c r="N406" s="8"/>
      <c r="O406" s="8"/>
      <c r="P406" s="8"/>
      <c r="Q406" s="8"/>
      <c r="R406" s="8"/>
      <c r="S406" s="8"/>
      <c r="T406" s="15"/>
      <c r="U406" s="15"/>
      <c r="V406" s="15"/>
      <c r="W406" s="15"/>
      <c r="X406" s="15"/>
      <c r="Y406" s="15"/>
      <c r="Z406" s="15"/>
      <c r="AA406" s="15"/>
      <c r="AB406" s="15"/>
      <c r="AC406" s="15"/>
    </row>
    <row r="407" spans="1:29" ht="15.75" customHeight="1" x14ac:dyDescent="0.35">
      <c r="A407" s="8"/>
      <c r="B407" s="8"/>
      <c r="C407" s="8"/>
      <c r="D407" s="8"/>
      <c r="E407" s="8"/>
      <c r="F407" s="8"/>
      <c r="G407" s="8"/>
      <c r="H407" s="8"/>
      <c r="I407" s="8"/>
      <c r="J407" s="8"/>
      <c r="K407" s="8"/>
      <c r="L407" s="8"/>
      <c r="M407" s="8"/>
      <c r="N407" s="8"/>
      <c r="O407" s="8"/>
      <c r="P407" s="8"/>
      <c r="Q407" s="8"/>
      <c r="R407" s="8"/>
      <c r="S407" s="8"/>
      <c r="T407" s="15"/>
      <c r="U407" s="15"/>
      <c r="V407" s="15"/>
      <c r="W407" s="15"/>
      <c r="X407" s="15"/>
      <c r="Y407" s="15"/>
      <c r="Z407" s="15"/>
      <c r="AA407" s="15"/>
      <c r="AB407" s="15"/>
      <c r="AC407" s="15"/>
    </row>
    <row r="408" spans="1:29" ht="15.75" customHeight="1" x14ac:dyDescent="0.35">
      <c r="A408" s="8"/>
      <c r="B408" s="8"/>
      <c r="C408" s="8"/>
      <c r="D408" s="8"/>
      <c r="E408" s="8"/>
      <c r="F408" s="8"/>
      <c r="G408" s="8"/>
      <c r="H408" s="8"/>
      <c r="I408" s="8"/>
      <c r="J408" s="8"/>
      <c r="K408" s="8"/>
      <c r="L408" s="8"/>
      <c r="M408" s="8"/>
      <c r="N408" s="8"/>
      <c r="O408" s="8"/>
      <c r="P408" s="8"/>
      <c r="Q408" s="8"/>
      <c r="R408" s="8"/>
      <c r="S408" s="8"/>
      <c r="T408" s="15"/>
      <c r="U408" s="15"/>
      <c r="V408" s="15"/>
      <c r="W408" s="15"/>
      <c r="X408" s="15"/>
      <c r="Y408" s="15"/>
      <c r="Z408" s="15"/>
      <c r="AA408" s="15"/>
      <c r="AB408" s="15"/>
      <c r="AC408" s="15"/>
    </row>
    <row r="409" spans="1:29" ht="15.75" customHeight="1" x14ac:dyDescent="0.35">
      <c r="A409" s="8"/>
      <c r="B409" s="8"/>
      <c r="C409" s="8"/>
      <c r="D409" s="8"/>
      <c r="E409" s="8"/>
      <c r="F409" s="8"/>
      <c r="G409" s="8"/>
      <c r="H409" s="8"/>
      <c r="I409" s="8"/>
      <c r="J409" s="8"/>
      <c r="K409" s="8"/>
      <c r="L409" s="8"/>
      <c r="M409" s="8"/>
      <c r="N409" s="8"/>
      <c r="O409" s="8"/>
      <c r="P409" s="8"/>
      <c r="Q409" s="8"/>
      <c r="R409" s="8"/>
      <c r="S409" s="8"/>
      <c r="T409" s="15"/>
      <c r="U409" s="15"/>
      <c r="V409" s="15"/>
      <c r="W409" s="15"/>
      <c r="X409" s="15"/>
      <c r="Y409" s="15"/>
      <c r="Z409" s="15"/>
      <c r="AA409" s="15"/>
      <c r="AB409" s="15"/>
      <c r="AC409" s="15"/>
    </row>
    <row r="410" spans="1:29" ht="15.75" customHeight="1" x14ac:dyDescent="0.35">
      <c r="A410" s="8"/>
      <c r="B410" s="8"/>
      <c r="C410" s="8"/>
      <c r="D410" s="8"/>
      <c r="E410" s="8"/>
      <c r="F410" s="8"/>
      <c r="G410" s="8"/>
      <c r="H410" s="8"/>
      <c r="I410" s="8"/>
      <c r="J410" s="8"/>
      <c r="K410" s="8"/>
      <c r="L410" s="8"/>
      <c r="M410" s="8"/>
      <c r="N410" s="8"/>
      <c r="O410" s="8"/>
      <c r="P410" s="8"/>
      <c r="Q410" s="8"/>
      <c r="R410" s="8"/>
      <c r="S410" s="8"/>
      <c r="T410" s="15"/>
      <c r="U410" s="15"/>
      <c r="V410" s="15"/>
      <c r="W410" s="15"/>
      <c r="X410" s="15"/>
      <c r="Y410" s="15"/>
      <c r="Z410" s="15"/>
      <c r="AA410" s="15"/>
      <c r="AB410" s="15"/>
      <c r="AC410" s="15"/>
    </row>
    <row r="411" spans="1:29" ht="15.75" customHeight="1" x14ac:dyDescent="0.35">
      <c r="A411" s="8"/>
      <c r="B411" s="8"/>
      <c r="C411" s="8"/>
      <c r="D411" s="8"/>
      <c r="E411" s="8"/>
      <c r="F411" s="8"/>
      <c r="G411" s="8"/>
      <c r="H411" s="8"/>
      <c r="I411" s="8"/>
      <c r="J411" s="8"/>
      <c r="K411" s="8"/>
      <c r="L411" s="8"/>
      <c r="M411" s="8"/>
      <c r="N411" s="8"/>
      <c r="O411" s="8"/>
      <c r="P411" s="8"/>
      <c r="Q411" s="8"/>
      <c r="R411" s="8"/>
      <c r="S411" s="8"/>
      <c r="T411" s="15"/>
      <c r="U411" s="15"/>
      <c r="V411" s="15"/>
      <c r="W411" s="15"/>
      <c r="X411" s="15"/>
      <c r="Y411" s="15"/>
      <c r="Z411" s="15"/>
      <c r="AA411" s="15"/>
      <c r="AB411" s="15"/>
      <c r="AC411" s="15"/>
    </row>
    <row r="412" spans="1:29" ht="15.75" customHeight="1" x14ac:dyDescent="0.35">
      <c r="A412" s="8"/>
      <c r="B412" s="8"/>
      <c r="C412" s="8"/>
      <c r="D412" s="8"/>
      <c r="E412" s="8"/>
      <c r="F412" s="8"/>
      <c r="G412" s="8"/>
      <c r="H412" s="8"/>
      <c r="I412" s="8"/>
      <c r="J412" s="8"/>
      <c r="K412" s="8"/>
      <c r="L412" s="8"/>
      <c r="M412" s="8"/>
      <c r="N412" s="8"/>
      <c r="O412" s="8"/>
      <c r="P412" s="8"/>
      <c r="Q412" s="8"/>
      <c r="R412" s="8"/>
      <c r="S412" s="8"/>
      <c r="T412" s="15"/>
      <c r="U412" s="15"/>
      <c r="V412" s="15"/>
      <c r="W412" s="15"/>
      <c r="X412" s="15"/>
      <c r="Y412" s="15"/>
      <c r="Z412" s="15"/>
      <c r="AA412" s="15"/>
      <c r="AB412" s="15"/>
      <c r="AC412" s="15"/>
    </row>
    <row r="413" spans="1:29" ht="15.75" customHeight="1" x14ac:dyDescent="0.35">
      <c r="A413" s="8"/>
      <c r="B413" s="8"/>
      <c r="C413" s="8"/>
      <c r="D413" s="8"/>
      <c r="E413" s="8"/>
      <c r="F413" s="8"/>
      <c r="G413" s="8"/>
      <c r="H413" s="8"/>
      <c r="I413" s="8"/>
      <c r="J413" s="8"/>
      <c r="K413" s="8"/>
      <c r="L413" s="8"/>
      <c r="M413" s="8"/>
      <c r="N413" s="8"/>
      <c r="O413" s="8"/>
      <c r="P413" s="8"/>
      <c r="Q413" s="8"/>
      <c r="R413" s="8"/>
      <c r="S413" s="8"/>
      <c r="T413" s="15"/>
      <c r="U413" s="15"/>
      <c r="V413" s="15"/>
      <c r="W413" s="15"/>
      <c r="X413" s="15"/>
      <c r="Y413" s="15"/>
      <c r="Z413" s="15"/>
      <c r="AA413" s="15"/>
      <c r="AB413" s="15"/>
      <c r="AC413" s="15"/>
    </row>
    <row r="414" spans="1:29" ht="15.75" customHeight="1" x14ac:dyDescent="0.35">
      <c r="A414" s="8"/>
      <c r="B414" s="8"/>
      <c r="C414" s="8"/>
      <c r="D414" s="8"/>
      <c r="E414" s="8"/>
      <c r="F414" s="8"/>
      <c r="G414" s="8"/>
      <c r="H414" s="8"/>
      <c r="I414" s="8"/>
      <c r="J414" s="8"/>
      <c r="K414" s="8"/>
      <c r="L414" s="8"/>
      <c r="M414" s="8"/>
      <c r="N414" s="8"/>
      <c r="O414" s="8"/>
      <c r="P414" s="8"/>
      <c r="Q414" s="8"/>
      <c r="R414" s="8"/>
      <c r="S414" s="8"/>
      <c r="T414" s="15"/>
      <c r="U414" s="15"/>
      <c r="V414" s="15"/>
      <c r="W414" s="15"/>
      <c r="X414" s="15"/>
      <c r="Y414" s="15"/>
      <c r="Z414" s="15"/>
      <c r="AA414" s="15"/>
      <c r="AB414" s="15"/>
      <c r="AC414" s="15"/>
    </row>
    <row r="415" spans="1:29" ht="15.75" customHeight="1" x14ac:dyDescent="0.35">
      <c r="A415" s="8"/>
      <c r="B415" s="8"/>
      <c r="C415" s="8"/>
      <c r="D415" s="8"/>
      <c r="E415" s="8"/>
      <c r="F415" s="8"/>
      <c r="G415" s="8"/>
      <c r="H415" s="8"/>
      <c r="I415" s="8"/>
      <c r="J415" s="8"/>
      <c r="K415" s="8"/>
      <c r="L415" s="8"/>
      <c r="M415" s="8"/>
      <c r="N415" s="8"/>
      <c r="O415" s="8"/>
      <c r="P415" s="8"/>
      <c r="Q415" s="8"/>
      <c r="R415" s="8"/>
      <c r="S415" s="8"/>
      <c r="T415" s="15"/>
      <c r="U415" s="15"/>
      <c r="V415" s="15"/>
      <c r="W415" s="15"/>
      <c r="X415" s="15"/>
      <c r="Y415" s="15"/>
      <c r="Z415" s="15"/>
      <c r="AA415" s="15"/>
      <c r="AB415" s="15"/>
      <c r="AC415" s="15"/>
    </row>
    <row r="416" spans="1:29" ht="15.75" customHeight="1" x14ac:dyDescent="0.35">
      <c r="A416" s="8"/>
      <c r="B416" s="8"/>
      <c r="C416" s="8"/>
      <c r="D416" s="8"/>
      <c r="E416" s="8"/>
      <c r="F416" s="8"/>
      <c r="G416" s="8"/>
      <c r="H416" s="8"/>
      <c r="I416" s="8"/>
      <c r="J416" s="8"/>
      <c r="K416" s="8"/>
      <c r="L416" s="8"/>
      <c r="M416" s="8"/>
      <c r="N416" s="8"/>
      <c r="O416" s="8"/>
      <c r="P416" s="8"/>
      <c r="Q416" s="8"/>
      <c r="R416" s="8"/>
      <c r="S416" s="8"/>
      <c r="T416" s="15"/>
      <c r="U416" s="15"/>
      <c r="V416" s="15"/>
      <c r="W416" s="15"/>
      <c r="X416" s="15"/>
      <c r="Y416" s="15"/>
      <c r="Z416" s="15"/>
      <c r="AA416" s="15"/>
      <c r="AB416" s="15"/>
      <c r="AC416" s="15"/>
    </row>
    <row r="417" spans="1:29" ht="15.75" customHeight="1" x14ac:dyDescent="0.35">
      <c r="A417" s="8"/>
      <c r="B417" s="8"/>
      <c r="C417" s="8"/>
      <c r="D417" s="8"/>
      <c r="E417" s="8"/>
      <c r="F417" s="8"/>
      <c r="G417" s="8"/>
      <c r="H417" s="8"/>
      <c r="I417" s="8"/>
      <c r="J417" s="8"/>
      <c r="K417" s="8"/>
      <c r="L417" s="8"/>
      <c r="M417" s="8"/>
      <c r="N417" s="8"/>
      <c r="O417" s="8"/>
      <c r="P417" s="8"/>
      <c r="Q417" s="8"/>
      <c r="R417" s="8"/>
      <c r="S417" s="8"/>
      <c r="T417" s="15"/>
      <c r="U417" s="15"/>
      <c r="V417" s="15"/>
      <c r="W417" s="15"/>
      <c r="X417" s="15"/>
      <c r="Y417" s="15"/>
      <c r="Z417" s="15"/>
      <c r="AA417" s="15"/>
      <c r="AB417" s="15"/>
      <c r="AC417" s="15"/>
    </row>
    <row r="418" spans="1:29" ht="15.75" customHeight="1" x14ac:dyDescent="0.35">
      <c r="A418" s="8"/>
      <c r="B418" s="8"/>
      <c r="C418" s="8"/>
      <c r="D418" s="8"/>
      <c r="E418" s="8"/>
      <c r="F418" s="8"/>
      <c r="G418" s="8"/>
      <c r="H418" s="8"/>
      <c r="I418" s="8"/>
      <c r="J418" s="8"/>
      <c r="K418" s="8"/>
      <c r="L418" s="8"/>
      <c r="M418" s="8"/>
      <c r="N418" s="8"/>
      <c r="O418" s="8"/>
      <c r="P418" s="8"/>
      <c r="Q418" s="8"/>
      <c r="R418" s="8"/>
      <c r="S418" s="8"/>
      <c r="T418" s="15"/>
      <c r="U418" s="15"/>
      <c r="V418" s="15"/>
      <c r="W418" s="15"/>
      <c r="X418" s="15"/>
      <c r="Y418" s="15"/>
      <c r="Z418" s="15"/>
      <c r="AA418" s="15"/>
      <c r="AB418" s="15"/>
      <c r="AC418" s="15"/>
    </row>
    <row r="419" spans="1:29" ht="15.75" customHeight="1" x14ac:dyDescent="0.35">
      <c r="A419" s="8"/>
      <c r="B419" s="8"/>
      <c r="C419" s="8"/>
      <c r="D419" s="8"/>
      <c r="E419" s="8"/>
      <c r="F419" s="8"/>
      <c r="G419" s="8"/>
      <c r="H419" s="8"/>
      <c r="I419" s="8"/>
      <c r="J419" s="8"/>
      <c r="K419" s="8"/>
      <c r="L419" s="8"/>
      <c r="M419" s="8"/>
      <c r="N419" s="8"/>
      <c r="O419" s="8"/>
      <c r="P419" s="8"/>
      <c r="Q419" s="8"/>
      <c r="R419" s="8"/>
      <c r="S419" s="8"/>
      <c r="T419" s="15"/>
      <c r="U419" s="15"/>
      <c r="V419" s="15"/>
      <c r="W419" s="15"/>
      <c r="X419" s="15"/>
      <c r="Y419" s="15"/>
      <c r="Z419" s="15"/>
      <c r="AA419" s="15"/>
      <c r="AB419" s="15"/>
      <c r="AC419" s="15"/>
    </row>
    <row r="420" spans="1:29" ht="15.75" customHeight="1" x14ac:dyDescent="0.35">
      <c r="A420" s="8"/>
      <c r="B420" s="8"/>
      <c r="C420" s="8"/>
      <c r="D420" s="8"/>
      <c r="E420" s="8"/>
      <c r="F420" s="8"/>
      <c r="G420" s="8"/>
      <c r="H420" s="8"/>
      <c r="I420" s="8"/>
      <c r="J420" s="8"/>
      <c r="K420" s="8"/>
      <c r="L420" s="8"/>
      <c r="M420" s="8"/>
      <c r="N420" s="8"/>
      <c r="O420" s="8"/>
      <c r="P420" s="8"/>
      <c r="Q420" s="8"/>
      <c r="R420" s="8"/>
      <c r="S420" s="8"/>
      <c r="T420" s="15"/>
      <c r="U420" s="15"/>
      <c r="V420" s="15"/>
      <c r="W420" s="15"/>
      <c r="X420" s="15"/>
      <c r="Y420" s="15"/>
      <c r="Z420" s="15"/>
      <c r="AA420" s="15"/>
      <c r="AB420" s="15"/>
      <c r="AC420" s="15"/>
    </row>
    <row r="421" spans="1:29" ht="15.75" customHeight="1" x14ac:dyDescent="0.35">
      <c r="A421" s="8"/>
      <c r="B421" s="8"/>
      <c r="C421" s="8"/>
      <c r="D421" s="8"/>
      <c r="E421" s="8"/>
      <c r="F421" s="8"/>
      <c r="G421" s="8"/>
      <c r="H421" s="8"/>
      <c r="I421" s="8"/>
      <c r="J421" s="8"/>
      <c r="K421" s="8"/>
      <c r="L421" s="8"/>
      <c r="M421" s="8"/>
      <c r="N421" s="8"/>
      <c r="O421" s="8"/>
      <c r="P421" s="8"/>
      <c r="Q421" s="8"/>
      <c r="R421" s="8"/>
      <c r="S421" s="8"/>
      <c r="T421" s="15"/>
      <c r="U421" s="15"/>
      <c r="V421" s="15"/>
      <c r="W421" s="15"/>
      <c r="X421" s="15"/>
      <c r="Y421" s="15"/>
      <c r="Z421" s="15"/>
      <c r="AA421" s="15"/>
      <c r="AB421" s="15"/>
      <c r="AC421" s="15"/>
    </row>
    <row r="422" spans="1:29" ht="15.75" customHeight="1" x14ac:dyDescent="0.35">
      <c r="A422" s="8"/>
      <c r="B422" s="8"/>
      <c r="C422" s="8"/>
      <c r="D422" s="8"/>
      <c r="E422" s="8"/>
      <c r="F422" s="8"/>
      <c r="G422" s="8"/>
      <c r="H422" s="8"/>
      <c r="I422" s="8"/>
      <c r="J422" s="8"/>
      <c r="K422" s="8"/>
      <c r="L422" s="8"/>
      <c r="M422" s="8"/>
      <c r="N422" s="8"/>
      <c r="O422" s="8"/>
      <c r="P422" s="8"/>
      <c r="Q422" s="8"/>
      <c r="R422" s="8"/>
      <c r="S422" s="8"/>
      <c r="T422" s="15"/>
      <c r="U422" s="15"/>
      <c r="V422" s="15"/>
      <c r="W422" s="15"/>
      <c r="X422" s="15"/>
      <c r="Y422" s="15"/>
      <c r="Z422" s="15"/>
      <c r="AA422" s="15"/>
      <c r="AB422" s="15"/>
      <c r="AC422" s="15"/>
    </row>
    <row r="423" spans="1:29" ht="15.75" customHeight="1" x14ac:dyDescent="0.35">
      <c r="A423" s="8"/>
      <c r="B423" s="8"/>
      <c r="C423" s="8"/>
      <c r="D423" s="8"/>
      <c r="E423" s="8"/>
      <c r="F423" s="8"/>
      <c r="G423" s="8"/>
      <c r="H423" s="8"/>
      <c r="I423" s="8"/>
      <c r="J423" s="8"/>
      <c r="K423" s="8"/>
      <c r="L423" s="8"/>
      <c r="M423" s="8"/>
      <c r="N423" s="8"/>
      <c r="O423" s="8"/>
      <c r="P423" s="8"/>
      <c r="Q423" s="8"/>
      <c r="R423" s="8"/>
      <c r="S423" s="8"/>
      <c r="T423" s="15"/>
      <c r="U423" s="15"/>
      <c r="V423" s="15"/>
      <c r="W423" s="15"/>
      <c r="X423" s="15"/>
      <c r="Y423" s="15"/>
      <c r="Z423" s="15"/>
      <c r="AA423" s="15"/>
      <c r="AB423" s="15"/>
      <c r="AC423" s="15"/>
    </row>
    <row r="424" spans="1:29" ht="15.75" customHeight="1" x14ac:dyDescent="0.35">
      <c r="A424" s="8"/>
      <c r="B424" s="8"/>
      <c r="C424" s="8"/>
      <c r="D424" s="8"/>
      <c r="E424" s="8"/>
      <c r="F424" s="8"/>
      <c r="G424" s="8"/>
      <c r="H424" s="8"/>
      <c r="I424" s="8"/>
      <c r="J424" s="8"/>
      <c r="K424" s="8"/>
      <c r="L424" s="8"/>
      <c r="M424" s="8"/>
      <c r="N424" s="8"/>
      <c r="O424" s="8"/>
      <c r="P424" s="8"/>
      <c r="Q424" s="8"/>
      <c r="R424" s="8"/>
      <c r="S424" s="8"/>
      <c r="T424" s="15"/>
      <c r="U424" s="15"/>
      <c r="V424" s="15"/>
      <c r="W424" s="15"/>
      <c r="X424" s="15"/>
      <c r="Y424" s="15"/>
      <c r="Z424" s="15"/>
      <c r="AA424" s="15"/>
      <c r="AB424" s="15"/>
      <c r="AC424" s="15"/>
    </row>
    <row r="425" spans="1:29" ht="15.75" customHeight="1" x14ac:dyDescent="0.35">
      <c r="A425" s="8"/>
      <c r="B425" s="8"/>
      <c r="C425" s="8"/>
      <c r="D425" s="8"/>
      <c r="E425" s="8"/>
      <c r="F425" s="8"/>
      <c r="G425" s="8"/>
      <c r="H425" s="8"/>
      <c r="I425" s="8"/>
      <c r="J425" s="8"/>
      <c r="K425" s="8"/>
      <c r="L425" s="8"/>
      <c r="M425" s="8"/>
      <c r="N425" s="8"/>
      <c r="O425" s="8"/>
      <c r="P425" s="8"/>
      <c r="Q425" s="8"/>
      <c r="R425" s="8"/>
      <c r="S425" s="8"/>
      <c r="T425" s="15"/>
      <c r="U425" s="15"/>
      <c r="V425" s="15"/>
      <c r="W425" s="15"/>
      <c r="X425" s="15"/>
      <c r="Y425" s="15"/>
      <c r="Z425" s="15"/>
      <c r="AA425" s="15"/>
      <c r="AB425" s="15"/>
      <c r="AC425" s="15"/>
    </row>
    <row r="426" spans="1:29" ht="15.75" customHeight="1" x14ac:dyDescent="0.35">
      <c r="A426" s="8"/>
      <c r="B426" s="8"/>
      <c r="C426" s="8"/>
      <c r="D426" s="8"/>
      <c r="E426" s="8"/>
      <c r="F426" s="8"/>
      <c r="G426" s="8"/>
      <c r="H426" s="8"/>
      <c r="I426" s="8"/>
      <c r="J426" s="8"/>
      <c r="K426" s="8"/>
      <c r="L426" s="8"/>
      <c r="M426" s="8"/>
      <c r="N426" s="8"/>
      <c r="O426" s="8"/>
      <c r="P426" s="8"/>
      <c r="Q426" s="8"/>
      <c r="R426" s="8"/>
      <c r="S426" s="8"/>
      <c r="T426" s="15"/>
      <c r="U426" s="15"/>
      <c r="V426" s="15"/>
      <c r="W426" s="15"/>
      <c r="X426" s="15"/>
      <c r="Y426" s="15"/>
      <c r="Z426" s="15"/>
      <c r="AA426" s="15"/>
      <c r="AB426" s="15"/>
      <c r="AC426" s="15"/>
    </row>
    <row r="427" spans="1:29" ht="15.75" customHeight="1" x14ac:dyDescent="0.35">
      <c r="A427" s="8"/>
      <c r="B427" s="8"/>
      <c r="C427" s="8"/>
      <c r="D427" s="8"/>
      <c r="E427" s="8"/>
      <c r="F427" s="8"/>
      <c r="G427" s="8"/>
      <c r="H427" s="8"/>
      <c r="I427" s="8"/>
      <c r="J427" s="8"/>
      <c r="K427" s="8"/>
      <c r="L427" s="8"/>
      <c r="M427" s="8"/>
      <c r="N427" s="8"/>
      <c r="O427" s="8"/>
      <c r="P427" s="8"/>
      <c r="Q427" s="8"/>
      <c r="R427" s="8"/>
      <c r="S427" s="8"/>
      <c r="T427" s="15"/>
      <c r="U427" s="15"/>
      <c r="V427" s="15"/>
      <c r="W427" s="15"/>
      <c r="X427" s="15"/>
      <c r="Y427" s="15"/>
      <c r="Z427" s="15"/>
      <c r="AA427" s="15"/>
      <c r="AB427" s="15"/>
      <c r="AC427" s="15"/>
    </row>
    <row r="428" spans="1:29" ht="15.75" customHeight="1" x14ac:dyDescent="0.35">
      <c r="A428" s="8"/>
      <c r="B428" s="8"/>
      <c r="C428" s="8"/>
      <c r="D428" s="8"/>
      <c r="E428" s="8"/>
      <c r="F428" s="8"/>
      <c r="G428" s="8"/>
      <c r="H428" s="8"/>
      <c r="I428" s="8"/>
      <c r="J428" s="8"/>
      <c r="K428" s="8"/>
      <c r="L428" s="8"/>
      <c r="M428" s="8"/>
      <c r="N428" s="8"/>
      <c r="O428" s="8"/>
      <c r="P428" s="8"/>
      <c r="Q428" s="8"/>
      <c r="R428" s="8"/>
      <c r="S428" s="8"/>
      <c r="T428" s="15"/>
      <c r="U428" s="15"/>
      <c r="V428" s="15"/>
      <c r="W428" s="15"/>
      <c r="X428" s="15"/>
      <c r="Y428" s="15"/>
      <c r="Z428" s="15"/>
      <c r="AA428" s="15"/>
      <c r="AB428" s="15"/>
      <c r="AC428" s="15"/>
    </row>
    <row r="429" spans="1:29" ht="15.75" customHeight="1" x14ac:dyDescent="0.35">
      <c r="A429" s="8"/>
      <c r="B429" s="8"/>
      <c r="C429" s="8"/>
      <c r="D429" s="8"/>
      <c r="E429" s="8"/>
      <c r="F429" s="8"/>
      <c r="G429" s="8"/>
      <c r="H429" s="8"/>
      <c r="I429" s="8"/>
      <c r="J429" s="8"/>
      <c r="K429" s="8"/>
      <c r="L429" s="8"/>
      <c r="M429" s="8"/>
      <c r="N429" s="8"/>
      <c r="O429" s="8"/>
      <c r="P429" s="8"/>
      <c r="Q429" s="8"/>
      <c r="R429" s="8"/>
      <c r="S429" s="8"/>
      <c r="T429" s="15"/>
      <c r="U429" s="15"/>
      <c r="V429" s="15"/>
      <c r="W429" s="15"/>
      <c r="X429" s="15"/>
      <c r="Y429" s="15"/>
      <c r="Z429" s="15"/>
      <c r="AA429" s="15"/>
      <c r="AB429" s="15"/>
      <c r="AC429" s="15"/>
    </row>
    <row r="430" spans="1:29" ht="15.75" customHeight="1" x14ac:dyDescent="0.35">
      <c r="A430" s="8"/>
      <c r="B430" s="8"/>
      <c r="C430" s="8"/>
      <c r="D430" s="8"/>
      <c r="E430" s="8"/>
      <c r="F430" s="8"/>
      <c r="G430" s="8"/>
      <c r="H430" s="8"/>
      <c r="I430" s="8"/>
      <c r="J430" s="8"/>
      <c r="K430" s="8"/>
      <c r="L430" s="8"/>
      <c r="M430" s="8"/>
      <c r="N430" s="8"/>
      <c r="O430" s="8"/>
      <c r="P430" s="8"/>
      <c r="Q430" s="8"/>
      <c r="R430" s="8"/>
      <c r="S430" s="8"/>
      <c r="T430" s="15"/>
      <c r="U430" s="15"/>
      <c r="V430" s="15"/>
      <c r="W430" s="15"/>
      <c r="X430" s="15"/>
      <c r="Y430" s="15"/>
      <c r="Z430" s="15"/>
      <c r="AA430" s="15"/>
      <c r="AB430" s="15"/>
      <c r="AC430" s="15"/>
    </row>
    <row r="431" spans="1:29" ht="15.75" customHeight="1" x14ac:dyDescent="0.35">
      <c r="A431" s="8"/>
      <c r="B431" s="8"/>
      <c r="C431" s="8"/>
      <c r="D431" s="8"/>
      <c r="E431" s="8"/>
      <c r="F431" s="8"/>
      <c r="G431" s="8"/>
      <c r="H431" s="8"/>
      <c r="I431" s="8"/>
      <c r="J431" s="8"/>
      <c r="K431" s="8"/>
      <c r="L431" s="8"/>
      <c r="M431" s="8"/>
      <c r="N431" s="8"/>
      <c r="O431" s="8"/>
      <c r="P431" s="8"/>
      <c r="Q431" s="8"/>
      <c r="R431" s="8"/>
      <c r="S431" s="8"/>
      <c r="T431" s="15"/>
      <c r="U431" s="15"/>
      <c r="V431" s="15"/>
      <c r="W431" s="15"/>
      <c r="X431" s="15"/>
      <c r="Y431" s="15"/>
      <c r="Z431" s="15"/>
      <c r="AA431" s="15"/>
      <c r="AB431" s="15"/>
      <c r="AC431" s="15"/>
    </row>
    <row r="432" spans="1:29" ht="15.75" customHeight="1" x14ac:dyDescent="0.35">
      <c r="A432" s="8"/>
      <c r="B432" s="8"/>
      <c r="C432" s="8"/>
      <c r="D432" s="8"/>
      <c r="E432" s="8"/>
      <c r="F432" s="8"/>
      <c r="G432" s="8"/>
      <c r="H432" s="8"/>
      <c r="I432" s="8"/>
      <c r="J432" s="8"/>
      <c r="K432" s="8"/>
      <c r="L432" s="8"/>
      <c r="M432" s="8"/>
      <c r="N432" s="8"/>
      <c r="O432" s="8"/>
      <c r="P432" s="8"/>
      <c r="Q432" s="8"/>
      <c r="R432" s="8"/>
      <c r="S432" s="8"/>
      <c r="T432" s="15"/>
      <c r="U432" s="15"/>
      <c r="V432" s="15"/>
      <c r="W432" s="15"/>
      <c r="X432" s="15"/>
      <c r="Y432" s="15"/>
      <c r="Z432" s="15"/>
      <c r="AA432" s="15"/>
      <c r="AB432" s="15"/>
      <c r="AC432" s="15"/>
    </row>
    <row r="433" spans="1:29" ht="15.75" customHeight="1" x14ac:dyDescent="0.35">
      <c r="A433" s="8"/>
      <c r="B433" s="8"/>
      <c r="C433" s="8"/>
      <c r="D433" s="8"/>
      <c r="E433" s="8"/>
      <c r="F433" s="8"/>
      <c r="G433" s="8"/>
      <c r="H433" s="8"/>
      <c r="I433" s="8"/>
      <c r="J433" s="8"/>
      <c r="K433" s="8"/>
      <c r="L433" s="8"/>
      <c r="M433" s="8"/>
      <c r="N433" s="8"/>
      <c r="O433" s="8"/>
      <c r="P433" s="8"/>
      <c r="Q433" s="8"/>
      <c r="R433" s="8"/>
      <c r="S433" s="8"/>
      <c r="T433" s="15"/>
      <c r="U433" s="15"/>
      <c r="V433" s="15"/>
      <c r="W433" s="15"/>
      <c r="X433" s="15"/>
      <c r="Y433" s="15"/>
      <c r="Z433" s="15"/>
      <c r="AA433" s="15"/>
      <c r="AB433" s="15"/>
      <c r="AC433" s="15"/>
    </row>
    <row r="434" spans="1:29" ht="15.75" customHeight="1" x14ac:dyDescent="0.35">
      <c r="A434" s="8"/>
      <c r="B434" s="8"/>
      <c r="C434" s="8"/>
      <c r="D434" s="8"/>
      <c r="E434" s="8"/>
      <c r="F434" s="8"/>
      <c r="G434" s="8"/>
      <c r="H434" s="8"/>
      <c r="I434" s="8"/>
      <c r="J434" s="8"/>
      <c r="K434" s="8"/>
      <c r="L434" s="8"/>
      <c r="M434" s="8"/>
      <c r="N434" s="8"/>
      <c r="O434" s="8"/>
      <c r="P434" s="8"/>
      <c r="Q434" s="8"/>
      <c r="R434" s="8"/>
      <c r="S434" s="8"/>
      <c r="T434" s="15"/>
      <c r="U434" s="15"/>
      <c r="V434" s="15"/>
      <c r="W434" s="15"/>
      <c r="X434" s="15"/>
      <c r="Y434" s="15"/>
      <c r="Z434" s="15"/>
      <c r="AA434" s="15"/>
      <c r="AB434" s="15"/>
      <c r="AC434" s="15"/>
    </row>
    <row r="435" spans="1:29" ht="15.75" customHeight="1" x14ac:dyDescent="0.35">
      <c r="A435" s="8"/>
      <c r="B435" s="8"/>
      <c r="C435" s="8"/>
      <c r="D435" s="8"/>
      <c r="E435" s="8"/>
      <c r="F435" s="8"/>
      <c r="G435" s="8"/>
      <c r="H435" s="8"/>
      <c r="I435" s="8"/>
      <c r="J435" s="8"/>
      <c r="K435" s="8"/>
      <c r="L435" s="8"/>
      <c r="M435" s="8"/>
      <c r="N435" s="8"/>
      <c r="O435" s="8"/>
      <c r="P435" s="8"/>
      <c r="Q435" s="8"/>
      <c r="R435" s="8"/>
      <c r="S435" s="8"/>
      <c r="T435" s="15"/>
      <c r="U435" s="15"/>
      <c r="V435" s="15"/>
      <c r="W435" s="15"/>
      <c r="X435" s="15"/>
      <c r="Y435" s="15"/>
      <c r="Z435" s="15"/>
      <c r="AA435" s="15"/>
      <c r="AB435" s="15"/>
      <c r="AC435" s="15"/>
    </row>
    <row r="436" spans="1:29" ht="15.75" customHeight="1" x14ac:dyDescent="0.35">
      <c r="A436" s="8"/>
      <c r="B436" s="8"/>
      <c r="C436" s="8"/>
      <c r="D436" s="8"/>
      <c r="E436" s="8"/>
      <c r="F436" s="8"/>
      <c r="G436" s="8"/>
      <c r="H436" s="8"/>
      <c r="I436" s="8"/>
      <c r="J436" s="8"/>
      <c r="K436" s="8"/>
      <c r="L436" s="8"/>
      <c r="M436" s="8"/>
      <c r="N436" s="8"/>
      <c r="O436" s="8"/>
      <c r="P436" s="8"/>
      <c r="Q436" s="8"/>
      <c r="R436" s="8"/>
      <c r="S436" s="8"/>
      <c r="T436" s="15"/>
      <c r="U436" s="15"/>
      <c r="V436" s="15"/>
      <c r="W436" s="15"/>
      <c r="X436" s="15"/>
      <c r="Y436" s="15"/>
      <c r="Z436" s="15"/>
      <c r="AA436" s="15"/>
      <c r="AB436" s="15"/>
      <c r="AC436" s="15"/>
    </row>
    <row r="437" spans="1:29" ht="15.75" customHeight="1" x14ac:dyDescent="0.35">
      <c r="A437" s="8"/>
      <c r="B437" s="8"/>
      <c r="C437" s="8"/>
      <c r="D437" s="8"/>
      <c r="E437" s="8"/>
      <c r="F437" s="8"/>
      <c r="G437" s="8"/>
      <c r="H437" s="8"/>
      <c r="I437" s="8"/>
      <c r="J437" s="8"/>
      <c r="K437" s="8"/>
      <c r="L437" s="8"/>
      <c r="M437" s="8"/>
      <c r="N437" s="8"/>
      <c r="O437" s="8"/>
      <c r="P437" s="8"/>
      <c r="Q437" s="8"/>
      <c r="R437" s="8"/>
      <c r="S437" s="8"/>
      <c r="T437" s="15"/>
      <c r="U437" s="15"/>
      <c r="V437" s="15"/>
      <c r="W437" s="15"/>
      <c r="X437" s="15"/>
      <c r="Y437" s="15"/>
      <c r="Z437" s="15"/>
      <c r="AA437" s="15"/>
      <c r="AB437" s="15"/>
      <c r="AC437" s="15"/>
    </row>
    <row r="438" spans="1:29" ht="15.75" customHeight="1" x14ac:dyDescent="0.35">
      <c r="A438" s="8"/>
      <c r="B438" s="8"/>
      <c r="C438" s="8"/>
      <c r="D438" s="8"/>
      <c r="E438" s="8"/>
      <c r="F438" s="8"/>
      <c r="G438" s="8"/>
      <c r="H438" s="8"/>
      <c r="I438" s="8"/>
      <c r="J438" s="8"/>
      <c r="K438" s="8"/>
      <c r="L438" s="8"/>
      <c r="M438" s="8"/>
      <c r="N438" s="8"/>
      <c r="O438" s="8"/>
      <c r="P438" s="8"/>
      <c r="Q438" s="8"/>
      <c r="R438" s="8"/>
      <c r="S438" s="8"/>
      <c r="T438" s="15"/>
      <c r="U438" s="15"/>
      <c r="V438" s="15"/>
      <c r="W438" s="15"/>
      <c r="X438" s="15"/>
      <c r="Y438" s="15"/>
      <c r="Z438" s="15"/>
      <c r="AA438" s="15"/>
      <c r="AB438" s="15"/>
      <c r="AC438" s="15"/>
    </row>
    <row r="439" spans="1:29" ht="15.75" customHeight="1" x14ac:dyDescent="0.35">
      <c r="A439" s="8"/>
      <c r="B439" s="8"/>
      <c r="C439" s="8"/>
      <c r="D439" s="8"/>
      <c r="E439" s="8"/>
      <c r="F439" s="8"/>
      <c r="G439" s="8"/>
      <c r="H439" s="8"/>
      <c r="I439" s="8"/>
      <c r="J439" s="8"/>
      <c r="K439" s="8"/>
      <c r="L439" s="8"/>
      <c r="M439" s="8"/>
      <c r="N439" s="8"/>
      <c r="O439" s="8"/>
      <c r="P439" s="8"/>
      <c r="Q439" s="8"/>
      <c r="R439" s="8"/>
      <c r="S439" s="8"/>
      <c r="T439" s="15"/>
      <c r="U439" s="15"/>
      <c r="V439" s="15"/>
      <c r="W439" s="15"/>
      <c r="X439" s="15"/>
      <c r="Y439" s="15"/>
      <c r="Z439" s="15"/>
      <c r="AA439" s="15"/>
      <c r="AB439" s="15"/>
      <c r="AC439" s="15"/>
    </row>
    <row r="440" spans="1:29" ht="15.75" customHeight="1" x14ac:dyDescent="0.35">
      <c r="A440" s="8"/>
      <c r="B440" s="8"/>
      <c r="C440" s="8"/>
      <c r="D440" s="8"/>
      <c r="E440" s="8"/>
      <c r="F440" s="8"/>
      <c r="G440" s="8"/>
      <c r="H440" s="8"/>
      <c r="I440" s="8"/>
      <c r="J440" s="8"/>
      <c r="K440" s="8"/>
      <c r="L440" s="8"/>
      <c r="M440" s="8"/>
      <c r="N440" s="8"/>
      <c r="O440" s="8"/>
      <c r="P440" s="8"/>
      <c r="Q440" s="8"/>
      <c r="R440" s="8"/>
      <c r="S440" s="8"/>
      <c r="T440" s="15"/>
      <c r="U440" s="15"/>
      <c r="V440" s="15"/>
      <c r="W440" s="15"/>
      <c r="X440" s="15"/>
      <c r="Y440" s="15"/>
      <c r="Z440" s="15"/>
      <c r="AA440" s="15"/>
      <c r="AB440" s="15"/>
      <c r="AC440" s="15"/>
    </row>
    <row r="441" spans="1:29" ht="15.75" customHeight="1" x14ac:dyDescent="0.35">
      <c r="A441" s="8"/>
      <c r="B441" s="8"/>
      <c r="C441" s="8"/>
      <c r="D441" s="8"/>
      <c r="E441" s="8"/>
      <c r="F441" s="8"/>
      <c r="G441" s="8"/>
      <c r="H441" s="8"/>
      <c r="I441" s="8"/>
      <c r="J441" s="8"/>
      <c r="K441" s="8"/>
      <c r="L441" s="8"/>
      <c r="M441" s="8"/>
      <c r="N441" s="8"/>
      <c r="O441" s="8"/>
      <c r="P441" s="8"/>
      <c r="Q441" s="8"/>
      <c r="R441" s="8"/>
      <c r="S441" s="8"/>
      <c r="T441" s="15"/>
      <c r="U441" s="15"/>
      <c r="V441" s="15"/>
      <c r="W441" s="15"/>
      <c r="X441" s="15"/>
      <c r="Y441" s="15"/>
      <c r="Z441" s="15"/>
      <c r="AA441" s="15"/>
      <c r="AB441" s="15"/>
      <c r="AC441" s="15"/>
    </row>
    <row r="442" spans="1:29" ht="15.75" customHeight="1" x14ac:dyDescent="0.35">
      <c r="A442" s="8"/>
      <c r="B442" s="8"/>
      <c r="C442" s="8"/>
      <c r="D442" s="8"/>
      <c r="E442" s="8"/>
      <c r="F442" s="8"/>
      <c r="G442" s="8"/>
      <c r="H442" s="8"/>
      <c r="I442" s="8"/>
      <c r="J442" s="8"/>
      <c r="K442" s="8"/>
      <c r="L442" s="8"/>
      <c r="M442" s="8"/>
      <c r="N442" s="8"/>
      <c r="O442" s="8"/>
      <c r="P442" s="8"/>
      <c r="Q442" s="8"/>
      <c r="R442" s="8"/>
      <c r="S442" s="8"/>
      <c r="T442" s="15"/>
      <c r="U442" s="15"/>
      <c r="V442" s="15"/>
      <c r="W442" s="15"/>
      <c r="X442" s="15"/>
      <c r="Y442" s="15"/>
      <c r="Z442" s="15"/>
      <c r="AA442" s="15"/>
      <c r="AB442" s="15"/>
      <c r="AC442" s="15"/>
    </row>
    <row r="443" spans="1:29" ht="15.75" customHeight="1" x14ac:dyDescent="0.35">
      <c r="A443" s="8"/>
      <c r="B443" s="8"/>
      <c r="C443" s="8"/>
      <c r="D443" s="8"/>
      <c r="E443" s="8"/>
      <c r="F443" s="8"/>
      <c r="G443" s="8"/>
      <c r="H443" s="8"/>
      <c r="I443" s="8"/>
      <c r="J443" s="8"/>
      <c r="K443" s="8"/>
      <c r="L443" s="8"/>
      <c r="M443" s="8"/>
      <c r="N443" s="8"/>
      <c r="O443" s="8"/>
      <c r="P443" s="8"/>
      <c r="Q443" s="8"/>
      <c r="R443" s="8"/>
      <c r="S443" s="8"/>
      <c r="T443" s="15"/>
      <c r="U443" s="15"/>
      <c r="V443" s="15"/>
      <c r="W443" s="15"/>
      <c r="X443" s="15"/>
      <c r="Y443" s="15"/>
      <c r="Z443" s="15"/>
      <c r="AA443" s="15"/>
      <c r="AB443" s="15"/>
      <c r="AC443" s="15"/>
    </row>
    <row r="444" spans="1:29" ht="15.75" customHeight="1" x14ac:dyDescent="0.35">
      <c r="A444" s="8"/>
      <c r="B444" s="8"/>
      <c r="C444" s="8"/>
      <c r="D444" s="8"/>
      <c r="E444" s="8"/>
      <c r="F444" s="8"/>
      <c r="G444" s="8"/>
      <c r="H444" s="8"/>
      <c r="I444" s="8"/>
      <c r="J444" s="8"/>
      <c r="K444" s="8"/>
      <c r="L444" s="8"/>
      <c r="M444" s="8"/>
      <c r="N444" s="8"/>
      <c r="O444" s="8"/>
      <c r="P444" s="8"/>
      <c r="Q444" s="8"/>
      <c r="R444" s="8"/>
      <c r="S444" s="8"/>
      <c r="T444" s="15"/>
      <c r="U444" s="15"/>
      <c r="V444" s="15"/>
      <c r="W444" s="15"/>
      <c r="X444" s="15"/>
      <c r="Y444" s="15"/>
      <c r="Z444" s="15"/>
      <c r="AA444" s="15"/>
      <c r="AB444" s="15"/>
      <c r="AC444" s="15"/>
    </row>
    <row r="445" spans="1:29" ht="15.75" customHeight="1" x14ac:dyDescent="0.35">
      <c r="A445" s="8"/>
      <c r="B445" s="8"/>
      <c r="C445" s="8"/>
      <c r="D445" s="8"/>
      <c r="E445" s="8"/>
      <c r="F445" s="8"/>
      <c r="G445" s="8"/>
      <c r="H445" s="8"/>
      <c r="I445" s="8"/>
      <c r="J445" s="8"/>
      <c r="K445" s="8"/>
      <c r="L445" s="8"/>
      <c r="M445" s="8"/>
      <c r="N445" s="8"/>
      <c r="O445" s="8"/>
      <c r="P445" s="8"/>
      <c r="Q445" s="8"/>
      <c r="R445" s="8"/>
      <c r="S445" s="8"/>
      <c r="T445" s="15"/>
      <c r="U445" s="15"/>
      <c r="V445" s="15"/>
      <c r="W445" s="15"/>
      <c r="X445" s="15"/>
      <c r="Y445" s="15"/>
      <c r="Z445" s="15"/>
      <c r="AA445" s="15"/>
      <c r="AB445" s="15"/>
      <c r="AC445" s="15"/>
    </row>
    <row r="446" spans="1:29" ht="15.75" customHeight="1" x14ac:dyDescent="0.35">
      <c r="A446" s="8"/>
      <c r="B446" s="8"/>
      <c r="C446" s="8"/>
      <c r="D446" s="8"/>
      <c r="E446" s="8"/>
      <c r="F446" s="8"/>
      <c r="G446" s="8"/>
      <c r="H446" s="8"/>
      <c r="I446" s="8"/>
      <c r="J446" s="8"/>
      <c r="K446" s="8"/>
      <c r="L446" s="8"/>
      <c r="M446" s="8"/>
      <c r="N446" s="8"/>
      <c r="O446" s="8"/>
      <c r="P446" s="8"/>
      <c r="Q446" s="8"/>
      <c r="R446" s="8"/>
      <c r="S446" s="8"/>
      <c r="T446" s="15"/>
      <c r="U446" s="15"/>
      <c r="V446" s="15"/>
      <c r="W446" s="15"/>
      <c r="X446" s="15"/>
      <c r="Y446" s="15"/>
      <c r="Z446" s="15"/>
      <c r="AA446" s="15"/>
      <c r="AB446" s="15"/>
      <c r="AC446" s="15"/>
    </row>
    <row r="447" spans="1:29" ht="15.75" customHeight="1" x14ac:dyDescent="0.35">
      <c r="A447" s="8"/>
      <c r="B447" s="8"/>
      <c r="C447" s="8"/>
      <c r="D447" s="8"/>
      <c r="E447" s="8"/>
      <c r="F447" s="8"/>
      <c r="G447" s="8"/>
      <c r="H447" s="8"/>
      <c r="I447" s="8"/>
      <c r="J447" s="8"/>
      <c r="K447" s="8"/>
      <c r="L447" s="8"/>
      <c r="M447" s="8"/>
      <c r="N447" s="8"/>
      <c r="O447" s="8"/>
      <c r="P447" s="8"/>
      <c r="Q447" s="8"/>
      <c r="R447" s="8"/>
      <c r="S447" s="8"/>
      <c r="T447" s="15"/>
      <c r="U447" s="15"/>
      <c r="V447" s="15"/>
      <c r="W447" s="15"/>
      <c r="X447" s="15"/>
      <c r="Y447" s="15"/>
      <c r="Z447" s="15"/>
      <c r="AA447" s="15"/>
      <c r="AB447" s="15"/>
      <c r="AC447" s="15"/>
    </row>
    <row r="448" spans="1:29" ht="15.75" customHeight="1" x14ac:dyDescent="0.35">
      <c r="A448" s="8"/>
      <c r="B448" s="8"/>
      <c r="C448" s="8"/>
      <c r="D448" s="8"/>
      <c r="E448" s="8"/>
      <c r="F448" s="8"/>
      <c r="G448" s="8"/>
      <c r="H448" s="8"/>
      <c r="I448" s="8"/>
      <c r="J448" s="8"/>
      <c r="K448" s="8"/>
      <c r="L448" s="8"/>
      <c r="M448" s="8"/>
      <c r="N448" s="8"/>
      <c r="O448" s="8"/>
      <c r="P448" s="8"/>
      <c r="Q448" s="8"/>
      <c r="R448" s="8"/>
      <c r="S448" s="8"/>
      <c r="T448" s="15"/>
      <c r="U448" s="15"/>
      <c r="V448" s="15"/>
      <c r="W448" s="15"/>
      <c r="X448" s="15"/>
      <c r="Y448" s="15"/>
      <c r="Z448" s="15"/>
      <c r="AA448" s="15"/>
      <c r="AB448" s="15"/>
      <c r="AC448" s="15"/>
    </row>
    <row r="449" spans="1:29" ht="15.75" customHeight="1" x14ac:dyDescent="0.35">
      <c r="A449" s="8"/>
      <c r="B449" s="8"/>
      <c r="C449" s="8"/>
      <c r="D449" s="8"/>
      <c r="E449" s="8"/>
      <c r="F449" s="8"/>
      <c r="G449" s="8"/>
      <c r="H449" s="8"/>
      <c r="I449" s="8"/>
      <c r="J449" s="8"/>
      <c r="K449" s="8"/>
      <c r="L449" s="8"/>
      <c r="M449" s="8"/>
      <c r="N449" s="8"/>
      <c r="O449" s="8"/>
      <c r="P449" s="8"/>
      <c r="Q449" s="8"/>
      <c r="R449" s="8"/>
      <c r="S449" s="8"/>
      <c r="T449" s="15"/>
      <c r="U449" s="15"/>
      <c r="V449" s="15"/>
      <c r="W449" s="15"/>
      <c r="X449" s="15"/>
      <c r="Y449" s="15"/>
      <c r="Z449" s="15"/>
      <c r="AA449" s="15"/>
      <c r="AB449" s="15"/>
      <c r="AC449" s="15"/>
    </row>
    <row r="450" spans="1:29" ht="15.75" customHeight="1" x14ac:dyDescent="0.35">
      <c r="A450" s="8"/>
      <c r="B450" s="8"/>
      <c r="C450" s="8"/>
      <c r="D450" s="8"/>
      <c r="E450" s="8"/>
      <c r="F450" s="8"/>
      <c r="G450" s="8"/>
      <c r="H450" s="8"/>
      <c r="I450" s="8"/>
      <c r="J450" s="8"/>
      <c r="K450" s="8"/>
      <c r="L450" s="8"/>
      <c r="M450" s="8"/>
      <c r="N450" s="8"/>
      <c r="O450" s="8"/>
      <c r="P450" s="8"/>
      <c r="Q450" s="8"/>
      <c r="R450" s="8"/>
      <c r="S450" s="8"/>
      <c r="T450" s="15"/>
      <c r="U450" s="15"/>
      <c r="V450" s="15"/>
      <c r="W450" s="15"/>
      <c r="X450" s="15"/>
      <c r="Y450" s="15"/>
      <c r="Z450" s="15"/>
      <c r="AA450" s="15"/>
      <c r="AB450" s="15"/>
      <c r="AC450" s="15"/>
    </row>
    <row r="451" spans="1:29" ht="15.75" customHeight="1" x14ac:dyDescent="0.35">
      <c r="A451" s="8"/>
      <c r="B451" s="8"/>
      <c r="C451" s="8"/>
      <c r="D451" s="8"/>
      <c r="E451" s="8"/>
      <c r="F451" s="8"/>
      <c r="G451" s="8"/>
      <c r="H451" s="8"/>
      <c r="I451" s="8"/>
      <c r="J451" s="8"/>
      <c r="K451" s="8"/>
      <c r="L451" s="8"/>
      <c r="M451" s="8"/>
      <c r="N451" s="8"/>
      <c r="O451" s="8"/>
      <c r="P451" s="8"/>
      <c r="Q451" s="8"/>
      <c r="R451" s="8"/>
      <c r="S451" s="8"/>
      <c r="T451" s="15"/>
      <c r="U451" s="15"/>
      <c r="V451" s="15"/>
      <c r="W451" s="15"/>
      <c r="X451" s="15"/>
      <c r="Y451" s="15"/>
      <c r="Z451" s="15"/>
      <c r="AA451" s="15"/>
      <c r="AB451" s="15"/>
      <c r="AC451" s="15"/>
    </row>
    <row r="452" spans="1:29" ht="15.75" customHeight="1" x14ac:dyDescent="0.35">
      <c r="A452" s="8"/>
      <c r="B452" s="8"/>
      <c r="C452" s="8"/>
      <c r="D452" s="8"/>
      <c r="E452" s="8"/>
      <c r="F452" s="8"/>
      <c r="G452" s="8"/>
      <c r="H452" s="8"/>
      <c r="I452" s="8"/>
      <c r="J452" s="8"/>
      <c r="K452" s="8"/>
      <c r="L452" s="8"/>
      <c r="M452" s="8"/>
      <c r="N452" s="8"/>
      <c r="O452" s="8"/>
      <c r="P452" s="8"/>
      <c r="Q452" s="8"/>
      <c r="R452" s="8"/>
      <c r="S452" s="8"/>
      <c r="T452" s="15"/>
      <c r="U452" s="15"/>
      <c r="V452" s="15"/>
      <c r="W452" s="15"/>
      <c r="X452" s="15"/>
      <c r="Y452" s="15"/>
      <c r="Z452" s="15"/>
      <c r="AA452" s="15"/>
      <c r="AB452" s="15"/>
      <c r="AC452" s="15"/>
    </row>
    <row r="453" spans="1:29" ht="15.75" customHeight="1" x14ac:dyDescent="0.35">
      <c r="A453" s="8"/>
      <c r="B453" s="8"/>
      <c r="C453" s="8"/>
      <c r="D453" s="8"/>
      <c r="E453" s="8"/>
      <c r="F453" s="8"/>
      <c r="G453" s="8"/>
      <c r="H453" s="8"/>
      <c r="I453" s="8"/>
      <c r="J453" s="8"/>
      <c r="K453" s="8"/>
      <c r="L453" s="8"/>
      <c r="M453" s="8"/>
      <c r="N453" s="8"/>
      <c r="O453" s="8"/>
      <c r="P453" s="8"/>
      <c r="Q453" s="8"/>
      <c r="R453" s="8"/>
      <c r="S453" s="8"/>
      <c r="T453" s="15"/>
      <c r="U453" s="15"/>
      <c r="V453" s="15"/>
      <c r="W453" s="15"/>
      <c r="X453" s="15"/>
      <c r="Y453" s="15"/>
      <c r="Z453" s="15"/>
      <c r="AA453" s="15"/>
      <c r="AB453" s="15"/>
      <c r="AC453" s="15"/>
    </row>
    <row r="454" spans="1:29" ht="15.75" customHeight="1" x14ac:dyDescent="0.35">
      <c r="A454" s="8"/>
      <c r="B454" s="8"/>
      <c r="C454" s="8"/>
      <c r="D454" s="8"/>
      <c r="E454" s="8"/>
      <c r="F454" s="8"/>
      <c r="G454" s="8"/>
      <c r="H454" s="8"/>
      <c r="I454" s="8"/>
      <c r="J454" s="8"/>
      <c r="K454" s="8"/>
      <c r="L454" s="8"/>
      <c r="M454" s="8"/>
      <c r="N454" s="8"/>
      <c r="O454" s="8"/>
      <c r="P454" s="8"/>
      <c r="Q454" s="8"/>
      <c r="R454" s="8"/>
      <c r="S454" s="8"/>
      <c r="T454" s="15"/>
      <c r="U454" s="15"/>
      <c r="V454" s="15"/>
      <c r="W454" s="15"/>
      <c r="X454" s="15"/>
      <c r="Y454" s="15"/>
      <c r="Z454" s="15"/>
      <c r="AA454" s="15"/>
      <c r="AB454" s="15"/>
      <c r="AC454" s="15"/>
    </row>
    <row r="455" spans="1:29" ht="15.75" customHeight="1" x14ac:dyDescent="0.35">
      <c r="A455" s="8"/>
      <c r="B455" s="8"/>
      <c r="C455" s="8"/>
      <c r="D455" s="8"/>
      <c r="E455" s="8"/>
      <c r="F455" s="8"/>
      <c r="G455" s="8"/>
      <c r="H455" s="8"/>
      <c r="I455" s="8"/>
      <c r="J455" s="8"/>
      <c r="K455" s="8"/>
      <c r="L455" s="8"/>
      <c r="M455" s="8"/>
      <c r="N455" s="8"/>
      <c r="O455" s="8"/>
      <c r="P455" s="8"/>
      <c r="Q455" s="8"/>
      <c r="R455" s="8"/>
      <c r="S455" s="8"/>
      <c r="T455" s="15"/>
      <c r="U455" s="15"/>
      <c r="V455" s="15"/>
      <c r="W455" s="15"/>
      <c r="X455" s="15"/>
      <c r="Y455" s="15"/>
      <c r="Z455" s="15"/>
      <c r="AA455" s="15"/>
      <c r="AB455" s="15"/>
      <c r="AC455" s="15"/>
    </row>
    <row r="456" spans="1:29" ht="15.75" customHeight="1" x14ac:dyDescent="0.35">
      <c r="A456" s="8"/>
      <c r="B456" s="8"/>
      <c r="C456" s="8"/>
      <c r="D456" s="8"/>
      <c r="E456" s="8"/>
      <c r="F456" s="8"/>
      <c r="G456" s="8"/>
      <c r="H456" s="8"/>
      <c r="I456" s="8"/>
      <c r="J456" s="8"/>
      <c r="K456" s="8"/>
      <c r="L456" s="8"/>
      <c r="M456" s="8"/>
      <c r="N456" s="8"/>
      <c r="O456" s="8"/>
      <c r="P456" s="8"/>
      <c r="Q456" s="8"/>
      <c r="R456" s="8"/>
      <c r="S456" s="8"/>
      <c r="T456" s="15"/>
      <c r="U456" s="15"/>
      <c r="V456" s="15"/>
      <c r="W456" s="15"/>
      <c r="X456" s="15"/>
      <c r="Y456" s="15"/>
      <c r="Z456" s="15"/>
      <c r="AA456" s="15"/>
      <c r="AB456" s="15"/>
      <c r="AC456" s="15"/>
    </row>
    <row r="457" spans="1:29" ht="15.75" customHeight="1" x14ac:dyDescent="0.35">
      <c r="A457" s="8"/>
      <c r="B457" s="8"/>
      <c r="C457" s="8"/>
      <c r="D457" s="8"/>
      <c r="E457" s="8"/>
      <c r="F457" s="8"/>
      <c r="G457" s="8"/>
      <c r="H457" s="8"/>
      <c r="I457" s="8"/>
      <c r="J457" s="8"/>
      <c r="K457" s="8"/>
      <c r="L457" s="8"/>
      <c r="M457" s="8"/>
      <c r="N457" s="8"/>
      <c r="O457" s="8"/>
      <c r="P457" s="8"/>
      <c r="Q457" s="8"/>
      <c r="R457" s="8"/>
      <c r="S457" s="8"/>
      <c r="T457" s="15"/>
      <c r="U457" s="15"/>
      <c r="V457" s="15"/>
      <c r="W457" s="15"/>
      <c r="X457" s="15"/>
      <c r="Y457" s="15"/>
      <c r="Z457" s="15"/>
      <c r="AA457" s="15"/>
      <c r="AB457" s="15"/>
      <c r="AC457" s="15"/>
    </row>
    <row r="458" spans="1:29" ht="15.75" customHeight="1" x14ac:dyDescent="0.35">
      <c r="A458" s="8"/>
      <c r="B458" s="8"/>
      <c r="C458" s="8"/>
      <c r="D458" s="8"/>
      <c r="E458" s="8"/>
      <c r="F458" s="8"/>
      <c r="G458" s="8"/>
      <c r="H458" s="8"/>
      <c r="I458" s="8"/>
      <c r="J458" s="8"/>
      <c r="K458" s="8"/>
      <c r="L458" s="8"/>
      <c r="M458" s="8"/>
      <c r="N458" s="8"/>
      <c r="O458" s="8"/>
      <c r="P458" s="8"/>
      <c r="Q458" s="8"/>
      <c r="R458" s="8"/>
      <c r="S458" s="8"/>
      <c r="T458" s="15"/>
      <c r="U458" s="15"/>
      <c r="V458" s="15"/>
      <c r="W458" s="15"/>
      <c r="X458" s="15"/>
      <c r="Y458" s="15"/>
      <c r="Z458" s="15"/>
      <c r="AA458" s="15"/>
      <c r="AB458" s="15"/>
      <c r="AC458" s="15"/>
    </row>
    <row r="459" spans="1:29" ht="15.75" customHeight="1" x14ac:dyDescent="0.35">
      <c r="A459" s="8"/>
      <c r="B459" s="8"/>
      <c r="C459" s="8"/>
      <c r="D459" s="8"/>
      <c r="E459" s="8"/>
      <c r="F459" s="8"/>
      <c r="G459" s="8"/>
      <c r="H459" s="8"/>
      <c r="I459" s="8"/>
      <c r="J459" s="8"/>
      <c r="K459" s="8"/>
      <c r="L459" s="8"/>
      <c r="M459" s="8"/>
      <c r="N459" s="8"/>
      <c r="O459" s="8"/>
      <c r="P459" s="8"/>
      <c r="Q459" s="8"/>
      <c r="R459" s="8"/>
      <c r="S459" s="8"/>
      <c r="T459" s="15"/>
      <c r="U459" s="15"/>
      <c r="V459" s="15"/>
      <c r="W459" s="15"/>
      <c r="X459" s="15"/>
      <c r="Y459" s="15"/>
      <c r="Z459" s="15"/>
      <c r="AA459" s="15"/>
      <c r="AB459" s="15"/>
      <c r="AC459" s="15"/>
    </row>
    <row r="460" spans="1:29" ht="15.75" customHeight="1" x14ac:dyDescent="0.35">
      <c r="A460" s="8"/>
      <c r="B460" s="8"/>
      <c r="C460" s="8"/>
      <c r="D460" s="8"/>
      <c r="E460" s="8"/>
      <c r="F460" s="8"/>
      <c r="G460" s="8"/>
      <c r="H460" s="8"/>
      <c r="I460" s="8"/>
      <c r="J460" s="8"/>
      <c r="K460" s="8"/>
      <c r="L460" s="8"/>
      <c r="M460" s="8"/>
      <c r="N460" s="8"/>
      <c r="O460" s="8"/>
      <c r="P460" s="8"/>
      <c r="Q460" s="8"/>
      <c r="R460" s="8"/>
      <c r="S460" s="8"/>
      <c r="T460" s="15"/>
      <c r="U460" s="15"/>
      <c r="V460" s="15"/>
      <c r="W460" s="15"/>
      <c r="X460" s="15"/>
      <c r="Y460" s="15"/>
      <c r="Z460" s="15"/>
      <c r="AA460" s="15"/>
      <c r="AB460" s="15"/>
      <c r="AC460" s="15"/>
    </row>
    <row r="461" spans="1:29" ht="15.75" customHeight="1" x14ac:dyDescent="0.35">
      <c r="A461" s="8"/>
      <c r="B461" s="8"/>
      <c r="C461" s="8"/>
      <c r="D461" s="8"/>
      <c r="E461" s="8"/>
      <c r="F461" s="8"/>
      <c r="G461" s="8"/>
      <c r="H461" s="8"/>
      <c r="I461" s="8"/>
      <c r="J461" s="8"/>
      <c r="K461" s="8"/>
      <c r="L461" s="8"/>
      <c r="M461" s="8"/>
      <c r="N461" s="8"/>
      <c r="O461" s="8"/>
      <c r="P461" s="8"/>
      <c r="Q461" s="8"/>
      <c r="R461" s="8"/>
      <c r="S461" s="8"/>
      <c r="T461" s="15"/>
      <c r="U461" s="15"/>
      <c r="V461" s="15"/>
      <c r="W461" s="15"/>
      <c r="X461" s="15"/>
      <c r="Y461" s="15"/>
      <c r="Z461" s="15"/>
      <c r="AA461" s="15"/>
      <c r="AB461" s="15"/>
      <c r="AC461" s="15"/>
    </row>
    <row r="462" spans="1:29" ht="15.75" customHeight="1" x14ac:dyDescent="0.35">
      <c r="A462" s="8"/>
      <c r="B462" s="8"/>
      <c r="C462" s="8"/>
      <c r="D462" s="8"/>
      <c r="E462" s="8"/>
      <c r="F462" s="8"/>
      <c r="G462" s="8"/>
      <c r="H462" s="8"/>
      <c r="I462" s="8"/>
      <c r="J462" s="8"/>
      <c r="K462" s="8"/>
      <c r="L462" s="8"/>
      <c r="M462" s="8"/>
      <c r="N462" s="8"/>
      <c r="O462" s="8"/>
      <c r="P462" s="8"/>
      <c r="Q462" s="8"/>
      <c r="R462" s="8"/>
      <c r="S462" s="8"/>
      <c r="T462" s="15"/>
      <c r="U462" s="15"/>
      <c r="V462" s="15"/>
      <c r="W462" s="15"/>
      <c r="X462" s="15"/>
      <c r="Y462" s="15"/>
      <c r="Z462" s="15"/>
      <c r="AA462" s="15"/>
      <c r="AB462" s="15"/>
      <c r="AC462" s="15"/>
    </row>
    <row r="463" spans="1:29" ht="15.75" customHeight="1" x14ac:dyDescent="0.35">
      <c r="A463" s="8"/>
      <c r="B463" s="8"/>
      <c r="C463" s="8"/>
      <c r="D463" s="8"/>
      <c r="E463" s="8"/>
      <c r="F463" s="8"/>
      <c r="G463" s="8"/>
      <c r="H463" s="8"/>
      <c r="I463" s="8"/>
      <c r="J463" s="8"/>
      <c r="K463" s="8"/>
      <c r="L463" s="8"/>
      <c r="M463" s="8"/>
      <c r="N463" s="8"/>
      <c r="O463" s="8"/>
      <c r="P463" s="8"/>
      <c r="Q463" s="8"/>
      <c r="R463" s="8"/>
      <c r="S463" s="8"/>
      <c r="T463" s="15"/>
      <c r="U463" s="15"/>
      <c r="V463" s="15"/>
      <c r="W463" s="15"/>
      <c r="X463" s="15"/>
      <c r="Y463" s="15"/>
      <c r="Z463" s="15"/>
      <c r="AA463" s="15"/>
      <c r="AB463" s="15"/>
      <c r="AC463" s="15"/>
    </row>
    <row r="464" spans="1:29" ht="15.75" customHeight="1" x14ac:dyDescent="0.35">
      <c r="A464" s="8"/>
      <c r="B464" s="8"/>
      <c r="C464" s="8"/>
      <c r="D464" s="8"/>
      <c r="E464" s="8"/>
      <c r="F464" s="8"/>
      <c r="G464" s="8"/>
      <c r="H464" s="8"/>
      <c r="I464" s="8"/>
      <c r="J464" s="8"/>
      <c r="K464" s="8"/>
      <c r="L464" s="8"/>
      <c r="M464" s="8"/>
      <c r="N464" s="8"/>
      <c r="O464" s="8"/>
      <c r="P464" s="8"/>
      <c r="Q464" s="8"/>
      <c r="R464" s="8"/>
      <c r="S464" s="8"/>
      <c r="T464" s="15"/>
      <c r="U464" s="15"/>
      <c r="V464" s="15"/>
      <c r="W464" s="15"/>
      <c r="X464" s="15"/>
      <c r="Y464" s="15"/>
      <c r="Z464" s="15"/>
      <c r="AA464" s="15"/>
      <c r="AB464" s="15"/>
      <c r="AC464" s="15"/>
    </row>
    <row r="465" spans="1:29" ht="15.75" customHeight="1" x14ac:dyDescent="0.35">
      <c r="A465" s="8"/>
      <c r="B465" s="8"/>
      <c r="C465" s="8"/>
      <c r="D465" s="8"/>
      <c r="E465" s="8"/>
      <c r="F465" s="8"/>
      <c r="G465" s="8"/>
      <c r="H465" s="8"/>
      <c r="I465" s="8"/>
      <c r="J465" s="8"/>
      <c r="K465" s="8"/>
      <c r="L465" s="8"/>
      <c r="M465" s="8"/>
      <c r="N465" s="8"/>
      <c r="O465" s="8"/>
      <c r="P465" s="8"/>
      <c r="Q465" s="8"/>
      <c r="R465" s="8"/>
      <c r="S465" s="8"/>
      <c r="T465" s="15"/>
      <c r="U465" s="15"/>
      <c r="V465" s="15"/>
      <c r="W465" s="15"/>
      <c r="X465" s="15"/>
      <c r="Y465" s="15"/>
      <c r="Z465" s="15"/>
      <c r="AA465" s="15"/>
      <c r="AB465" s="15"/>
      <c r="AC465" s="15"/>
    </row>
    <row r="466" spans="1:29" ht="15.75" customHeight="1" x14ac:dyDescent="0.35">
      <c r="A466" s="8"/>
      <c r="B466" s="8"/>
      <c r="C466" s="8"/>
      <c r="D466" s="8"/>
      <c r="E466" s="8"/>
      <c r="F466" s="8"/>
      <c r="G466" s="8"/>
      <c r="H466" s="8"/>
      <c r="I466" s="8"/>
      <c r="J466" s="8"/>
      <c r="K466" s="8"/>
      <c r="L466" s="8"/>
      <c r="M466" s="8"/>
      <c r="N466" s="8"/>
      <c r="O466" s="8"/>
      <c r="P466" s="8"/>
      <c r="Q466" s="8"/>
      <c r="R466" s="8"/>
      <c r="S466" s="8"/>
      <c r="T466" s="15"/>
      <c r="U466" s="15"/>
      <c r="V466" s="15"/>
      <c r="W466" s="15"/>
      <c r="X466" s="15"/>
      <c r="Y466" s="15"/>
      <c r="Z466" s="15"/>
      <c r="AA466" s="15"/>
      <c r="AB466" s="15"/>
      <c r="AC466" s="15"/>
    </row>
    <row r="467" spans="1:29" ht="15.75" customHeight="1" x14ac:dyDescent="0.35">
      <c r="A467" s="8"/>
      <c r="B467" s="8"/>
      <c r="C467" s="8"/>
      <c r="D467" s="8"/>
      <c r="E467" s="8"/>
      <c r="F467" s="8"/>
      <c r="G467" s="8"/>
      <c r="H467" s="8"/>
      <c r="I467" s="8"/>
      <c r="J467" s="8"/>
      <c r="K467" s="8"/>
      <c r="L467" s="8"/>
      <c r="M467" s="8"/>
      <c r="N467" s="8"/>
      <c r="O467" s="8"/>
      <c r="P467" s="8"/>
      <c r="Q467" s="8"/>
      <c r="R467" s="8"/>
      <c r="S467" s="8"/>
      <c r="T467" s="15"/>
      <c r="U467" s="15"/>
      <c r="V467" s="15"/>
      <c r="W467" s="15"/>
      <c r="X467" s="15"/>
      <c r="Y467" s="15"/>
      <c r="Z467" s="15"/>
      <c r="AA467" s="15"/>
      <c r="AB467" s="15"/>
      <c r="AC467" s="15"/>
    </row>
    <row r="468" spans="1:29" ht="15.75" customHeight="1" x14ac:dyDescent="0.35">
      <c r="A468" s="8"/>
      <c r="B468" s="8"/>
      <c r="C468" s="8"/>
      <c r="D468" s="8"/>
      <c r="E468" s="8"/>
      <c r="F468" s="8"/>
      <c r="G468" s="8"/>
      <c r="H468" s="8"/>
      <c r="I468" s="8"/>
      <c r="J468" s="8"/>
      <c r="K468" s="8"/>
      <c r="L468" s="8"/>
      <c r="M468" s="8"/>
      <c r="N468" s="8"/>
      <c r="O468" s="8"/>
      <c r="P468" s="8"/>
      <c r="Q468" s="8"/>
      <c r="R468" s="8"/>
      <c r="S468" s="8"/>
      <c r="T468" s="15"/>
      <c r="U468" s="15"/>
      <c r="V468" s="15"/>
      <c r="W468" s="15"/>
      <c r="X468" s="15"/>
      <c r="Y468" s="15"/>
      <c r="Z468" s="15"/>
      <c r="AA468" s="15"/>
      <c r="AB468" s="15"/>
      <c r="AC468" s="15"/>
    </row>
    <row r="469" spans="1:29" ht="15.75" customHeight="1" x14ac:dyDescent="0.35">
      <c r="A469" s="8"/>
      <c r="B469" s="8"/>
      <c r="C469" s="8"/>
      <c r="D469" s="8"/>
      <c r="E469" s="8"/>
      <c r="F469" s="8"/>
      <c r="G469" s="8"/>
      <c r="H469" s="8"/>
      <c r="I469" s="8"/>
      <c r="J469" s="8"/>
      <c r="K469" s="8"/>
      <c r="L469" s="8"/>
      <c r="M469" s="8"/>
      <c r="N469" s="8"/>
      <c r="O469" s="8"/>
      <c r="P469" s="8"/>
      <c r="Q469" s="8"/>
      <c r="R469" s="8"/>
      <c r="S469" s="8"/>
      <c r="T469" s="15"/>
      <c r="U469" s="15"/>
      <c r="V469" s="15"/>
      <c r="W469" s="15"/>
      <c r="X469" s="15"/>
      <c r="Y469" s="15"/>
      <c r="Z469" s="15"/>
      <c r="AA469" s="15"/>
      <c r="AB469" s="15"/>
      <c r="AC469" s="15"/>
    </row>
    <row r="470" spans="1:29" ht="15.75" customHeight="1" x14ac:dyDescent="0.35">
      <c r="A470" s="8"/>
      <c r="B470" s="8"/>
      <c r="C470" s="8"/>
      <c r="D470" s="8"/>
      <c r="E470" s="8"/>
      <c r="F470" s="8"/>
      <c r="G470" s="8"/>
      <c r="H470" s="8"/>
      <c r="I470" s="8"/>
      <c r="J470" s="8"/>
      <c r="K470" s="8"/>
      <c r="L470" s="8"/>
      <c r="M470" s="8"/>
      <c r="N470" s="8"/>
      <c r="O470" s="8"/>
      <c r="P470" s="8"/>
      <c r="Q470" s="8"/>
      <c r="R470" s="8"/>
      <c r="S470" s="8"/>
      <c r="T470" s="15"/>
      <c r="U470" s="15"/>
      <c r="V470" s="15"/>
      <c r="W470" s="15"/>
      <c r="X470" s="15"/>
      <c r="Y470" s="15"/>
      <c r="Z470" s="15"/>
      <c r="AA470" s="15"/>
      <c r="AB470" s="15"/>
      <c r="AC470" s="15"/>
    </row>
    <row r="471" spans="1:29" ht="15.75" customHeight="1" x14ac:dyDescent="0.35">
      <c r="A471" s="8"/>
      <c r="B471" s="8"/>
      <c r="C471" s="8"/>
      <c r="D471" s="8"/>
      <c r="E471" s="8"/>
      <c r="F471" s="8"/>
      <c r="G471" s="8"/>
      <c r="H471" s="8"/>
      <c r="I471" s="8"/>
      <c r="J471" s="8"/>
      <c r="K471" s="8"/>
      <c r="L471" s="8"/>
      <c r="M471" s="8"/>
      <c r="N471" s="8"/>
      <c r="O471" s="8"/>
      <c r="P471" s="8"/>
      <c r="Q471" s="8"/>
      <c r="R471" s="8"/>
      <c r="S471" s="8"/>
      <c r="T471" s="15"/>
      <c r="U471" s="15"/>
      <c r="V471" s="15"/>
      <c r="W471" s="15"/>
      <c r="X471" s="15"/>
      <c r="Y471" s="15"/>
      <c r="Z471" s="15"/>
      <c r="AA471" s="15"/>
      <c r="AB471" s="15"/>
      <c r="AC471" s="15"/>
    </row>
    <row r="472" spans="1:29" ht="15.75" customHeight="1" x14ac:dyDescent="0.35">
      <c r="A472" s="8"/>
      <c r="B472" s="8"/>
      <c r="C472" s="8"/>
      <c r="D472" s="8"/>
      <c r="E472" s="8"/>
      <c r="F472" s="8"/>
      <c r="G472" s="8"/>
      <c r="H472" s="8"/>
      <c r="I472" s="8"/>
      <c r="J472" s="8"/>
      <c r="K472" s="8"/>
      <c r="L472" s="8"/>
      <c r="M472" s="8"/>
      <c r="N472" s="8"/>
      <c r="O472" s="8"/>
      <c r="P472" s="8"/>
      <c r="Q472" s="8"/>
      <c r="R472" s="8"/>
      <c r="S472" s="8"/>
      <c r="T472" s="15"/>
      <c r="U472" s="15"/>
      <c r="V472" s="15"/>
      <c r="W472" s="15"/>
      <c r="X472" s="15"/>
      <c r="Y472" s="15"/>
      <c r="Z472" s="15"/>
      <c r="AA472" s="15"/>
      <c r="AB472" s="15"/>
      <c r="AC472" s="15"/>
    </row>
    <row r="473" spans="1:29" ht="15.75" customHeight="1" x14ac:dyDescent="0.35">
      <c r="A473" s="8"/>
      <c r="B473" s="8"/>
      <c r="C473" s="8"/>
      <c r="D473" s="8"/>
      <c r="E473" s="8"/>
      <c r="F473" s="8"/>
      <c r="G473" s="8"/>
      <c r="H473" s="8"/>
      <c r="I473" s="8"/>
      <c r="J473" s="8"/>
      <c r="K473" s="8"/>
      <c r="L473" s="8"/>
      <c r="M473" s="8"/>
      <c r="N473" s="8"/>
      <c r="O473" s="8"/>
      <c r="P473" s="8"/>
      <c r="Q473" s="8"/>
      <c r="R473" s="8"/>
      <c r="S473" s="8"/>
      <c r="T473" s="15"/>
      <c r="U473" s="15"/>
      <c r="V473" s="15"/>
      <c r="W473" s="15"/>
      <c r="X473" s="15"/>
      <c r="Y473" s="15"/>
      <c r="Z473" s="15"/>
      <c r="AA473" s="15"/>
      <c r="AB473" s="15"/>
      <c r="AC473" s="15"/>
    </row>
    <row r="474" spans="1:29" ht="15.75" customHeight="1" x14ac:dyDescent="0.35">
      <c r="A474" s="8"/>
      <c r="B474" s="8"/>
      <c r="C474" s="8"/>
      <c r="D474" s="8"/>
      <c r="E474" s="8"/>
      <c r="F474" s="8"/>
      <c r="G474" s="8"/>
      <c r="H474" s="8"/>
      <c r="I474" s="8"/>
      <c r="J474" s="8"/>
      <c r="K474" s="8"/>
      <c r="L474" s="8"/>
      <c r="M474" s="8"/>
      <c r="N474" s="8"/>
      <c r="O474" s="8"/>
      <c r="P474" s="8"/>
      <c r="Q474" s="8"/>
      <c r="R474" s="8"/>
      <c r="S474" s="8"/>
      <c r="T474" s="15"/>
      <c r="U474" s="15"/>
      <c r="V474" s="15"/>
      <c r="W474" s="15"/>
      <c r="X474" s="15"/>
      <c r="Y474" s="15"/>
      <c r="Z474" s="15"/>
      <c r="AA474" s="15"/>
      <c r="AB474" s="15"/>
      <c r="AC474" s="15"/>
    </row>
    <row r="475" spans="1:29" ht="15.75" customHeight="1" x14ac:dyDescent="0.35">
      <c r="A475" s="8"/>
      <c r="B475" s="8"/>
      <c r="C475" s="8"/>
      <c r="D475" s="8"/>
      <c r="E475" s="8"/>
      <c r="F475" s="8"/>
      <c r="G475" s="8"/>
      <c r="H475" s="8"/>
      <c r="I475" s="8"/>
      <c r="J475" s="8"/>
      <c r="K475" s="8"/>
      <c r="L475" s="8"/>
      <c r="M475" s="8"/>
      <c r="N475" s="8"/>
      <c r="O475" s="8"/>
      <c r="P475" s="8"/>
      <c r="Q475" s="8"/>
      <c r="R475" s="8"/>
      <c r="S475" s="8"/>
      <c r="T475" s="15"/>
      <c r="U475" s="15"/>
      <c r="V475" s="15"/>
      <c r="W475" s="15"/>
      <c r="X475" s="15"/>
      <c r="Y475" s="15"/>
      <c r="Z475" s="15"/>
      <c r="AA475" s="15"/>
      <c r="AB475" s="15"/>
      <c r="AC475" s="15"/>
    </row>
    <row r="476" spans="1:29" ht="15.75" customHeight="1" x14ac:dyDescent="0.35">
      <c r="A476" s="8"/>
      <c r="B476" s="8"/>
      <c r="C476" s="8"/>
      <c r="D476" s="8"/>
      <c r="E476" s="8"/>
      <c r="F476" s="8"/>
      <c r="G476" s="8"/>
      <c r="H476" s="8"/>
      <c r="I476" s="8"/>
      <c r="J476" s="8"/>
      <c r="K476" s="8"/>
      <c r="L476" s="8"/>
      <c r="M476" s="8"/>
      <c r="N476" s="8"/>
      <c r="O476" s="8"/>
      <c r="P476" s="8"/>
      <c r="Q476" s="8"/>
      <c r="R476" s="8"/>
      <c r="S476" s="8"/>
      <c r="T476" s="15"/>
      <c r="U476" s="15"/>
      <c r="V476" s="15"/>
      <c r="W476" s="15"/>
      <c r="X476" s="15"/>
      <c r="Y476" s="15"/>
      <c r="Z476" s="15"/>
      <c r="AA476" s="15"/>
      <c r="AB476" s="15"/>
      <c r="AC476" s="15"/>
    </row>
    <row r="477" spans="1:29" ht="15.75" customHeight="1" x14ac:dyDescent="0.35">
      <c r="A477" s="8"/>
      <c r="B477" s="8"/>
      <c r="C477" s="8"/>
      <c r="D477" s="8"/>
      <c r="E477" s="8"/>
      <c r="F477" s="8"/>
      <c r="G477" s="8"/>
      <c r="H477" s="8"/>
      <c r="I477" s="8"/>
      <c r="J477" s="8"/>
      <c r="K477" s="8"/>
      <c r="L477" s="8"/>
      <c r="M477" s="8"/>
      <c r="N477" s="8"/>
      <c r="O477" s="8"/>
      <c r="P477" s="8"/>
      <c r="Q477" s="8"/>
      <c r="R477" s="8"/>
      <c r="S477" s="8"/>
      <c r="T477" s="15"/>
      <c r="U477" s="15"/>
      <c r="V477" s="15"/>
      <c r="W477" s="15"/>
      <c r="X477" s="15"/>
      <c r="Y477" s="15"/>
      <c r="Z477" s="15"/>
      <c r="AA477" s="15"/>
      <c r="AB477" s="15"/>
      <c r="AC477" s="15"/>
    </row>
    <row r="478" spans="1:29" ht="15.75" customHeight="1" x14ac:dyDescent="0.35">
      <c r="A478" s="8"/>
      <c r="B478" s="8"/>
      <c r="C478" s="8"/>
      <c r="D478" s="8"/>
      <c r="E478" s="8"/>
      <c r="F478" s="8"/>
      <c r="G478" s="8"/>
      <c r="H478" s="8"/>
      <c r="I478" s="8"/>
      <c r="J478" s="8"/>
      <c r="K478" s="8"/>
      <c r="L478" s="8"/>
      <c r="M478" s="8"/>
      <c r="N478" s="8"/>
      <c r="O478" s="8"/>
      <c r="P478" s="8"/>
      <c r="Q478" s="8"/>
      <c r="R478" s="8"/>
      <c r="S478" s="8"/>
      <c r="T478" s="15"/>
      <c r="U478" s="15"/>
      <c r="V478" s="15"/>
      <c r="W478" s="15"/>
      <c r="X478" s="15"/>
      <c r="Y478" s="15"/>
      <c r="Z478" s="15"/>
      <c r="AA478" s="15"/>
      <c r="AB478" s="15"/>
      <c r="AC478" s="15"/>
    </row>
    <row r="479" spans="1:29" ht="15.75" customHeight="1" x14ac:dyDescent="0.35">
      <c r="A479" s="8"/>
      <c r="B479" s="8"/>
      <c r="C479" s="8"/>
      <c r="D479" s="8"/>
      <c r="E479" s="8"/>
      <c r="F479" s="8"/>
      <c r="G479" s="8"/>
      <c r="H479" s="8"/>
      <c r="I479" s="8"/>
      <c r="J479" s="8"/>
      <c r="K479" s="8"/>
      <c r="L479" s="8"/>
      <c r="M479" s="8"/>
      <c r="N479" s="8"/>
      <c r="O479" s="8"/>
      <c r="P479" s="8"/>
      <c r="Q479" s="8"/>
      <c r="R479" s="8"/>
      <c r="S479" s="8"/>
      <c r="T479" s="15"/>
      <c r="U479" s="15"/>
      <c r="V479" s="15"/>
      <c r="W479" s="15"/>
      <c r="X479" s="15"/>
      <c r="Y479" s="15"/>
      <c r="Z479" s="15"/>
      <c r="AA479" s="15"/>
      <c r="AB479" s="15"/>
      <c r="AC479" s="15"/>
    </row>
    <row r="480" spans="1:29" ht="15.75" customHeight="1" x14ac:dyDescent="0.35">
      <c r="A480" s="8"/>
      <c r="B480" s="8"/>
      <c r="C480" s="8"/>
      <c r="D480" s="8"/>
      <c r="E480" s="8"/>
      <c r="F480" s="8"/>
      <c r="G480" s="8"/>
      <c r="H480" s="8"/>
      <c r="I480" s="8"/>
      <c r="J480" s="8"/>
      <c r="K480" s="8"/>
      <c r="L480" s="8"/>
      <c r="M480" s="8"/>
      <c r="N480" s="8"/>
      <c r="O480" s="8"/>
      <c r="P480" s="8"/>
      <c r="Q480" s="8"/>
      <c r="R480" s="8"/>
      <c r="S480" s="8"/>
      <c r="T480" s="15"/>
      <c r="U480" s="15"/>
      <c r="V480" s="15"/>
      <c r="W480" s="15"/>
      <c r="X480" s="15"/>
      <c r="Y480" s="15"/>
      <c r="Z480" s="15"/>
      <c r="AA480" s="15"/>
      <c r="AB480" s="15"/>
      <c r="AC480" s="15"/>
    </row>
    <row r="481" spans="1:29" ht="15.75" customHeight="1" x14ac:dyDescent="0.35">
      <c r="A481" s="8"/>
      <c r="B481" s="8"/>
      <c r="C481" s="8"/>
      <c r="D481" s="8"/>
      <c r="E481" s="8"/>
      <c r="F481" s="8"/>
      <c r="G481" s="8"/>
      <c r="H481" s="8"/>
      <c r="I481" s="8"/>
      <c r="J481" s="8"/>
      <c r="K481" s="8"/>
      <c r="L481" s="8"/>
      <c r="M481" s="8"/>
      <c r="N481" s="8"/>
      <c r="O481" s="8"/>
      <c r="P481" s="8"/>
      <c r="Q481" s="8"/>
      <c r="R481" s="8"/>
      <c r="S481" s="8"/>
      <c r="T481" s="15"/>
      <c r="U481" s="15"/>
      <c r="V481" s="15"/>
      <c r="W481" s="15"/>
      <c r="X481" s="15"/>
      <c r="Y481" s="15"/>
      <c r="Z481" s="15"/>
      <c r="AA481" s="15"/>
      <c r="AB481" s="15"/>
      <c r="AC481" s="15"/>
    </row>
    <row r="482" spans="1:29" ht="15.75" customHeight="1" x14ac:dyDescent="0.35">
      <c r="A482" s="8"/>
      <c r="B482" s="8"/>
      <c r="C482" s="8"/>
      <c r="D482" s="8"/>
      <c r="E482" s="8"/>
      <c r="F482" s="8"/>
      <c r="G482" s="8"/>
      <c r="H482" s="8"/>
      <c r="I482" s="8"/>
      <c r="J482" s="8"/>
      <c r="K482" s="8"/>
      <c r="L482" s="8"/>
      <c r="M482" s="8"/>
      <c r="N482" s="8"/>
      <c r="O482" s="8"/>
      <c r="P482" s="8"/>
      <c r="Q482" s="8"/>
      <c r="R482" s="8"/>
      <c r="S482" s="8"/>
      <c r="T482" s="15"/>
      <c r="U482" s="15"/>
      <c r="V482" s="15"/>
      <c r="W482" s="15"/>
      <c r="X482" s="15"/>
      <c r="Y482" s="15"/>
      <c r="Z482" s="15"/>
      <c r="AA482" s="15"/>
      <c r="AB482" s="15"/>
      <c r="AC482" s="15"/>
    </row>
    <row r="483" spans="1:29" ht="15.75" customHeight="1" x14ac:dyDescent="0.35">
      <c r="A483" s="8"/>
      <c r="B483" s="8"/>
      <c r="C483" s="8"/>
      <c r="D483" s="8"/>
      <c r="E483" s="8"/>
      <c r="F483" s="8"/>
      <c r="G483" s="8"/>
      <c r="H483" s="8"/>
      <c r="I483" s="8"/>
      <c r="J483" s="8"/>
      <c r="K483" s="8"/>
      <c r="L483" s="8"/>
      <c r="M483" s="8"/>
      <c r="N483" s="8"/>
      <c r="O483" s="8"/>
      <c r="P483" s="8"/>
      <c r="Q483" s="8"/>
      <c r="R483" s="8"/>
      <c r="S483" s="8"/>
      <c r="T483" s="15"/>
      <c r="U483" s="15"/>
      <c r="V483" s="15"/>
      <c r="W483" s="15"/>
      <c r="X483" s="15"/>
      <c r="Y483" s="15"/>
      <c r="Z483" s="15"/>
      <c r="AA483" s="15"/>
      <c r="AB483" s="15"/>
      <c r="AC483" s="15"/>
    </row>
    <row r="484" spans="1:29" ht="15.75" customHeight="1" x14ac:dyDescent="0.35">
      <c r="A484" s="8"/>
      <c r="B484" s="8"/>
      <c r="C484" s="8"/>
      <c r="D484" s="8"/>
      <c r="E484" s="8"/>
      <c r="F484" s="8"/>
      <c r="G484" s="8"/>
      <c r="H484" s="8"/>
      <c r="I484" s="8"/>
      <c r="J484" s="8"/>
      <c r="K484" s="8"/>
      <c r="L484" s="8"/>
      <c r="M484" s="8"/>
      <c r="N484" s="8"/>
      <c r="O484" s="8"/>
      <c r="P484" s="8"/>
      <c r="Q484" s="8"/>
      <c r="R484" s="8"/>
      <c r="S484" s="8"/>
      <c r="T484" s="15"/>
      <c r="U484" s="15"/>
      <c r="V484" s="15"/>
      <c r="W484" s="15"/>
      <c r="X484" s="15"/>
      <c r="Y484" s="15"/>
      <c r="Z484" s="15"/>
      <c r="AA484" s="15"/>
      <c r="AB484" s="15"/>
      <c r="AC484" s="15"/>
    </row>
    <row r="485" spans="1:29" ht="15.75" customHeight="1" x14ac:dyDescent="0.35">
      <c r="A485" s="8"/>
      <c r="B485" s="8"/>
      <c r="C485" s="8"/>
      <c r="D485" s="8"/>
      <c r="E485" s="8"/>
      <c r="F485" s="8"/>
      <c r="G485" s="8"/>
      <c r="H485" s="8"/>
      <c r="I485" s="8"/>
      <c r="J485" s="8"/>
      <c r="K485" s="8"/>
      <c r="L485" s="8"/>
      <c r="M485" s="8"/>
      <c r="N485" s="8"/>
      <c r="O485" s="8"/>
      <c r="P485" s="8"/>
      <c r="Q485" s="8"/>
      <c r="R485" s="8"/>
      <c r="S485" s="8"/>
      <c r="T485" s="15"/>
      <c r="U485" s="15"/>
      <c r="V485" s="15"/>
      <c r="W485" s="15"/>
      <c r="X485" s="15"/>
      <c r="Y485" s="15"/>
      <c r="Z485" s="15"/>
      <c r="AA485" s="15"/>
      <c r="AB485" s="15"/>
      <c r="AC485" s="15"/>
    </row>
    <row r="486" spans="1:29" ht="15.75" customHeight="1" x14ac:dyDescent="0.35">
      <c r="A486" s="8"/>
      <c r="B486" s="8"/>
      <c r="C486" s="8"/>
      <c r="D486" s="8"/>
      <c r="E486" s="8"/>
      <c r="F486" s="8"/>
      <c r="G486" s="8"/>
      <c r="H486" s="8"/>
      <c r="I486" s="8"/>
      <c r="J486" s="8"/>
      <c r="K486" s="8"/>
      <c r="L486" s="8"/>
      <c r="M486" s="8"/>
      <c r="N486" s="8"/>
      <c r="O486" s="8"/>
      <c r="P486" s="8"/>
      <c r="Q486" s="8"/>
      <c r="R486" s="8"/>
      <c r="S486" s="8"/>
      <c r="T486" s="15"/>
      <c r="U486" s="15"/>
      <c r="V486" s="15"/>
      <c r="W486" s="15"/>
      <c r="X486" s="15"/>
      <c r="Y486" s="15"/>
      <c r="Z486" s="15"/>
      <c r="AA486" s="15"/>
      <c r="AB486" s="15"/>
      <c r="AC486" s="15"/>
    </row>
    <row r="487" spans="1:29" ht="15.75" customHeight="1" x14ac:dyDescent="0.35">
      <c r="A487" s="8"/>
      <c r="B487" s="8"/>
      <c r="C487" s="8"/>
      <c r="D487" s="8"/>
      <c r="E487" s="8"/>
      <c r="F487" s="8"/>
      <c r="G487" s="8"/>
      <c r="H487" s="8"/>
      <c r="I487" s="8"/>
      <c r="J487" s="8"/>
      <c r="K487" s="8"/>
      <c r="L487" s="8"/>
      <c r="M487" s="8"/>
      <c r="N487" s="8"/>
      <c r="O487" s="8"/>
      <c r="P487" s="8"/>
      <c r="Q487" s="8"/>
      <c r="R487" s="8"/>
      <c r="S487" s="8"/>
      <c r="T487" s="15"/>
      <c r="U487" s="15"/>
      <c r="V487" s="15"/>
      <c r="W487" s="15"/>
      <c r="X487" s="15"/>
      <c r="Y487" s="15"/>
      <c r="Z487" s="15"/>
      <c r="AA487" s="15"/>
      <c r="AB487" s="15"/>
      <c r="AC487" s="15"/>
    </row>
    <row r="488" spans="1:29" ht="15.75" customHeight="1" x14ac:dyDescent="0.35">
      <c r="A488" s="8"/>
      <c r="B488" s="8"/>
      <c r="C488" s="8"/>
      <c r="D488" s="8"/>
      <c r="E488" s="8"/>
      <c r="F488" s="8"/>
      <c r="G488" s="8"/>
      <c r="H488" s="8"/>
      <c r="I488" s="8"/>
      <c r="J488" s="8"/>
      <c r="K488" s="8"/>
      <c r="L488" s="8"/>
      <c r="M488" s="8"/>
      <c r="N488" s="8"/>
      <c r="O488" s="8"/>
      <c r="P488" s="8"/>
      <c r="Q488" s="8"/>
      <c r="R488" s="8"/>
      <c r="S488" s="8"/>
      <c r="T488" s="15"/>
      <c r="U488" s="15"/>
      <c r="V488" s="15"/>
      <c r="W488" s="15"/>
      <c r="X488" s="15"/>
      <c r="Y488" s="15"/>
      <c r="Z488" s="15"/>
      <c r="AA488" s="15"/>
      <c r="AB488" s="15"/>
      <c r="AC488" s="15"/>
    </row>
    <row r="489" spans="1:29" ht="15.75" customHeight="1" x14ac:dyDescent="0.35">
      <c r="A489" s="8"/>
      <c r="B489" s="8"/>
      <c r="C489" s="8"/>
      <c r="D489" s="8"/>
      <c r="E489" s="8"/>
      <c r="F489" s="8"/>
      <c r="G489" s="8"/>
      <c r="H489" s="8"/>
      <c r="I489" s="8"/>
      <c r="J489" s="8"/>
      <c r="K489" s="8"/>
      <c r="L489" s="8"/>
      <c r="M489" s="8"/>
      <c r="N489" s="8"/>
      <c r="O489" s="8"/>
      <c r="P489" s="8"/>
      <c r="Q489" s="8"/>
      <c r="R489" s="8"/>
      <c r="S489" s="8"/>
      <c r="T489" s="15"/>
      <c r="U489" s="15"/>
      <c r="V489" s="15"/>
      <c r="W489" s="15"/>
      <c r="X489" s="15"/>
      <c r="Y489" s="15"/>
      <c r="Z489" s="15"/>
      <c r="AA489" s="15"/>
      <c r="AB489" s="15"/>
      <c r="AC489" s="15"/>
    </row>
    <row r="490" spans="1:29" ht="15.75" customHeight="1" x14ac:dyDescent="0.35">
      <c r="A490" s="8"/>
      <c r="B490" s="8"/>
      <c r="C490" s="8"/>
      <c r="D490" s="8"/>
      <c r="E490" s="8"/>
      <c r="F490" s="8"/>
      <c r="G490" s="8"/>
      <c r="H490" s="8"/>
      <c r="I490" s="8"/>
      <c r="J490" s="8"/>
      <c r="K490" s="8"/>
      <c r="L490" s="8"/>
      <c r="M490" s="8"/>
      <c r="N490" s="8"/>
      <c r="O490" s="8"/>
      <c r="P490" s="8"/>
      <c r="Q490" s="8"/>
      <c r="R490" s="8"/>
      <c r="S490" s="8"/>
      <c r="T490" s="15"/>
      <c r="U490" s="15"/>
      <c r="V490" s="15"/>
      <c r="W490" s="15"/>
      <c r="X490" s="15"/>
      <c r="Y490" s="15"/>
      <c r="Z490" s="15"/>
      <c r="AA490" s="15"/>
      <c r="AB490" s="15"/>
      <c r="AC490" s="15"/>
    </row>
    <row r="491" spans="1:29" ht="15.75" customHeight="1" x14ac:dyDescent="0.35">
      <c r="A491" s="8"/>
      <c r="B491" s="8"/>
      <c r="C491" s="8"/>
      <c r="D491" s="8"/>
      <c r="E491" s="8"/>
      <c r="F491" s="8"/>
      <c r="G491" s="8"/>
      <c r="H491" s="8"/>
      <c r="I491" s="8"/>
      <c r="J491" s="8"/>
      <c r="K491" s="8"/>
      <c r="L491" s="8"/>
      <c r="M491" s="8"/>
      <c r="N491" s="8"/>
      <c r="O491" s="8"/>
      <c r="P491" s="8"/>
      <c r="Q491" s="8"/>
      <c r="R491" s="8"/>
      <c r="S491" s="8"/>
      <c r="T491" s="15"/>
      <c r="U491" s="15"/>
      <c r="V491" s="15"/>
      <c r="W491" s="15"/>
      <c r="X491" s="15"/>
      <c r="Y491" s="15"/>
      <c r="Z491" s="15"/>
      <c r="AA491" s="15"/>
      <c r="AB491" s="15"/>
      <c r="AC491" s="15"/>
    </row>
    <row r="492" spans="1:29" ht="15.75" customHeight="1" x14ac:dyDescent="0.35">
      <c r="A492" s="8"/>
      <c r="B492" s="8"/>
      <c r="C492" s="8"/>
      <c r="D492" s="8"/>
      <c r="E492" s="8"/>
      <c r="F492" s="8"/>
      <c r="G492" s="8"/>
      <c r="H492" s="8"/>
      <c r="I492" s="8"/>
      <c r="J492" s="8"/>
      <c r="K492" s="8"/>
      <c r="L492" s="8"/>
      <c r="M492" s="8"/>
      <c r="N492" s="8"/>
      <c r="O492" s="8"/>
      <c r="P492" s="8"/>
      <c r="Q492" s="8"/>
      <c r="R492" s="8"/>
      <c r="S492" s="8"/>
      <c r="T492" s="15"/>
      <c r="U492" s="15"/>
      <c r="V492" s="15"/>
      <c r="W492" s="15"/>
      <c r="X492" s="15"/>
      <c r="Y492" s="15"/>
      <c r="Z492" s="15"/>
      <c r="AA492" s="15"/>
      <c r="AB492" s="15"/>
      <c r="AC492" s="15"/>
    </row>
    <row r="493" spans="1:29" ht="15.75" customHeight="1" x14ac:dyDescent="0.35">
      <c r="A493" s="8"/>
      <c r="B493" s="8"/>
      <c r="C493" s="8"/>
      <c r="D493" s="8"/>
      <c r="E493" s="8"/>
      <c r="F493" s="8"/>
      <c r="G493" s="8"/>
      <c r="H493" s="8"/>
      <c r="I493" s="8"/>
      <c r="J493" s="8"/>
      <c r="K493" s="8"/>
      <c r="L493" s="8"/>
      <c r="M493" s="8"/>
      <c r="N493" s="8"/>
      <c r="O493" s="8"/>
      <c r="P493" s="8"/>
      <c r="Q493" s="8"/>
      <c r="R493" s="8"/>
      <c r="S493" s="8"/>
      <c r="T493" s="15"/>
      <c r="U493" s="15"/>
      <c r="V493" s="15"/>
      <c r="W493" s="15"/>
      <c r="X493" s="15"/>
      <c r="Y493" s="15"/>
      <c r="Z493" s="15"/>
      <c r="AA493" s="15"/>
      <c r="AB493" s="15"/>
      <c r="AC493" s="15"/>
    </row>
    <row r="494" spans="1:29" ht="15.75" customHeight="1" x14ac:dyDescent="0.35">
      <c r="A494" s="8"/>
      <c r="B494" s="8"/>
      <c r="C494" s="8"/>
      <c r="D494" s="8"/>
      <c r="E494" s="8"/>
      <c r="F494" s="8"/>
      <c r="G494" s="8"/>
      <c r="H494" s="8"/>
      <c r="I494" s="8"/>
      <c r="J494" s="8"/>
      <c r="K494" s="8"/>
      <c r="L494" s="8"/>
      <c r="M494" s="8"/>
      <c r="N494" s="8"/>
      <c r="O494" s="8"/>
      <c r="P494" s="8"/>
      <c r="Q494" s="8"/>
      <c r="R494" s="8"/>
      <c r="S494" s="8"/>
      <c r="T494" s="15"/>
      <c r="U494" s="15"/>
      <c r="V494" s="15"/>
      <c r="W494" s="15"/>
      <c r="X494" s="15"/>
      <c r="Y494" s="15"/>
      <c r="Z494" s="15"/>
      <c r="AA494" s="15"/>
      <c r="AB494" s="15"/>
      <c r="AC494" s="15"/>
    </row>
    <row r="495" spans="1:29" ht="15.75" customHeight="1" x14ac:dyDescent="0.35">
      <c r="A495" s="8"/>
      <c r="B495" s="8"/>
      <c r="C495" s="8"/>
      <c r="D495" s="8"/>
      <c r="E495" s="8"/>
      <c r="F495" s="8"/>
      <c r="G495" s="8"/>
      <c r="H495" s="8"/>
      <c r="I495" s="8"/>
      <c r="J495" s="8"/>
      <c r="K495" s="8"/>
      <c r="L495" s="8"/>
      <c r="M495" s="8"/>
      <c r="N495" s="8"/>
      <c r="O495" s="8"/>
      <c r="P495" s="8"/>
      <c r="Q495" s="8"/>
      <c r="R495" s="8"/>
      <c r="S495" s="8"/>
      <c r="T495" s="15"/>
      <c r="U495" s="15"/>
      <c r="V495" s="15"/>
      <c r="W495" s="15"/>
      <c r="X495" s="15"/>
      <c r="Y495" s="15"/>
      <c r="Z495" s="15"/>
      <c r="AA495" s="15"/>
      <c r="AB495" s="15"/>
      <c r="AC495" s="15"/>
    </row>
    <row r="496" spans="1:29" ht="15.75" customHeight="1" x14ac:dyDescent="0.35">
      <c r="A496" s="8"/>
      <c r="B496" s="8"/>
      <c r="C496" s="8"/>
      <c r="D496" s="8"/>
      <c r="E496" s="8"/>
      <c r="F496" s="8"/>
      <c r="G496" s="8"/>
      <c r="H496" s="8"/>
      <c r="I496" s="8"/>
      <c r="J496" s="8"/>
      <c r="K496" s="8"/>
      <c r="L496" s="8"/>
      <c r="M496" s="8"/>
      <c r="N496" s="8"/>
      <c r="O496" s="8"/>
      <c r="P496" s="8"/>
      <c r="Q496" s="8"/>
      <c r="R496" s="8"/>
      <c r="S496" s="8"/>
      <c r="T496" s="15"/>
      <c r="U496" s="15"/>
      <c r="V496" s="15"/>
      <c r="W496" s="15"/>
      <c r="X496" s="15"/>
      <c r="Y496" s="15"/>
      <c r="Z496" s="15"/>
      <c r="AA496" s="15"/>
      <c r="AB496" s="15"/>
      <c r="AC496" s="15"/>
    </row>
    <row r="497" spans="1:29" ht="15.75" customHeight="1" x14ac:dyDescent="0.35">
      <c r="A497" s="8"/>
      <c r="B497" s="8"/>
      <c r="C497" s="8"/>
      <c r="D497" s="8"/>
      <c r="E497" s="8"/>
      <c r="F497" s="8"/>
      <c r="G497" s="8"/>
      <c r="H497" s="8"/>
      <c r="I497" s="8"/>
      <c r="J497" s="8"/>
      <c r="K497" s="8"/>
      <c r="L497" s="8"/>
      <c r="M497" s="8"/>
      <c r="N497" s="8"/>
      <c r="O497" s="8"/>
      <c r="P497" s="8"/>
      <c r="Q497" s="8"/>
      <c r="R497" s="8"/>
      <c r="S497" s="8"/>
      <c r="T497" s="15"/>
      <c r="U497" s="15"/>
      <c r="V497" s="15"/>
      <c r="W497" s="15"/>
      <c r="X497" s="15"/>
      <c r="Y497" s="15"/>
      <c r="Z497" s="15"/>
      <c r="AA497" s="15"/>
      <c r="AB497" s="15"/>
      <c r="AC497" s="15"/>
    </row>
    <row r="498" spans="1:29" ht="15.75" customHeight="1" x14ac:dyDescent="0.35">
      <c r="A498" s="8"/>
      <c r="B498" s="8"/>
      <c r="C498" s="8"/>
      <c r="D498" s="8"/>
      <c r="E498" s="8"/>
      <c r="F498" s="8"/>
      <c r="G498" s="8"/>
      <c r="H498" s="8"/>
      <c r="I498" s="8"/>
      <c r="J498" s="8"/>
      <c r="K498" s="8"/>
      <c r="L498" s="8"/>
      <c r="M498" s="8"/>
      <c r="N498" s="8"/>
      <c r="O498" s="8"/>
      <c r="P498" s="8"/>
      <c r="Q498" s="8"/>
      <c r="R498" s="8"/>
      <c r="S498" s="8"/>
      <c r="T498" s="15"/>
      <c r="U498" s="15"/>
      <c r="V498" s="15"/>
      <c r="W498" s="15"/>
      <c r="X498" s="15"/>
      <c r="Y498" s="15"/>
      <c r="Z498" s="15"/>
      <c r="AA498" s="15"/>
      <c r="AB498" s="15"/>
      <c r="AC498" s="15"/>
    </row>
    <row r="499" spans="1:29" ht="15.75" customHeight="1" x14ac:dyDescent="0.35">
      <c r="A499" s="8"/>
      <c r="B499" s="8"/>
      <c r="C499" s="8"/>
      <c r="D499" s="8"/>
      <c r="E499" s="8"/>
      <c r="F499" s="8"/>
      <c r="G499" s="8"/>
      <c r="H499" s="8"/>
      <c r="I499" s="8"/>
      <c r="J499" s="8"/>
      <c r="K499" s="8"/>
      <c r="L499" s="8"/>
      <c r="M499" s="8"/>
      <c r="N499" s="8"/>
      <c r="O499" s="8"/>
      <c r="P499" s="8"/>
      <c r="Q499" s="8"/>
      <c r="R499" s="8"/>
      <c r="S499" s="8"/>
      <c r="T499" s="15"/>
      <c r="U499" s="15"/>
      <c r="V499" s="15"/>
      <c r="W499" s="15"/>
      <c r="X499" s="15"/>
      <c r="Y499" s="15"/>
      <c r="Z499" s="15"/>
      <c r="AA499" s="15"/>
      <c r="AB499" s="15"/>
      <c r="AC499" s="15"/>
    </row>
    <row r="500" spans="1:29" ht="15.75" customHeight="1" x14ac:dyDescent="0.35">
      <c r="A500" s="8"/>
      <c r="B500" s="8"/>
      <c r="C500" s="8"/>
      <c r="D500" s="8"/>
      <c r="E500" s="8"/>
      <c r="F500" s="8"/>
      <c r="G500" s="8"/>
      <c r="H500" s="8"/>
      <c r="I500" s="8"/>
      <c r="J500" s="8"/>
      <c r="K500" s="8"/>
      <c r="L500" s="8"/>
      <c r="M500" s="8"/>
      <c r="N500" s="8"/>
      <c r="O500" s="8"/>
      <c r="P500" s="8"/>
      <c r="Q500" s="8"/>
      <c r="R500" s="8"/>
      <c r="S500" s="8"/>
      <c r="T500" s="15"/>
      <c r="U500" s="15"/>
      <c r="V500" s="15"/>
      <c r="W500" s="15"/>
      <c r="X500" s="15"/>
      <c r="Y500" s="15"/>
      <c r="Z500" s="15"/>
      <c r="AA500" s="15"/>
      <c r="AB500" s="15"/>
      <c r="AC500" s="15"/>
    </row>
    <row r="501" spans="1:29" ht="15.75" customHeight="1" x14ac:dyDescent="0.35">
      <c r="A501" s="8"/>
      <c r="B501" s="8"/>
      <c r="C501" s="8"/>
      <c r="D501" s="8"/>
      <c r="E501" s="8"/>
      <c r="F501" s="8"/>
      <c r="G501" s="8"/>
      <c r="H501" s="8"/>
      <c r="I501" s="8"/>
      <c r="J501" s="8"/>
      <c r="K501" s="8"/>
      <c r="L501" s="8"/>
      <c r="M501" s="8"/>
      <c r="N501" s="8"/>
      <c r="O501" s="8"/>
      <c r="P501" s="8"/>
      <c r="Q501" s="8"/>
      <c r="R501" s="8"/>
      <c r="S501" s="8"/>
      <c r="T501" s="15"/>
      <c r="U501" s="15"/>
      <c r="V501" s="15"/>
      <c r="W501" s="15"/>
      <c r="X501" s="15"/>
      <c r="Y501" s="15"/>
      <c r="Z501" s="15"/>
      <c r="AA501" s="15"/>
      <c r="AB501" s="15"/>
      <c r="AC501" s="15"/>
    </row>
    <row r="502" spans="1:29" ht="15.75" customHeight="1" x14ac:dyDescent="0.35">
      <c r="A502" s="8"/>
      <c r="B502" s="8"/>
      <c r="C502" s="8"/>
      <c r="D502" s="8"/>
      <c r="E502" s="8"/>
      <c r="F502" s="8"/>
      <c r="G502" s="8"/>
      <c r="H502" s="8"/>
      <c r="I502" s="8"/>
      <c r="J502" s="8"/>
      <c r="K502" s="8"/>
      <c r="L502" s="8"/>
      <c r="M502" s="8"/>
      <c r="N502" s="8"/>
      <c r="O502" s="8"/>
      <c r="P502" s="8"/>
      <c r="Q502" s="8"/>
      <c r="R502" s="8"/>
      <c r="S502" s="8"/>
      <c r="T502" s="15"/>
      <c r="U502" s="15"/>
      <c r="V502" s="15"/>
      <c r="W502" s="15"/>
      <c r="X502" s="15"/>
      <c r="Y502" s="15"/>
      <c r="Z502" s="15"/>
      <c r="AA502" s="15"/>
      <c r="AB502" s="15"/>
      <c r="AC502" s="15"/>
    </row>
    <row r="503" spans="1:29" ht="15.75" customHeight="1" x14ac:dyDescent="0.35">
      <c r="A503" s="8"/>
      <c r="B503" s="8"/>
      <c r="C503" s="8"/>
      <c r="D503" s="8"/>
      <c r="E503" s="8"/>
      <c r="F503" s="8"/>
      <c r="G503" s="8"/>
      <c r="H503" s="8"/>
      <c r="I503" s="8"/>
      <c r="J503" s="8"/>
      <c r="K503" s="8"/>
      <c r="L503" s="8"/>
      <c r="M503" s="8"/>
      <c r="N503" s="8"/>
      <c r="O503" s="8"/>
      <c r="P503" s="8"/>
      <c r="Q503" s="8"/>
      <c r="R503" s="8"/>
      <c r="S503" s="8"/>
      <c r="T503" s="15"/>
      <c r="U503" s="15"/>
      <c r="V503" s="15"/>
      <c r="W503" s="15"/>
      <c r="X503" s="15"/>
      <c r="Y503" s="15"/>
      <c r="Z503" s="15"/>
      <c r="AA503" s="15"/>
      <c r="AB503" s="15"/>
      <c r="AC503" s="15"/>
    </row>
    <row r="504" spans="1:29" ht="15.75" customHeight="1" x14ac:dyDescent="0.35">
      <c r="A504" s="8"/>
      <c r="B504" s="8"/>
      <c r="C504" s="8"/>
      <c r="D504" s="8"/>
      <c r="E504" s="8"/>
      <c r="F504" s="8"/>
      <c r="G504" s="8"/>
      <c r="H504" s="8"/>
      <c r="I504" s="8"/>
      <c r="J504" s="8"/>
      <c r="K504" s="8"/>
      <c r="L504" s="8"/>
      <c r="M504" s="8"/>
      <c r="N504" s="8"/>
      <c r="O504" s="8"/>
      <c r="P504" s="8"/>
      <c r="Q504" s="8"/>
      <c r="R504" s="8"/>
      <c r="S504" s="8"/>
      <c r="T504" s="15"/>
      <c r="U504" s="15"/>
      <c r="V504" s="15"/>
      <c r="W504" s="15"/>
      <c r="X504" s="15"/>
      <c r="Y504" s="15"/>
      <c r="Z504" s="15"/>
      <c r="AA504" s="15"/>
      <c r="AB504" s="15"/>
      <c r="AC504" s="15"/>
    </row>
    <row r="505" spans="1:29" ht="15.75" customHeight="1" x14ac:dyDescent="0.35">
      <c r="A505" s="8"/>
      <c r="B505" s="8"/>
      <c r="C505" s="8"/>
      <c r="D505" s="8"/>
      <c r="E505" s="8"/>
      <c r="F505" s="8"/>
      <c r="G505" s="8"/>
      <c r="H505" s="8"/>
      <c r="I505" s="8"/>
      <c r="J505" s="8"/>
      <c r="K505" s="8"/>
      <c r="L505" s="8"/>
      <c r="M505" s="8"/>
      <c r="N505" s="8"/>
      <c r="O505" s="8"/>
      <c r="P505" s="8"/>
      <c r="Q505" s="8"/>
      <c r="R505" s="8"/>
      <c r="S505" s="8"/>
      <c r="T505" s="15"/>
      <c r="U505" s="15"/>
      <c r="V505" s="15"/>
      <c r="W505" s="15"/>
      <c r="X505" s="15"/>
      <c r="Y505" s="15"/>
      <c r="Z505" s="15"/>
      <c r="AA505" s="15"/>
      <c r="AB505" s="15"/>
      <c r="AC505" s="15"/>
    </row>
    <row r="506" spans="1:29" ht="15.75" customHeight="1" x14ac:dyDescent="0.35">
      <c r="A506" s="8"/>
      <c r="B506" s="8"/>
      <c r="C506" s="8"/>
      <c r="D506" s="8"/>
      <c r="E506" s="8"/>
      <c r="F506" s="8"/>
      <c r="G506" s="8"/>
      <c r="H506" s="8"/>
      <c r="I506" s="8"/>
      <c r="J506" s="8"/>
      <c r="K506" s="8"/>
      <c r="L506" s="8"/>
      <c r="M506" s="8"/>
      <c r="N506" s="8"/>
      <c r="O506" s="8"/>
      <c r="P506" s="8"/>
      <c r="Q506" s="8"/>
      <c r="R506" s="8"/>
      <c r="S506" s="8"/>
      <c r="T506" s="15"/>
      <c r="U506" s="15"/>
      <c r="V506" s="15"/>
      <c r="W506" s="15"/>
      <c r="X506" s="15"/>
      <c r="Y506" s="15"/>
      <c r="Z506" s="15"/>
      <c r="AA506" s="15"/>
      <c r="AB506" s="15"/>
      <c r="AC506" s="15"/>
    </row>
    <row r="507" spans="1:29" ht="15.75" customHeight="1" x14ac:dyDescent="0.35">
      <c r="A507" s="8"/>
      <c r="B507" s="8"/>
      <c r="C507" s="8"/>
      <c r="D507" s="8"/>
      <c r="E507" s="8"/>
      <c r="F507" s="8"/>
      <c r="G507" s="8"/>
      <c r="H507" s="8"/>
      <c r="I507" s="8"/>
      <c r="J507" s="8"/>
      <c r="K507" s="8"/>
      <c r="L507" s="8"/>
      <c r="M507" s="8"/>
      <c r="N507" s="8"/>
      <c r="O507" s="8"/>
      <c r="P507" s="8"/>
      <c r="Q507" s="8"/>
      <c r="R507" s="8"/>
      <c r="S507" s="8"/>
      <c r="T507" s="15"/>
      <c r="U507" s="15"/>
      <c r="V507" s="15"/>
      <c r="W507" s="15"/>
      <c r="X507" s="15"/>
      <c r="Y507" s="15"/>
      <c r="Z507" s="15"/>
      <c r="AA507" s="15"/>
      <c r="AB507" s="15"/>
      <c r="AC507" s="15"/>
    </row>
    <row r="508" spans="1:29" ht="15.75" customHeight="1" x14ac:dyDescent="0.35">
      <c r="A508" s="8"/>
      <c r="B508" s="8"/>
      <c r="C508" s="8"/>
      <c r="D508" s="8"/>
      <c r="E508" s="8"/>
      <c r="F508" s="8"/>
      <c r="G508" s="8"/>
      <c r="H508" s="8"/>
      <c r="I508" s="8"/>
      <c r="J508" s="8"/>
      <c r="K508" s="8"/>
      <c r="L508" s="8"/>
      <c r="M508" s="8"/>
      <c r="N508" s="8"/>
      <c r="O508" s="8"/>
      <c r="P508" s="8"/>
      <c r="Q508" s="8"/>
      <c r="R508" s="8"/>
      <c r="S508" s="8"/>
      <c r="T508" s="15"/>
      <c r="U508" s="15"/>
      <c r="V508" s="15"/>
      <c r="W508" s="15"/>
      <c r="X508" s="15"/>
      <c r="Y508" s="15"/>
      <c r="Z508" s="15"/>
      <c r="AA508" s="15"/>
      <c r="AB508" s="15"/>
      <c r="AC508" s="15"/>
    </row>
    <row r="509" spans="1:29" ht="15.75" customHeight="1" x14ac:dyDescent="0.35">
      <c r="A509" s="8"/>
      <c r="B509" s="8"/>
      <c r="C509" s="8"/>
      <c r="D509" s="8"/>
      <c r="E509" s="8"/>
      <c r="F509" s="8"/>
      <c r="G509" s="8"/>
      <c r="H509" s="8"/>
      <c r="I509" s="8"/>
      <c r="J509" s="8"/>
      <c r="K509" s="8"/>
      <c r="L509" s="8"/>
      <c r="M509" s="8"/>
      <c r="N509" s="8"/>
      <c r="O509" s="8"/>
      <c r="P509" s="8"/>
      <c r="Q509" s="8"/>
      <c r="R509" s="8"/>
      <c r="S509" s="8"/>
      <c r="T509" s="15"/>
      <c r="U509" s="15"/>
      <c r="V509" s="15"/>
      <c r="W509" s="15"/>
      <c r="X509" s="15"/>
      <c r="Y509" s="15"/>
      <c r="Z509" s="15"/>
      <c r="AA509" s="15"/>
      <c r="AB509" s="15"/>
      <c r="AC509" s="15"/>
    </row>
    <row r="510" spans="1:29" ht="15.75" customHeight="1" x14ac:dyDescent="0.35">
      <c r="A510" s="8"/>
      <c r="B510" s="8"/>
      <c r="C510" s="8"/>
      <c r="D510" s="8"/>
      <c r="E510" s="8"/>
      <c r="F510" s="8"/>
      <c r="G510" s="8"/>
      <c r="H510" s="8"/>
      <c r="I510" s="8"/>
      <c r="J510" s="8"/>
      <c r="K510" s="8"/>
      <c r="L510" s="8"/>
      <c r="M510" s="8"/>
      <c r="N510" s="8"/>
      <c r="O510" s="8"/>
      <c r="P510" s="8"/>
      <c r="Q510" s="8"/>
      <c r="R510" s="8"/>
      <c r="S510" s="8"/>
      <c r="T510" s="15"/>
      <c r="U510" s="15"/>
      <c r="V510" s="15"/>
      <c r="W510" s="15"/>
      <c r="X510" s="15"/>
      <c r="Y510" s="15"/>
      <c r="Z510" s="15"/>
      <c r="AA510" s="15"/>
      <c r="AB510" s="15"/>
      <c r="AC510" s="15"/>
    </row>
    <row r="511" spans="1:29" ht="15.75" customHeight="1" x14ac:dyDescent="0.35">
      <c r="A511" s="8"/>
      <c r="B511" s="8"/>
      <c r="C511" s="8"/>
      <c r="D511" s="8"/>
      <c r="E511" s="8"/>
      <c r="F511" s="8"/>
      <c r="G511" s="8"/>
      <c r="H511" s="8"/>
      <c r="I511" s="8"/>
      <c r="J511" s="8"/>
      <c r="K511" s="8"/>
      <c r="L511" s="8"/>
      <c r="M511" s="8"/>
      <c r="N511" s="8"/>
      <c r="O511" s="8"/>
      <c r="P511" s="8"/>
      <c r="Q511" s="8"/>
      <c r="R511" s="8"/>
      <c r="S511" s="8"/>
      <c r="T511" s="15"/>
      <c r="U511" s="15"/>
      <c r="V511" s="15"/>
      <c r="W511" s="15"/>
      <c r="X511" s="15"/>
      <c r="Y511" s="15"/>
      <c r="Z511" s="15"/>
      <c r="AA511" s="15"/>
      <c r="AB511" s="15"/>
      <c r="AC511" s="15"/>
    </row>
    <row r="512" spans="1:29" ht="15.75" customHeight="1" x14ac:dyDescent="0.35">
      <c r="A512" s="8"/>
      <c r="B512" s="8"/>
      <c r="C512" s="8"/>
      <c r="D512" s="8"/>
      <c r="E512" s="8"/>
      <c r="F512" s="8"/>
      <c r="G512" s="8"/>
      <c r="H512" s="8"/>
      <c r="I512" s="8"/>
      <c r="J512" s="8"/>
      <c r="K512" s="8"/>
      <c r="L512" s="8"/>
      <c r="M512" s="8"/>
      <c r="N512" s="8"/>
      <c r="O512" s="8"/>
      <c r="P512" s="8"/>
      <c r="Q512" s="8"/>
      <c r="R512" s="8"/>
      <c r="S512" s="8"/>
      <c r="T512" s="15"/>
      <c r="U512" s="15"/>
      <c r="V512" s="15"/>
      <c r="W512" s="15"/>
      <c r="X512" s="15"/>
      <c r="Y512" s="15"/>
      <c r="Z512" s="15"/>
      <c r="AA512" s="15"/>
      <c r="AB512" s="15"/>
      <c r="AC512" s="15"/>
    </row>
    <row r="513" spans="1:29" ht="15.75" customHeight="1" x14ac:dyDescent="0.35">
      <c r="A513" s="8"/>
      <c r="B513" s="8"/>
      <c r="C513" s="8"/>
      <c r="D513" s="8"/>
      <c r="E513" s="8"/>
      <c r="F513" s="8"/>
      <c r="G513" s="8"/>
      <c r="H513" s="8"/>
      <c r="I513" s="8"/>
      <c r="J513" s="8"/>
      <c r="K513" s="8"/>
      <c r="L513" s="8"/>
      <c r="M513" s="8"/>
      <c r="N513" s="8"/>
      <c r="O513" s="8"/>
      <c r="P513" s="8"/>
      <c r="Q513" s="8"/>
      <c r="R513" s="8"/>
      <c r="S513" s="8"/>
      <c r="T513" s="15"/>
      <c r="U513" s="15"/>
      <c r="V513" s="15"/>
      <c r="W513" s="15"/>
      <c r="X513" s="15"/>
      <c r="Y513" s="15"/>
      <c r="Z513" s="15"/>
      <c r="AA513" s="15"/>
      <c r="AB513" s="15"/>
      <c r="AC513" s="15"/>
    </row>
    <row r="514" spans="1:29" ht="15.75" customHeight="1" x14ac:dyDescent="0.35">
      <c r="A514" s="8"/>
      <c r="B514" s="8"/>
      <c r="C514" s="8"/>
      <c r="D514" s="8"/>
      <c r="E514" s="8"/>
      <c r="F514" s="8"/>
      <c r="G514" s="8"/>
      <c r="H514" s="8"/>
      <c r="I514" s="8"/>
      <c r="J514" s="8"/>
      <c r="K514" s="8"/>
      <c r="L514" s="8"/>
      <c r="M514" s="8"/>
      <c r="N514" s="8"/>
      <c r="O514" s="8"/>
      <c r="P514" s="8"/>
      <c r="Q514" s="8"/>
      <c r="R514" s="8"/>
      <c r="S514" s="8"/>
      <c r="T514" s="15"/>
      <c r="U514" s="15"/>
      <c r="V514" s="15"/>
      <c r="W514" s="15"/>
      <c r="X514" s="15"/>
      <c r="Y514" s="15"/>
      <c r="Z514" s="15"/>
      <c r="AA514" s="15"/>
      <c r="AB514" s="15"/>
      <c r="AC514" s="15"/>
    </row>
    <row r="515" spans="1:29" ht="15.75" customHeight="1" x14ac:dyDescent="0.35">
      <c r="A515" s="8"/>
      <c r="B515" s="8"/>
      <c r="C515" s="8"/>
      <c r="D515" s="8"/>
      <c r="E515" s="8"/>
      <c r="F515" s="8"/>
      <c r="G515" s="8"/>
      <c r="H515" s="8"/>
      <c r="I515" s="8"/>
      <c r="J515" s="8"/>
      <c r="K515" s="8"/>
      <c r="L515" s="8"/>
      <c r="M515" s="8"/>
      <c r="N515" s="8"/>
      <c r="O515" s="8"/>
      <c r="P515" s="8"/>
      <c r="Q515" s="8"/>
      <c r="R515" s="8"/>
      <c r="S515" s="8"/>
      <c r="T515" s="15"/>
      <c r="U515" s="15"/>
      <c r="V515" s="15"/>
      <c r="W515" s="15"/>
      <c r="X515" s="15"/>
      <c r="Y515" s="15"/>
      <c r="Z515" s="15"/>
      <c r="AA515" s="15"/>
      <c r="AB515" s="15"/>
      <c r="AC515" s="15"/>
    </row>
    <row r="516" spans="1:29" ht="15.75" customHeight="1" x14ac:dyDescent="0.35">
      <c r="A516" s="8"/>
      <c r="B516" s="8"/>
      <c r="C516" s="8"/>
      <c r="D516" s="8"/>
      <c r="E516" s="8"/>
      <c r="F516" s="8"/>
      <c r="G516" s="8"/>
      <c r="H516" s="8"/>
      <c r="I516" s="8"/>
      <c r="J516" s="8"/>
      <c r="K516" s="8"/>
      <c r="L516" s="8"/>
      <c r="M516" s="8"/>
      <c r="N516" s="8"/>
      <c r="O516" s="8"/>
      <c r="P516" s="8"/>
      <c r="Q516" s="8"/>
      <c r="R516" s="8"/>
      <c r="S516" s="8"/>
      <c r="T516" s="15"/>
      <c r="U516" s="15"/>
      <c r="V516" s="15"/>
      <c r="W516" s="15"/>
      <c r="X516" s="15"/>
      <c r="Y516" s="15"/>
      <c r="Z516" s="15"/>
      <c r="AA516" s="15"/>
      <c r="AB516" s="15"/>
      <c r="AC516" s="15"/>
    </row>
    <row r="517" spans="1:29" ht="15.75" customHeight="1" x14ac:dyDescent="0.35">
      <c r="A517" s="8"/>
      <c r="B517" s="8"/>
      <c r="C517" s="8"/>
      <c r="D517" s="8"/>
      <c r="E517" s="8"/>
      <c r="F517" s="8"/>
      <c r="G517" s="8"/>
      <c r="H517" s="8"/>
      <c r="I517" s="8"/>
      <c r="J517" s="8"/>
      <c r="K517" s="8"/>
      <c r="L517" s="8"/>
      <c r="M517" s="8"/>
      <c r="N517" s="8"/>
      <c r="O517" s="8"/>
      <c r="P517" s="8"/>
      <c r="Q517" s="8"/>
      <c r="R517" s="8"/>
      <c r="S517" s="8"/>
      <c r="T517" s="15"/>
      <c r="U517" s="15"/>
      <c r="V517" s="15"/>
      <c r="W517" s="15"/>
      <c r="X517" s="15"/>
      <c r="Y517" s="15"/>
      <c r="Z517" s="15"/>
      <c r="AA517" s="15"/>
      <c r="AB517" s="15"/>
      <c r="AC517" s="15"/>
    </row>
    <row r="518" spans="1:29" ht="15.75" customHeight="1" x14ac:dyDescent="0.35">
      <c r="A518" s="8"/>
      <c r="B518" s="8"/>
      <c r="C518" s="8"/>
      <c r="D518" s="8"/>
      <c r="E518" s="8"/>
      <c r="F518" s="8"/>
      <c r="G518" s="8"/>
      <c r="H518" s="8"/>
      <c r="I518" s="8"/>
      <c r="J518" s="8"/>
      <c r="K518" s="8"/>
      <c r="L518" s="8"/>
      <c r="M518" s="8"/>
      <c r="N518" s="8"/>
      <c r="O518" s="8"/>
      <c r="P518" s="8"/>
      <c r="Q518" s="8"/>
      <c r="R518" s="8"/>
      <c r="S518" s="8"/>
      <c r="T518" s="15"/>
      <c r="U518" s="15"/>
      <c r="V518" s="15"/>
      <c r="W518" s="15"/>
      <c r="X518" s="15"/>
      <c r="Y518" s="15"/>
      <c r="Z518" s="15"/>
      <c r="AA518" s="15"/>
      <c r="AB518" s="15"/>
      <c r="AC518" s="15"/>
    </row>
    <row r="519" spans="1:29" ht="15.75" customHeight="1" x14ac:dyDescent="0.35">
      <c r="A519" s="8"/>
      <c r="B519" s="8"/>
      <c r="C519" s="8"/>
      <c r="D519" s="8"/>
      <c r="E519" s="8"/>
      <c r="F519" s="8"/>
      <c r="G519" s="8"/>
      <c r="H519" s="8"/>
      <c r="I519" s="8"/>
      <c r="J519" s="8"/>
      <c r="K519" s="8"/>
      <c r="L519" s="8"/>
      <c r="M519" s="8"/>
      <c r="N519" s="8"/>
      <c r="O519" s="8"/>
      <c r="P519" s="8"/>
      <c r="Q519" s="8"/>
      <c r="R519" s="8"/>
      <c r="S519" s="8"/>
      <c r="T519" s="15"/>
      <c r="U519" s="15"/>
      <c r="V519" s="15"/>
      <c r="W519" s="15"/>
      <c r="X519" s="15"/>
      <c r="Y519" s="15"/>
      <c r="Z519" s="15"/>
      <c r="AA519" s="15"/>
      <c r="AB519" s="15"/>
      <c r="AC519" s="15"/>
    </row>
    <row r="520" spans="1:29" ht="15.75" customHeight="1" x14ac:dyDescent="0.35">
      <c r="A520" s="8"/>
      <c r="B520" s="8"/>
      <c r="C520" s="8"/>
      <c r="D520" s="8"/>
      <c r="E520" s="8"/>
      <c r="F520" s="8"/>
      <c r="G520" s="8"/>
      <c r="H520" s="8"/>
      <c r="I520" s="8"/>
      <c r="J520" s="8"/>
      <c r="K520" s="8"/>
      <c r="L520" s="8"/>
      <c r="M520" s="8"/>
      <c r="N520" s="8"/>
      <c r="O520" s="8"/>
      <c r="P520" s="8"/>
      <c r="Q520" s="8"/>
      <c r="R520" s="8"/>
      <c r="S520" s="8"/>
      <c r="T520" s="15"/>
      <c r="U520" s="15"/>
      <c r="V520" s="15"/>
      <c r="W520" s="15"/>
      <c r="X520" s="15"/>
      <c r="Y520" s="15"/>
      <c r="Z520" s="15"/>
      <c r="AA520" s="15"/>
      <c r="AB520" s="15"/>
      <c r="AC520" s="15"/>
    </row>
    <row r="521" spans="1:29" ht="15.75" customHeight="1" x14ac:dyDescent="0.35">
      <c r="A521" s="8"/>
      <c r="B521" s="8"/>
      <c r="C521" s="8"/>
      <c r="D521" s="8"/>
      <c r="E521" s="8"/>
      <c r="F521" s="8"/>
      <c r="G521" s="8"/>
      <c r="H521" s="8"/>
      <c r="I521" s="8"/>
      <c r="J521" s="8"/>
      <c r="K521" s="8"/>
      <c r="L521" s="8"/>
      <c r="M521" s="8"/>
      <c r="N521" s="8"/>
      <c r="O521" s="8"/>
      <c r="P521" s="8"/>
      <c r="Q521" s="8"/>
      <c r="R521" s="8"/>
      <c r="S521" s="8"/>
      <c r="T521" s="15"/>
      <c r="U521" s="15"/>
      <c r="V521" s="15"/>
      <c r="W521" s="15"/>
      <c r="X521" s="15"/>
      <c r="Y521" s="15"/>
      <c r="Z521" s="15"/>
      <c r="AA521" s="15"/>
      <c r="AB521" s="15"/>
      <c r="AC521" s="15"/>
    </row>
    <row r="522" spans="1:29" ht="15.75" customHeight="1" x14ac:dyDescent="0.35">
      <c r="A522" s="8"/>
      <c r="B522" s="8"/>
      <c r="C522" s="8"/>
      <c r="D522" s="8"/>
      <c r="E522" s="8"/>
      <c r="F522" s="8"/>
      <c r="G522" s="8"/>
      <c r="H522" s="8"/>
      <c r="I522" s="8"/>
      <c r="J522" s="8"/>
      <c r="K522" s="8"/>
      <c r="L522" s="8"/>
      <c r="M522" s="8"/>
      <c r="N522" s="8"/>
      <c r="O522" s="8"/>
      <c r="P522" s="8"/>
      <c r="Q522" s="8"/>
      <c r="R522" s="8"/>
      <c r="S522" s="8"/>
      <c r="T522" s="15"/>
      <c r="U522" s="15"/>
      <c r="V522" s="15"/>
      <c r="W522" s="15"/>
      <c r="X522" s="15"/>
      <c r="Y522" s="15"/>
      <c r="Z522" s="15"/>
      <c r="AA522" s="15"/>
      <c r="AB522" s="15"/>
      <c r="AC522" s="15"/>
    </row>
    <row r="523" spans="1:29" ht="15.75" customHeight="1" x14ac:dyDescent="0.35">
      <c r="A523" s="8"/>
      <c r="B523" s="8"/>
      <c r="C523" s="8"/>
      <c r="D523" s="8"/>
      <c r="E523" s="8"/>
      <c r="F523" s="8"/>
      <c r="G523" s="8"/>
      <c r="H523" s="8"/>
      <c r="I523" s="8"/>
      <c r="J523" s="8"/>
      <c r="K523" s="8"/>
      <c r="L523" s="8"/>
      <c r="M523" s="8"/>
      <c r="N523" s="8"/>
      <c r="O523" s="8"/>
      <c r="P523" s="8"/>
      <c r="Q523" s="8"/>
      <c r="R523" s="8"/>
      <c r="S523" s="8"/>
      <c r="T523" s="15"/>
      <c r="U523" s="15"/>
      <c r="V523" s="15"/>
      <c r="W523" s="15"/>
      <c r="X523" s="15"/>
      <c r="Y523" s="15"/>
      <c r="Z523" s="15"/>
      <c r="AA523" s="15"/>
      <c r="AB523" s="15"/>
      <c r="AC523" s="15"/>
    </row>
    <row r="524" spans="1:29" ht="15.75" customHeight="1" x14ac:dyDescent="0.35">
      <c r="A524" s="8"/>
      <c r="B524" s="8"/>
      <c r="C524" s="8"/>
      <c r="D524" s="8"/>
      <c r="E524" s="8"/>
      <c r="F524" s="8"/>
      <c r="G524" s="8"/>
      <c r="H524" s="8"/>
      <c r="I524" s="8"/>
      <c r="J524" s="8"/>
      <c r="K524" s="8"/>
      <c r="L524" s="8"/>
      <c r="M524" s="8"/>
      <c r="N524" s="8"/>
      <c r="O524" s="8"/>
      <c r="P524" s="8"/>
      <c r="Q524" s="8"/>
      <c r="R524" s="8"/>
      <c r="S524" s="8"/>
      <c r="T524" s="15"/>
      <c r="U524" s="15"/>
      <c r="V524" s="15"/>
      <c r="W524" s="15"/>
      <c r="X524" s="15"/>
      <c r="Y524" s="15"/>
      <c r="Z524" s="15"/>
      <c r="AA524" s="15"/>
      <c r="AB524" s="15"/>
      <c r="AC524" s="15"/>
    </row>
    <row r="525" spans="1:29" ht="15.75" customHeight="1" x14ac:dyDescent="0.35">
      <c r="A525" s="8"/>
      <c r="B525" s="8"/>
      <c r="C525" s="8"/>
      <c r="D525" s="8"/>
      <c r="E525" s="8"/>
      <c r="F525" s="8"/>
      <c r="G525" s="8"/>
      <c r="H525" s="8"/>
      <c r="I525" s="8"/>
      <c r="J525" s="8"/>
      <c r="K525" s="8"/>
      <c r="L525" s="8"/>
      <c r="M525" s="8"/>
      <c r="N525" s="8"/>
      <c r="O525" s="8"/>
      <c r="P525" s="8"/>
      <c r="Q525" s="8"/>
      <c r="R525" s="8"/>
      <c r="S525" s="8"/>
      <c r="T525" s="15"/>
      <c r="U525" s="15"/>
      <c r="V525" s="15"/>
      <c r="W525" s="15"/>
      <c r="X525" s="15"/>
      <c r="Y525" s="15"/>
      <c r="Z525" s="15"/>
      <c r="AA525" s="15"/>
      <c r="AB525" s="15"/>
      <c r="AC525" s="15"/>
    </row>
    <row r="526" spans="1:29" ht="15.75" customHeight="1" x14ac:dyDescent="0.35">
      <c r="A526" s="8"/>
      <c r="B526" s="8"/>
      <c r="C526" s="8"/>
      <c r="D526" s="8"/>
      <c r="E526" s="8"/>
      <c r="F526" s="8"/>
      <c r="G526" s="8"/>
      <c r="H526" s="8"/>
      <c r="I526" s="8"/>
      <c r="J526" s="8"/>
      <c r="K526" s="8"/>
      <c r="L526" s="8"/>
      <c r="M526" s="8"/>
      <c r="N526" s="8"/>
      <c r="O526" s="8"/>
      <c r="P526" s="8"/>
      <c r="Q526" s="8"/>
      <c r="R526" s="8"/>
      <c r="S526" s="8"/>
      <c r="T526" s="15"/>
      <c r="U526" s="15"/>
      <c r="V526" s="15"/>
      <c r="W526" s="15"/>
      <c r="X526" s="15"/>
      <c r="Y526" s="15"/>
      <c r="Z526" s="15"/>
      <c r="AA526" s="15"/>
      <c r="AB526" s="15"/>
      <c r="AC526" s="15"/>
    </row>
    <row r="527" spans="1:29" ht="15.75" customHeight="1" x14ac:dyDescent="0.35">
      <c r="A527" s="8"/>
      <c r="B527" s="8"/>
      <c r="C527" s="8"/>
      <c r="D527" s="8"/>
      <c r="E527" s="8"/>
      <c r="F527" s="8"/>
      <c r="G527" s="8"/>
      <c r="H527" s="8"/>
      <c r="I527" s="8"/>
      <c r="J527" s="8"/>
      <c r="K527" s="8"/>
      <c r="L527" s="8"/>
      <c r="M527" s="8"/>
      <c r="N527" s="8"/>
      <c r="O527" s="8"/>
      <c r="P527" s="8"/>
      <c r="Q527" s="8"/>
      <c r="R527" s="8"/>
      <c r="S527" s="8"/>
      <c r="T527" s="15"/>
      <c r="U527" s="15"/>
      <c r="V527" s="15"/>
      <c r="W527" s="15"/>
      <c r="X527" s="15"/>
      <c r="Y527" s="15"/>
      <c r="Z527" s="15"/>
      <c r="AA527" s="15"/>
      <c r="AB527" s="15"/>
      <c r="AC527" s="15"/>
    </row>
    <row r="528" spans="1:29" ht="15.75" customHeight="1" x14ac:dyDescent="0.35">
      <c r="A528" s="8"/>
      <c r="B528" s="8"/>
      <c r="C528" s="8"/>
      <c r="D528" s="8"/>
      <c r="E528" s="8"/>
      <c r="F528" s="8"/>
      <c r="G528" s="8"/>
      <c r="H528" s="8"/>
      <c r="I528" s="8"/>
      <c r="J528" s="8"/>
      <c r="K528" s="8"/>
      <c r="L528" s="8"/>
      <c r="M528" s="8"/>
      <c r="N528" s="8"/>
      <c r="O528" s="8"/>
      <c r="P528" s="8"/>
      <c r="Q528" s="8"/>
      <c r="R528" s="8"/>
      <c r="S528" s="8"/>
      <c r="T528" s="15"/>
      <c r="U528" s="15"/>
      <c r="V528" s="15"/>
      <c r="W528" s="15"/>
      <c r="X528" s="15"/>
      <c r="Y528" s="15"/>
      <c r="Z528" s="15"/>
      <c r="AA528" s="15"/>
      <c r="AB528" s="15"/>
      <c r="AC528" s="15"/>
    </row>
    <row r="529" spans="1:29" ht="15.75" customHeight="1" x14ac:dyDescent="0.35">
      <c r="A529" s="8"/>
      <c r="B529" s="8"/>
      <c r="C529" s="8"/>
      <c r="D529" s="8"/>
      <c r="E529" s="8"/>
      <c r="F529" s="8"/>
      <c r="G529" s="8"/>
      <c r="H529" s="8"/>
      <c r="I529" s="8"/>
      <c r="J529" s="8"/>
      <c r="K529" s="8"/>
      <c r="L529" s="8"/>
      <c r="M529" s="8"/>
      <c r="N529" s="8"/>
      <c r="O529" s="8"/>
      <c r="P529" s="8"/>
      <c r="Q529" s="8"/>
      <c r="R529" s="8"/>
      <c r="S529" s="8"/>
      <c r="T529" s="15"/>
      <c r="U529" s="15"/>
      <c r="V529" s="15"/>
      <c r="W529" s="15"/>
      <c r="X529" s="15"/>
      <c r="Y529" s="15"/>
      <c r="Z529" s="15"/>
      <c r="AA529" s="15"/>
      <c r="AB529" s="15"/>
      <c r="AC529" s="15"/>
    </row>
    <row r="530" spans="1:29" ht="15.75" customHeight="1" x14ac:dyDescent="0.35">
      <c r="A530" s="8"/>
      <c r="B530" s="8"/>
      <c r="C530" s="8"/>
      <c r="D530" s="8"/>
      <c r="E530" s="8"/>
      <c r="F530" s="8"/>
      <c r="G530" s="8"/>
      <c r="H530" s="8"/>
      <c r="I530" s="8"/>
      <c r="J530" s="8"/>
      <c r="K530" s="8"/>
      <c r="L530" s="8"/>
      <c r="M530" s="8"/>
      <c r="N530" s="8"/>
      <c r="O530" s="8"/>
      <c r="P530" s="8"/>
      <c r="Q530" s="8"/>
      <c r="R530" s="8"/>
      <c r="S530" s="8"/>
      <c r="T530" s="15"/>
      <c r="U530" s="15"/>
      <c r="V530" s="15"/>
      <c r="W530" s="15"/>
      <c r="X530" s="15"/>
      <c r="Y530" s="15"/>
      <c r="Z530" s="15"/>
      <c r="AA530" s="15"/>
      <c r="AB530" s="15"/>
      <c r="AC530" s="15"/>
    </row>
    <row r="531" spans="1:29" ht="15.75" customHeight="1" x14ac:dyDescent="0.35">
      <c r="A531" s="8"/>
      <c r="B531" s="8"/>
      <c r="C531" s="8"/>
      <c r="D531" s="8"/>
      <c r="E531" s="8"/>
      <c r="F531" s="8"/>
      <c r="G531" s="8"/>
      <c r="H531" s="8"/>
      <c r="I531" s="8"/>
      <c r="J531" s="8"/>
      <c r="K531" s="8"/>
      <c r="L531" s="8"/>
      <c r="M531" s="8"/>
      <c r="N531" s="8"/>
      <c r="O531" s="8"/>
      <c r="P531" s="8"/>
      <c r="Q531" s="8"/>
      <c r="R531" s="8"/>
      <c r="S531" s="8"/>
      <c r="T531" s="15"/>
      <c r="U531" s="15"/>
      <c r="V531" s="15"/>
      <c r="W531" s="15"/>
      <c r="X531" s="15"/>
      <c r="Y531" s="15"/>
      <c r="Z531" s="15"/>
      <c r="AA531" s="15"/>
      <c r="AB531" s="15"/>
      <c r="AC531" s="15"/>
    </row>
    <row r="532" spans="1:29" ht="15.75" customHeight="1" x14ac:dyDescent="0.35">
      <c r="A532" s="8"/>
      <c r="B532" s="8"/>
      <c r="C532" s="8"/>
      <c r="D532" s="8"/>
      <c r="E532" s="8"/>
      <c r="F532" s="8"/>
      <c r="G532" s="8"/>
      <c r="H532" s="8"/>
      <c r="I532" s="8"/>
      <c r="J532" s="8"/>
      <c r="K532" s="8"/>
      <c r="L532" s="8"/>
      <c r="M532" s="8"/>
      <c r="N532" s="8"/>
      <c r="O532" s="8"/>
      <c r="P532" s="8"/>
      <c r="Q532" s="8"/>
      <c r="R532" s="8"/>
      <c r="S532" s="8"/>
      <c r="T532" s="15"/>
      <c r="U532" s="15"/>
      <c r="V532" s="15"/>
      <c r="W532" s="15"/>
      <c r="X532" s="15"/>
      <c r="Y532" s="15"/>
      <c r="Z532" s="15"/>
      <c r="AA532" s="15"/>
      <c r="AB532" s="15"/>
      <c r="AC532" s="15"/>
    </row>
    <row r="533" spans="1:29" ht="15.75" customHeight="1" x14ac:dyDescent="0.35">
      <c r="A533" s="8"/>
      <c r="B533" s="8"/>
      <c r="C533" s="8"/>
      <c r="D533" s="8"/>
      <c r="E533" s="8"/>
      <c r="F533" s="8"/>
      <c r="G533" s="8"/>
      <c r="H533" s="8"/>
      <c r="I533" s="8"/>
      <c r="J533" s="8"/>
      <c r="K533" s="8"/>
      <c r="L533" s="8"/>
      <c r="M533" s="8"/>
      <c r="N533" s="8"/>
      <c r="O533" s="8"/>
      <c r="P533" s="8"/>
      <c r="Q533" s="8"/>
      <c r="R533" s="8"/>
      <c r="S533" s="8"/>
      <c r="T533" s="15"/>
      <c r="U533" s="15"/>
      <c r="V533" s="15"/>
      <c r="W533" s="15"/>
      <c r="X533" s="15"/>
      <c r="Y533" s="15"/>
      <c r="Z533" s="15"/>
      <c r="AA533" s="15"/>
      <c r="AB533" s="15"/>
      <c r="AC533" s="15"/>
    </row>
    <row r="534" spans="1:29" ht="15.75" customHeight="1" x14ac:dyDescent="0.35">
      <c r="A534" s="8"/>
      <c r="B534" s="8"/>
      <c r="C534" s="8"/>
      <c r="D534" s="8"/>
      <c r="E534" s="8"/>
      <c r="F534" s="8"/>
      <c r="G534" s="8"/>
      <c r="H534" s="8"/>
      <c r="I534" s="8"/>
      <c r="J534" s="8"/>
      <c r="K534" s="8"/>
      <c r="L534" s="8"/>
      <c r="M534" s="8"/>
      <c r="N534" s="8"/>
      <c r="O534" s="8"/>
      <c r="P534" s="8"/>
      <c r="Q534" s="8"/>
      <c r="R534" s="8"/>
      <c r="S534" s="8"/>
      <c r="T534" s="15"/>
      <c r="U534" s="15"/>
      <c r="V534" s="15"/>
      <c r="W534" s="15"/>
      <c r="X534" s="15"/>
      <c r="Y534" s="15"/>
      <c r="Z534" s="15"/>
      <c r="AA534" s="15"/>
      <c r="AB534" s="15"/>
      <c r="AC534" s="15"/>
    </row>
    <row r="535" spans="1:29" ht="15.75" customHeight="1" x14ac:dyDescent="0.35">
      <c r="A535" s="8"/>
      <c r="B535" s="8"/>
      <c r="C535" s="8"/>
      <c r="D535" s="8"/>
      <c r="E535" s="8"/>
      <c r="F535" s="8"/>
      <c r="G535" s="8"/>
      <c r="H535" s="8"/>
      <c r="I535" s="8"/>
      <c r="J535" s="8"/>
      <c r="K535" s="8"/>
      <c r="L535" s="8"/>
      <c r="M535" s="8"/>
      <c r="N535" s="8"/>
      <c r="O535" s="8"/>
      <c r="P535" s="8"/>
      <c r="Q535" s="8"/>
      <c r="R535" s="8"/>
      <c r="S535" s="8"/>
      <c r="T535" s="15"/>
      <c r="U535" s="15"/>
      <c r="V535" s="15"/>
      <c r="W535" s="15"/>
      <c r="X535" s="15"/>
      <c r="Y535" s="15"/>
      <c r="Z535" s="15"/>
      <c r="AA535" s="15"/>
      <c r="AB535" s="15"/>
      <c r="AC535" s="15"/>
    </row>
    <row r="536" spans="1:29" ht="15.75" customHeight="1" x14ac:dyDescent="0.35">
      <c r="A536" s="8"/>
      <c r="B536" s="8"/>
      <c r="C536" s="8"/>
      <c r="D536" s="8"/>
      <c r="E536" s="8"/>
      <c r="F536" s="8"/>
      <c r="G536" s="8"/>
      <c r="H536" s="8"/>
      <c r="I536" s="8"/>
      <c r="J536" s="8"/>
      <c r="K536" s="8"/>
      <c r="L536" s="8"/>
      <c r="M536" s="8"/>
      <c r="N536" s="8"/>
      <c r="O536" s="8"/>
      <c r="P536" s="8"/>
      <c r="Q536" s="8"/>
      <c r="R536" s="8"/>
      <c r="S536" s="8"/>
      <c r="T536" s="15"/>
      <c r="U536" s="15"/>
      <c r="V536" s="15"/>
      <c r="W536" s="15"/>
      <c r="X536" s="15"/>
      <c r="Y536" s="15"/>
      <c r="Z536" s="15"/>
      <c r="AA536" s="15"/>
      <c r="AB536" s="15"/>
      <c r="AC536" s="15"/>
    </row>
    <row r="537" spans="1:29" ht="15.75" customHeight="1" x14ac:dyDescent="0.35">
      <c r="A537" s="8"/>
      <c r="B537" s="8"/>
      <c r="C537" s="8"/>
      <c r="D537" s="8"/>
      <c r="E537" s="8"/>
      <c r="F537" s="8"/>
      <c r="G537" s="8"/>
      <c r="H537" s="8"/>
      <c r="I537" s="8"/>
      <c r="J537" s="8"/>
      <c r="K537" s="8"/>
      <c r="L537" s="8"/>
      <c r="M537" s="8"/>
      <c r="N537" s="8"/>
      <c r="O537" s="8"/>
      <c r="P537" s="8"/>
      <c r="Q537" s="8"/>
      <c r="R537" s="8"/>
      <c r="S537" s="8"/>
      <c r="T537" s="15"/>
      <c r="U537" s="15"/>
      <c r="V537" s="15"/>
      <c r="W537" s="15"/>
      <c r="X537" s="15"/>
      <c r="Y537" s="15"/>
      <c r="Z537" s="15"/>
      <c r="AA537" s="15"/>
      <c r="AB537" s="15"/>
      <c r="AC537" s="15"/>
    </row>
    <row r="538" spans="1:29" ht="15.75" customHeight="1" x14ac:dyDescent="0.35">
      <c r="A538" s="8"/>
      <c r="B538" s="8"/>
      <c r="C538" s="8"/>
      <c r="D538" s="8"/>
      <c r="E538" s="8"/>
      <c r="F538" s="8"/>
      <c r="G538" s="8"/>
      <c r="H538" s="8"/>
      <c r="I538" s="8"/>
      <c r="J538" s="8"/>
      <c r="K538" s="8"/>
      <c r="L538" s="8"/>
      <c r="M538" s="8"/>
      <c r="N538" s="8"/>
      <c r="O538" s="8"/>
      <c r="P538" s="8"/>
      <c r="Q538" s="8"/>
      <c r="R538" s="8"/>
      <c r="S538" s="8"/>
      <c r="T538" s="15"/>
      <c r="U538" s="15"/>
      <c r="V538" s="15"/>
      <c r="W538" s="15"/>
      <c r="X538" s="15"/>
      <c r="Y538" s="15"/>
      <c r="Z538" s="15"/>
      <c r="AA538" s="15"/>
      <c r="AB538" s="15"/>
      <c r="AC538" s="15"/>
    </row>
    <row r="539" spans="1:29" ht="15.75" customHeight="1" x14ac:dyDescent="0.35">
      <c r="A539" s="8"/>
      <c r="B539" s="8"/>
      <c r="C539" s="8"/>
      <c r="D539" s="8"/>
      <c r="E539" s="8"/>
      <c r="F539" s="8"/>
      <c r="G539" s="8"/>
      <c r="H539" s="8"/>
      <c r="I539" s="8"/>
      <c r="J539" s="8"/>
      <c r="K539" s="8"/>
      <c r="L539" s="8"/>
      <c r="M539" s="8"/>
      <c r="N539" s="8"/>
      <c r="O539" s="8"/>
      <c r="P539" s="8"/>
      <c r="Q539" s="8"/>
      <c r="R539" s="8"/>
      <c r="S539" s="8"/>
      <c r="T539" s="15"/>
      <c r="U539" s="15"/>
      <c r="V539" s="15"/>
      <c r="W539" s="15"/>
      <c r="X539" s="15"/>
      <c r="Y539" s="15"/>
      <c r="Z539" s="15"/>
      <c r="AA539" s="15"/>
      <c r="AB539" s="15"/>
      <c r="AC539" s="15"/>
    </row>
    <row r="540" spans="1:29" ht="15.75" customHeight="1" x14ac:dyDescent="0.35">
      <c r="A540" s="8"/>
      <c r="B540" s="8"/>
      <c r="C540" s="8"/>
      <c r="D540" s="8"/>
      <c r="E540" s="8"/>
      <c r="F540" s="8"/>
      <c r="G540" s="8"/>
      <c r="H540" s="8"/>
      <c r="I540" s="8"/>
      <c r="J540" s="8"/>
      <c r="K540" s="8"/>
      <c r="L540" s="8"/>
      <c r="M540" s="8"/>
      <c r="N540" s="8"/>
      <c r="O540" s="8"/>
      <c r="P540" s="8"/>
      <c r="Q540" s="8"/>
      <c r="R540" s="8"/>
      <c r="S540" s="8"/>
      <c r="T540" s="15"/>
      <c r="U540" s="15"/>
      <c r="V540" s="15"/>
      <c r="W540" s="15"/>
      <c r="X540" s="15"/>
      <c r="Y540" s="15"/>
      <c r="Z540" s="15"/>
      <c r="AA540" s="15"/>
      <c r="AB540" s="15"/>
      <c r="AC540" s="15"/>
    </row>
    <row r="541" spans="1:29" ht="15.75" customHeight="1" x14ac:dyDescent="0.35">
      <c r="A541" s="8"/>
      <c r="B541" s="8"/>
      <c r="C541" s="8"/>
      <c r="D541" s="8"/>
      <c r="E541" s="8"/>
      <c r="F541" s="8"/>
      <c r="G541" s="8"/>
      <c r="H541" s="8"/>
      <c r="I541" s="8"/>
      <c r="J541" s="8"/>
      <c r="K541" s="8"/>
      <c r="L541" s="8"/>
      <c r="M541" s="8"/>
      <c r="N541" s="8"/>
      <c r="O541" s="8"/>
      <c r="P541" s="8"/>
      <c r="Q541" s="8"/>
      <c r="R541" s="8"/>
      <c r="S541" s="8"/>
      <c r="T541" s="15"/>
      <c r="U541" s="15"/>
      <c r="V541" s="15"/>
      <c r="W541" s="15"/>
      <c r="X541" s="15"/>
      <c r="Y541" s="15"/>
      <c r="Z541" s="15"/>
      <c r="AA541" s="15"/>
      <c r="AB541" s="15"/>
      <c r="AC541" s="15"/>
    </row>
    <row r="542" spans="1:29" ht="15.75" customHeight="1" x14ac:dyDescent="0.35">
      <c r="A542" s="8"/>
      <c r="B542" s="8"/>
      <c r="C542" s="8"/>
      <c r="D542" s="8"/>
      <c r="E542" s="8"/>
      <c r="F542" s="8"/>
      <c r="G542" s="8"/>
      <c r="H542" s="8"/>
      <c r="I542" s="8"/>
      <c r="J542" s="8"/>
      <c r="K542" s="8"/>
      <c r="L542" s="8"/>
      <c r="M542" s="8"/>
      <c r="N542" s="8"/>
      <c r="O542" s="8"/>
      <c r="P542" s="8"/>
      <c r="Q542" s="8"/>
      <c r="R542" s="8"/>
      <c r="S542" s="8"/>
      <c r="T542" s="15"/>
      <c r="U542" s="15"/>
      <c r="V542" s="15"/>
      <c r="W542" s="15"/>
      <c r="X542" s="15"/>
      <c r="Y542" s="15"/>
      <c r="Z542" s="15"/>
      <c r="AA542" s="15"/>
      <c r="AB542" s="15"/>
      <c r="AC542" s="15"/>
    </row>
    <row r="543" spans="1:29" ht="15.75" customHeight="1" x14ac:dyDescent="0.35">
      <c r="A543" s="8"/>
      <c r="B543" s="8"/>
      <c r="C543" s="8"/>
      <c r="D543" s="8"/>
      <c r="E543" s="8"/>
      <c r="F543" s="8"/>
      <c r="G543" s="8"/>
      <c r="H543" s="8"/>
      <c r="I543" s="8"/>
      <c r="J543" s="8"/>
      <c r="K543" s="8"/>
      <c r="L543" s="8"/>
      <c r="M543" s="8"/>
      <c r="N543" s="8"/>
      <c r="O543" s="8"/>
      <c r="P543" s="8"/>
      <c r="Q543" s="8"/>
      <c r="R543" s="8"/>
      <c r="S543" s="8"/>
      <c r="T543" s="15"/>
      <c r="U543" s="15"/>
      <c r="V543" s="15"/>
      <c r="W543" s="15"/>
      <c r="X543" s="15"/>
      <c r="Y543" s="15"/>
      <c r="Z543" s="15"/>
      <c r="AA543" s="15"/>
      <c r="AB543" s="15"/>
      <c r="AC543" s="15"/>
    </row>
    <row r="544" spans="1:29" ht="15.75" customHeight="1" x14ac:dyDescent="0.35">
      <c r="A544" s="8"/>
      <c r="B544" s="8"/>
      <c r="C544" s="8"/>
      <c r="D544" s="8"/>
      <c r="E544" s="8"/>
      <c r="F544" s="8"/>
      <c r="G544" s="8"/>
      <c r="H544" s="8"/>
      <c r="I544" s="8"/>
      <c r="J544" s="8"/>
      <c r="K544" s="8"/>
      <c r="L544" s="8"/>
      <c r="M544" s="8"/>
      <c r="N544" s="8"/>
      <c r="O544" s="8"/>
      <c r="P544" s="8"/>
      <c r="Q544" s="8"/>
      <c r="R544" s="8"/>
      <c r="S544" s="8"/>
      <c r="T544" s="15"/>
      <c r="U544" s="15"/>
      <c r="V544" s="15"/>
      <c r="W544" s="15"/>
      <c r="X544" s="15"/>
      <c r="Y544" s="15"/>
      <c r="Z544" s="15"/>
      <c r="AA544" s="15"/>
      <c r="AB544" s="15"/>
      <c r="AC544" s="15"/>
    </row>
    <row r="545" spans="1:29" ht="15.75" customHeight="1" x14ac:dyDescent="0.35">
      <c r="A545" s="8"/>
      <c r="B545" s="8"/>
      <c r="C545" s="8"/>
      <c r="D545" s="8"/>
      <c r="E545" s="8"/>
      <c r="F545" s="8"/>
      <c r="G545" s="8"/>
      <c r="H545" s="8"/>
      <c r="I545" s="8"/>
      <c r="J545" s="8"/>
      <c r="K545" s="8"/>
      <c r="L545" s="8"/>
      <c r="M545" s="8"/>
      <c r="N545" s="8"/>
      <c r="O545" s="8"/>
      <c r="P545" s="8"/>
      <c r="Q545" s="8"/>
      <c r="R545" s="8"/>
      <c r="S545" s="8"/>
      <c r="T545" s="15"/>
      <c r="U545" s="15"/>
      <c r="V545" s="15"/>
      <c r="W545" s="15"/>
      <c r="X545" s="15"/>
      <c r="Y545" s="15"/>
      <c r="Z545" s="15"/>
      <c r="AA545" s="15"/>
      <c r="AB545" s="15"/>
      <c r="AC545" s="15"/>
    </row>
    <row r="546" spans="1:29" ht="15.75" customHeight="1" x14ac:dyDescent="0.35">
      <c r="A546" s="8"/>
      <c r="B546" s="8"/>
      <c r="C546" s="8"/>
      <c r="D546" s="8"/>
      <c r="E546" s="8"/>
      <c r="F546" s="8"/>
      <c r="G546" s="8"/>
      <c r="H546" s="8"/>
      <c r="I546" s="8"/>
      <c r="J546" s="8"/>
      <c r="K546" s="8"/>
      <c r="L546" s="8"/>
      <c r="M546" s="8"/>
      <c r="N546" s="8"/>
      <c r="O546" s="8"/>
      <c r="P546" s="8"/>
      <c r="Q546" s="8"/>
      <c r="R546" s="8"/>
      <c r="S546" s="8"/>
      <c r="T546" s="15"/>
      <c r="U546" s="15"/>
      <c r="V546" s="15"/>
      <c r="W546" s="15"/>
      <c r="X546" s="15"/>
      <c r="Y546" s="15"/>
      <c r="Z546" s="15"/>
      <c r="AA546" s="15"/>
      <c r="AB546" s="15"/>
      <c r="AC546" s="15"/>
    </row>
    <row r="547" spans="1:29" ht="15.75" customHeight="1" x14ac:dyDescent="0.35">
      <c r="A547" s="8"/>
      <c r="B547" s="8"/>
      <c r="C547" s="8"/>
      <c r="D547" s="8"/>
      <c r="E547" s="8"/>
      <c r="F547" s="8"/>
      <c r="G547" s="8"/>
      <c r="H547" s="8"/>
      <c r="I547" s="8"/>
      <c r="J547" s="8"/>
      <c r="K547" s="8"/>
      <c r="L547" s="8"/>
      <c r="M547" s="8"/>
      <c r="N547" s="8"/>
      <c r="O547" s="8"/>
      <c r="P547" s="8"/>
      <c r="Q547" s="8"/>
      <c r="R547" s="8"/>
      <c r="S547" s="8"/>
      <c r="T547" s="15"/>
      <c r="U547" s="15"/>
      <c r="V547" s="15"/>
      <c r="W547" s="15"/>
      <c r="X547" s="15"/>
      <c r="Y547" s="15"/>
      <c r="Z547" s="15"/>
      <c r="AA547" s="15"/>
      <c r="AB547" s="15"/>
      <c r="AC547" s="15"/>
    </row>
    <row r="548" spans="1:29" ht="15.75" customHeight="1" x14ac:dyDescent="0.35">
      <c r="A548" s="8"/>
      <c r="B548" s="8"/>
      <c r="C548" s="8"/>
      <c r="D548" s="8"/>
      <c r="E548" s="8"/>
      <c r="F548" s="8"/>
      <c r="G548" s="8"/>
      <c r="H548" s="8"/>
      <c r="I548" s="8"/>
      <c r="J548" s="8"/>
      <c r="K548" s="8"/>
      <c r="L548" s="8"/>
      <c r="M548" s="8"/>
      <c r="N548" s="8"/>
      <c r="O548" s="8"/>
      <c r="P548" s="8"/>
      <c r="Q548" s="8"/>
      <c r="R548" s="8"/>
      <c r="S548" s="8"/>
      <c r="T548" s="15"/>
      <c r="U548" s="15"/>
      <c r="V548" s="15"/>
      <c r="W548" s="15"/>
      <c r="X548" s="15"/>
      <c r="Y548" s="15"/>
      <c r="Z548" s="15"/>
      <c r="AA548" s="15"/>
      <c r="AB548" s="15"/>
      <c r="AC548" s="15"/>
    </row>
    <row r="549" spans="1:29" ht="15.75" customHeight="1" x14ac:dyDescent="0.35">
      <c r="A549" s="8"/>
      <c r="B549" s="8"/>
      <c r="C549" s="8"/>
      <c r="D549" s="8"/>
      <c r="E549" s="8"/>
      <c r="F549" s="8"/>
      <c r="G549" s="8"/>
      <c r="H549" s="8"/>
      <c r="I549" s="8"/>
      <c r="J549" s="8"/>
      <c r="K549" s="8"/>
      <c r="L549" s="8"/>
      <c r="M549" s="8"/>
      <c r="N549" s="8"/>
      <c r="O549" s="8"/>
      <c r="P549" s="8"/>
      <c r="Q549" s="8"/>
      <c r="R549" s="8"/>
      <c r="S549" s="8"/>
      <c r="T549" s="15"/>
      <c r="U549" s="15"/>
      <c r="V549" s="15"/>
      <c r="W549" s="15"/>
      <c r="X549" s="15"/>
      <c r="Y549" s="15"/>
      <c r="Z549" s="15"/>
      <c r="AA549" s="15"/>
      <c r="AB549" s="15"/>
      <c r="AC549" s="15"/>
    </row>
    <row r="550" spans="1:29" ht="15.75" customHeight="1" x14ac:dyDescent="0.35">
      <c r="A550" s="8"/>
      <c r="B550" s="8"/>
      <c r="C550" s="8"/>
      <c r="D550" s="8"/>
      <c r="E550" s="8"/>
      <c r="F550" s="8"/>
      <c r="G550" s="8"/>
      <c r="H550" s="8"/>
      <c r="I550" s="8"/>
      <c r="J550" s="8"/>
      <c r="K550" s="8"/>
      <c r="L550" s="8"/>
      <c r="M550" s="8"/>
      <c r="N550" s="8"/>
      <c r="O550" s="8"/>
      <c r="P550" s="8"/>
      <c r="Q550" s="8"/>
      <c r="R550" s="8"/>
      <c r="S550" s="8"/>
      <c r="T550" s="15"/>
      <c r="U550" s="15"/>
      <c r="V550" s="15"/>
      <c r="W550" s="15"/>
      <c r="X550" s="15"/>
      <c r="Y550" s="15"/>
      <c r="Z550" s="15"/>
      <c r="AA550" s="15"/>
      <c r="AB550" s="15"/>
      <c r="AC550" s="15"/>
    </row>
    <row r="551" spans="1:29" ht="15.75" customHeight="1" x14ac:dyDescent="0.35">
      <c r="A551" s="8"/>
      <c r="B551" s="8"/>
      <c r="C551" s="8"/>
      <c r="D551" s="8"/>
      <c r="E551" s="8"/>
      <c r="F551" s="8"/>
      <c r="G551" s="8"/>
      <c r="H551" s="8"/>
      <c r="I551" s="8"/>
      <c r="J551" s="8"/>
      <c r="K551" s="8"/>
      <c r="L551" s="8"/>
      <c r="M551" s="8"/>
      <c r="N551" s="8"/>
      <c r="O551" s="8"/>
      <c r="P551" s="8"/>
      <c r="Q551" s="8"/>
      <c r="R551" s="8"/>
      <c r="S551" s="8"/>
      <c r="T551" s="15"/>
      <c r="U551" s="15"/>
      <c r="V551" s="15"/>
      <c r="W551" s="15"/>
      <c r="X551" s="15"/>
      <c r="Y551" s="15"/>
      <c r="Z551" s="15"/>
      <c r="AA551" s="15"/>
      <c r="AB551" s="15"/>
      <c r="AC551" s="15"/>
    </row>
    <row r="552" spans="1:29" ht="15.75" customHeight="1" x14ac:dyDescent="0.35">
      <c r="A552" s="8"/>
      <c r="B552" s="8"/>
      <c r="C552" s="8"/>
      <c r="D552" s="8"/>
      <c r="E552" s="8"/>
      <c r="F552" s="8"/>
      <c r="G552" s="8"/>
      <c r="H552" s="8"/>
      <c r="I552" s="8"/>
      <c r="J552" s="8"/>
      <c r="K552" s="8"/>
      <c r="L552" s="8"/>
      <c r="M552" s="8"/>
      <c r="N552" s="8"/>
      <c r="O552" s="8"/>
      <c r="P552" s="8"/>
      <c r="Q552" s="8"/>
      <c r="R552" s="8"/>
      <c r="S552" s="8"/>
      <c r="T552" s="15"/>
      <c r="U552" s="15"/>
      <c r="V552" s="15"/>
      <c r="W552" s="15"/>
      <c r="X552" s="15"/>
      <c r="Y552" s="15"/>
      <c r="Z552" s="15"/>
      <c r="AA552" s="15"/>
      <c r="AB552" s="15"/>
      <c r="AC552" s="15"/>
    </row>
    <row r="553" spans="1:29" ht="15.75" customHeight="1" x14ac:dyDescent="0.35">
      <c r="A553" s="8"/>
      <c r="B553" s="8"/>
      <c r="C553" s="8"/>
      <c r="D553" s="8"/>
      <c r="E553" s="8"/>
      <c r="F553" s="8"/>
      <c r="G553" s="8"/>
      <c r="H553" s="8"/>
      <c r="I553" s="8"/>
      <c r="J553" s="8"/>
      <c r="K553" s="8"/>
      <c r="L553" s="8"/>
      <c r="M553" s="8"/>
      <c r="N553" s="8"/>
      <c r="O553" s="8"/>
      <c r="P553" s="8"/>
      <c r="Q553" s="8"/>
      <c r="R553" s="8"/>
      <c r="S553" s="8"/>
      <c r="T553" s="15"/>
      <c r="U553" s="15"/>
      <c r="V553" s="15"/>
      <c r="W553" s="15"/>
      <c r="X553" s="15"/>
      <c r="Y553" s="15"/>
      <c r="Z553" s="15"/>
      <c r="AA553" s="15"/>
      <c r="AB553" s="15"/>
      <c r="AC553" s="15"/>
    </row>
    <row r="554" spans="1:29" ht="15.75" customHeight="1" x14ac:dyDescent="0.35">
      <c r="A554" s="8"/>
      <c r="B554" s="8"/>
      <c r="C554" s="8"/>
      <c r="D554" s="8"/>
      <c r="E554" s="8"/>
      <c r="F554" s="8"/>
      <c r="G554" s="8"/>
      <c r="H554" s="8"/>
      <c r="I554" s="8"/>
      <c r="J554" s="8"/>
      <c r="K554" s="8"/>
      <c r="L554" s="8"/>
      <c r="M554" s="8"/>
      <c r="N554" s="8"/>
      <c r="O554" s="8"/>
      <c r="P554" s="8"/>
      <c r="Q554" s="8"/>
      <c r="R554" s="8"/>
      <c r="S554" s="8"/>
      <c r="T554" s="15"/>
      <c r="U554" s="15"/>
      <c r="V554" s="15"/>
      <c r="W554" s="15"/>
      <c r="X554" s="15"/>
      <c r="Y554" s="15"/>
      <c r="Z554" s="15"/>
      <c r="AA554" s="15"/>
      <c r="AB554" s="15"/>
      <c r="AC554" s="15"/>
    </row>
    <row r="555" spans="1:29" ht="15.75" customHeight="1" x14ac:dyDescent="0.35">
      <c r="A555" s="8"/>
      <c r="B555" s="8"/>
      <c r="C555" s="8"/>
      <c r="D555" s="8"/>
      <c r="E555" s="8"/>
      <c r="F555" s="8"/>
      <c r="G555" s="8"/>
      <c r="H555" s="8"/>
      <c r="I555" s="8"/>
      <c r="J555" s="8"/>
      <c r="K555" s="8"/>
      <c r="L555" s="8"/>
      <c r="M555" s="8"/>
      <c r="N555" s="8"/>
      <c r="O555" s="8"/>
      <c r="P555" s="8"/>
      <c r="Q555" s="8"/>
      <c r="R555" s="8"/>
      <c r="S555" s="8"/>
      <c r="T555" s="15"/>
      <c r="U555" s="15"/>
      <c r="V555" s="15"/>
      <c r="W555" s="15"/>
      <c r="X555" s="15"/>
      <c r="Y555" s="15"/>
      <c r="Z555" s="15"/>
      <c r="AA555" s="15"/>
      <c r="AB555" s="15"/>
      <c r="AC555" s="15"/>
    </row>
    <row r="556" spans="1:29" ht="15.75" customHeight="1" x14ac:dyDescent="0.35">
      <c r="A556" s="8"/>
      <c r="B556" s="8"/>
      <c r="C556" s="8"/>
      <c r="D556" s="8"/>
      <c r="E556" s="8"/>
      <c r="F556" s="8"/>
      <c r="G556" s="8"/>
      <c r="H556" s="8"/>
      <c r="I556" s="8"/>
      <c r="J556" s="8"/>
      <c r="K556" s="8"/>
      <c r="L556" s="8"/>
      <c r="M556" s="8"/>
      <c r="N556" s="8"/>
      <c r="O556" s="8"/>
      <c r="P556" s="8"/>
      <c r="Q556" s="8"/>
      <c r="R556" s="8"/>
      <c r="S556" s="8"/>
      <c r="T556" s="15"/>
      <c r="U556" s="15"/>
      <c r="V556" s="15"/>
      <c r="W556" s="15"/>
      <c r="X556" s="15"/>
      <c r="Y556" s="15"/>
      <c r="Z556" s="15"/>
      <c r="AA556" s="15"/>
      <c r="AB556" s="15"/>
      <c r="AC556" s="15"/>
    </row>
    <row r="557" spans="1:29" ht="15.75" customHeight="1" x14ac:dyDescent="0.35">
      <c r="A557" s="8"/>
      <c r="B557" s="8"/>
      <c r="C557" s="8"/>
      <c r="D557" s="8"/>
      <c r="E557" s="8"/>
      <c r="F557" s="8"/>
      <c r="G557" s="8"/>
      <c r="H557" s="8"/>
      <c r="I557" s="8"/>
      <c r="J557" s="8"/>
      <c r="K557" s="8"/>
      <c r="L557" s="8"/>
      <c r="M557" s="8"/>
      <c r="N557" s="8"/>
      <c r="O557" s="8"/>
      <c r="P557" s="8"/>
      <c r="Q557" s="8"/>
      <c r="R557" s="8"/>
      <c r="S557" s="8"/>
      <c r="T557" s="15"/>
      <c r="U557" s="15"/>
      <c r="V557" s="15"/>
      <c r="W557" s="15"/>
      <c r="X557" s="15"/>
      <c r="Y557" s="15"/>
      <c r="Z557" s="15"/>
      <c r="AA557" s="15"/>
      <c r="AB557" s="15"/>
      <c r="AC557" s="15"/>
    </row>
    <row r="558" spans="1:29" ht="15.75" customHeight="1" x14ac:dyDescent="0.35">
      <c r="A558" s="8"/>
      <c r="B558" s="8"/>
      <c r="C558" s="8"/>
      <c r="D558" s="8"/>
      <c r="E558" s="8"/>
      <c r="F558" s="8"/>
      <c r="G558" s="8"/>
      <c r="H558" s="8"/>
      <c r="I558" s="8"/>
      <c r="J558" s="8"/>
      <c r="K558" s="8"/>
      <c r="L558" s="8"/>
      <c r="M558" s="8"/>
      <c r="N558" s="8"/>
      <c r="O558" s="8"/>
      <c r="P558" s="8"/>
      <c r="Q558" s="8"/>
      <c r="R558" s="8"/>
      <c r="S558" s="8"/>
      <c r="T558" s="15"/>
      <c r="U558" s="15"/>
      <c r="V558" s="15"/>
      <c r="W558" s="15"/>
      <c r="X558" s="15"/>
      <c r="Y558" s="15"/>
      <c r="Z558" s="15"/>
      <c r="AA558" s="15"/>
      <c r="AB558" s="15"/>
      <c r="AC558" s="15"/>
    </row>
    <row r="559" spans="1:29" ht="15.75" customHeight="1" x14ac:dyDescent="0.35">
      <c r="A559" s="8"/>
      <c r="B559" s="8"/>
      <c r="C559" s="8"/>
      <c r="D559" s="8"/>
      <c r="E559" s="8"/>
      <c r="F559" s="8"/>
      <c r="G559" s="8"/>
      <c r="H559" s="8"/>
      <c r="I559" s="8"/>
      <c r="J559" s="8"/>
      <c r="K559" s="8"/>
      <c r="L559" s="8"/>
      <c r="M559" s="8"/>
      <c r="N559" s="8"/>
      <c r="O559" s="8"/>
      <c r="P559" s="8"/>
      <c r="Q559" s="8"/>
      <c r="R559" s="8"/>
      <c r="S559" s="8"/>
      <c r="T559" s="15"/>
      <c r="U559" s="15"/>
      <c r="V559" s="15"/>
      <c r="W559" s="15"/>
      <c r="X559" s="15"/>
      <c r="Y559" s="15"/>
      <c r="Z559" s="15"/>
      <c r="AA559" s="15"/>
      <c r="AB559" s="15"/>
      <c r="AC559" s="15"/>
    </row>
    <row r="560" spans="1:29" ht="15.75" customHeight="1" x14ac:dyDescent="0.35">
      <c r="A560" s="8"/>
      <c r="B560" s="8"/>
      <c r="C560" s="8"/>
      <c r="D560" s="8"/>
      <c r="E560" s="8"/>
      <c r="F560" s="8"/>
      <c r="G560" s="8"/>
      <c r="H560" s="8"/>
      <c r="I560" s="8"/>
      <c r="J560" s="8"/>
      <c r="K560" s="8"/>
      <c r="L560" s="8"/>
      <c r="M560" s="8"/>
      <c r="N560" s="8"/>
      <c r="O560" s="8"/>
      <c r="P560" s="8"/>
      <c r="Q560" s="8"/>
      <c r="R560" s="8"/>
      <c r="S560" s="8"/>
      <c r="T560" s="15"/>
      <c r="U560" s="15"/>
      <c r="V560" s="15"/>
      <c r="W560" s="15"/>
      <c r="X560" s="15"/>
      <c r="Y560" s="15"/>
      <c r="Z560" s="15"/>
      <c r="AA560" s="15"/>
      <c r="AB560" s="15"/>
      <c r="AC560" s="15"/>
    </row>
    <row r="561" spans="1:29" ht="15.75" customHeight="1" x14ac:dyDescent="0.35">
      <c r="A561" s="8"/>
      <c r="B561" s="8"/>
      <c r="C561" s="8"/>
      <c r="D561" s="8"/>
      <c r="E561" s="8"/>
      <c r="F561" s="8"/>
      <c r="G561" s="8"/>
      <c r="H561" s="8"/>
      <c r="I561" s="8"/>
      <c r="J561" s="8"/>
      <c r="K561" s="8"/>
      <c r="L561" s="8"/>
      <c r="M561" s="8"/>
      <c r="N561" s="8"/>
      <c r="O561" s="8"/>
      <c r="P561" s="8"/>
      <c r="Q561" s="8"/>
      <c r="R561" s="8"/>
      <c r="S561" s="8"/>
      <c r="T561" s="15"/>
      <c r="U561" s="15"/>
      <c r="V561" s="15"/>
      <c r="W561" s="15"/>
      <c r="X561" s="15"/>
      <c r="Y561" s="15"/>
      <c r="Z561" s="15"/>
      <c r="AA561" s="15"/>
      <c r="AB561" s="15"/>
      <c r="AC561" s="15"/>
    </row>
    <row r="562" spans="1:29" ht="15.75" customHeight="1" x14ac:dyDescent="0.35">
      <c r="A562" s="8"/>
      <c r="B562" s="8"/>
      <c r="C562" s="8"/>
      <c r="D562" s="8"/>
      <c r="E562" s="8"/>
      <c r="F562" s="8"/>
      <c r="G562" s="8"/>
      <c r="H562" s="8"/>
      <c r="I562" s="8"/>
      <c r="J562" s="8"/>
      <c r="K562" s="8"/>
      <c r="L562" s="8"/>
      <c r="M562" s="8"/>
      <c r="N562" s="8"/>
      <c r="O562" s="8"/>
      <c r="P562" s="8"/>
      <c r="Q562" s="8"/>
      <c r="R562" s="8"/>
      <c r="S562" s="8"/>
      <c r="T562" s="15"/>
      <c r="U562" s="15"/>
      <c r="V562" s="15"/>
      <c r="W562" s="15"/>
      <c r="X562" s="15"/>
      <c r="Y562" s="15"/>
      <c r="Z562" s="15"/>
      <c r="AA562" s="15"/>
      <c r="AB562" s="15"/>
      <c r="AC562" s="15"/>
    </row>
    <row r="563" spans="1:29" ht="15.75" customHeight="1" x14ac:dyDescent="0.35">
      <c r="A563" s="8"/>
      <c r="B563" s="8"/>
      <c r="C563" s="8"/>
      <c r="D563" s="8"/>
      <c r="E563" s="8"/>
      <c r="F563" s="8"/>
      <c r="G563" s="8"/>
      <c r="H563" s="8"/>
      <c r="I563" s="8"/>
      <c r="J563" s="8"/>
      <c r="K563" s="8"/>
      <c r="L563" s="8"/>
      <c r="M563" s="8"/>
      <c r="N563" s="8"/>
      <c r="O563" s="8"/>
      <c r="P563" s="8"/>
      <c r="Q563" s="8"/>
      <c r="R563" s="8"/>
      <c r="S563" s="8"/>
      <c r="T563" s="15"/>
      <c r="U563" s="15"/>
      <c r="V563" s="15"/>
      <c r="W563" s="15"/>
      <c r="X563" s="15"/>
      <c r="Y563" s="15"/>
      <c r="Z563" s="15"/>
      <c r="AA563" s="15"/>
      <c r="AB563" s="15"/>
      <c r="AC563" s="15"/>
    </row>
    <row r="564" spans="1:29" ht="15.75" customHeight="1" x14ac:dyDescent="0.35">
      <c r="A564" s="8"/>
      <c r="B564" s="8"/>
      <c r="C564" s="8"/>
      <c r="D564" s="8"/>
      <c r="E564" s="8"/>
      <c r="F564" s="8"/>
      <c r="G564" s="8"/>
      <c r="H564" s="8"/>
      <c r="I564" s="8"/>
      <c r="J564" s="8"/>
      <c r="K564" s="8"/>
      <c r="L564" s="8"/>
      <c r="M564" s="8"/>
      <c r="N564" s="8"/>
      <c r="O564" s="8"/>
      <c r="P564" s="8"/>
      <c r="Q564" s="8"/>
      <c r="R564" s="8"/>
      <c r="S564" s="8"/>
      <c r="T564" s="15"/>
      <c r="U564" s="15"/>
      <c r="V564" s="15"/>
      <c r="W564" s="15"/>
      <c r="X564" s="15"/>
      <c r="Y564" s="15"/>
      <c r="Z564" s="15"/>
      <c r="AA564" s="15"/>
      <c r="AB564" s="15"/>
      <c r="AC564" s="15"/>
    </row>
    <row r="565" spans="1:29" ht="15.75" customHeight="1" x14ac:dyDescent="0.35">
      <c r="A565" s="8"/>
      <c r="B565" s="8"/>
      <c r="C565" s="8"/>
      <c r="D565" s="8"/>
      <c r="E565" s="8"/>
      <c r="F565" s="8"/>
      <c r="G565" s="8"/>
      <c r="H565" s="8"/>
      <c r="I565" s="8"/>
      <c r="J565" s="8"/>
      <c r="K565" s="8"/>
      <c r="L565" s="8"/>
      <c r="M565" s="8"/>
      <c r="N565" s="8"/>
      <c r="O565" s="8"/>
      <c r="P565" s="8"/>
      <c r="Q565" s="8"/>
      <c r="R565" s="8"/>
      <c r="S565" s="8"/>
      <c r="T565" s="15"/>
      <c r="U565" s="15"/>
      <c r="V565" s="15"/>
      <c r="W565" s="15"/>
      <c r="X565" s="15"/>
      <c r="Y565" s="15"/>
      <c r="Z565" s="15"/>
      <c r="AA565" s="15"/>
      <c r="AB565" s="15"/>
      <c r="AC565" s="15"/>
    </row>
    <row r="566" spans="1:29" ht="15.75" customHeight="1" x14ac:dyDescent="0.35">
      <c r="A566" s="8"/>
      <c r="B566" s="8"/>
      <c r="C566" s="8"/>
      <c r="D566" s="8"/>
      <c r="E566" s="8"/>
      <c r="F566" s="8"/>
      <c r="G566" s="8"/>
      <c r="H566" s="8"/>
      <c r="I566" s="8"/>
      <c r="J566" s="8"/>
      <c r="K566" s="8"/>
      <c r="L566" s="8"/>
      <c r="M566" s="8"/>
      <c r="N566" s="8"/>
      <c r="O566" s="8"/>
      <c r="P566" s="8"/>
      <c r="Q566" s="8"/>
      <c r="R566" s="8"/>
      <c r="S566" s="8"/>
      <c r="T566" s="15"/>
      <c r="U566" s="15"/>
      <c r="V566" s="15"/>
      <c r="W566" s="15"/>
      <c r="X566" s="15"/>
      <c r="Y566" s="15"/>
      <c r="Z566" s="15"/>
      <c r="AA566" s="15"/>
      <c r="AB566" s="15"/>
      <c r="AC566" s="15"/>
    </row>
    <row r="567" spans="1:29" ht="15.75" customHeight="1" x14ac:dyDescent="0.35">
      <c r="A567" s="8"/>
      <c r="B567" s="8"/>
      <c r="C567" s="8"/>
      <c r="D567" s="8"/>
      <c r="E567" s="8"/>
      <c r="F567" s="8"/>
      <c r="G567" s="8"/>
      <c r="H567" s="8"/>
      <c r="I567" s="8"/>
      <c r="J567" s="8"/>
      <c r="K567" s="8"/>
      <c r="L567" s="8"/>
      <c r="M567" s="8"/>
      <c r="N567" s="8"/>
      <c r="O567" s="8"/>
      <c r="P567" s="8"/>
      <c r="Q567" s="8"/>
      <c r="R567" s="8"/>
      <c r="S567" s="8"/>
      <c r="T567" s="15"/>
      <c r="U567" s="15"/>
      <c r="V567" s="15"/>
      <c r="W567" s="15"/>
      <c r="X567" s="15"/>
      <c r="Y567" s="15"/>
      <c r="Z567" s="15"/>
      <c r="AA567" s="15"/>
      <c r="AB567" s="15"/>
      <c r="AC567" s="15"/>
    </row>
    <row r="568" spans="1:29" ht="15.75" customHeight="1" x14ac:dyDescent="0.35">
      <c r="A568" s="8"/>
      <c r="B568" s="8"/>
      <c r="C568" s="8"/>
      <c r="D568" s="8"/>
      <c r="E568" s="8"/>
      <c r="F568" s="8"/>
      <c r="G568" s="8"/>
      <c r="H568" s="8"/>
      <c r="I568" s="8"/>
      <c r="J568" s="8"/>
      <c r="K568" s="8"/>
      <c r="L568" s="8"/>
      <c r="M568" s="8"/>
      <c r="N568" s="8"/>
      <c r="O568" s="8"/>
      <c r="P568" s="8"/>
      <c r="Q568" s="8"/>
      <c r="R568" s="8"/>
      <c r="S568" s="8"/>
      <c r="T568" s="15"/>
      <c r="U568" s="15"/>
      <c r="V568" s="15"/>
      <c r="W568" s="15"/>
      <c r="X568" s="15"/>
      <c r="Y568" s="15"/>
      <c r="Z568" s="15"/>
      <c r="AA568" s="15"/>
      <c r="AB568" s="15"/>
      <c r="AC568" s="15"/>
    </row>
    <row r="569" spans="1:29" ht="15.75" customHeight="1" x14ac:dyDescent="0.35">
      <c r="A569" s="8"/>
      <c r="B569" s="8"/>
      <c r="C569" s="8"/>
      <c r="D569" s="8"/>
      <c r="E569" s="8"/>
      <c r="F569" s="8"/>
      <c r="G569" s="8"/>
      <c r="H569" s="8"/>
      <c r="I569" s="8"/>
      <c r="J569" s="8"/>
      <c r="K569" s="8"/>
      <c r="L569" s="8"/>
      <c r="M569" s="8"/>
      <c r="N569" s="8"/>
      <c r="O569" s="8"/>
      <c r="P569" s="8"/>
      <c r="Q569" s="8"/>
      <c r="R569" s="8"/>
      <c r="S569" s="8"/>
      <c r="T569" s="15"/>
      <c r="U569" s="15"/>
      <c r="V569" s="15"/>
      <c r="W569" s="15"/>
      <c r="X569" s="15"/>
      <c r="Y569" s="15"/>
      <c r="Z569" s="15"/>
      <c r="AA569" s="15"/>
      <c r="AB569" s="15"/>
      <c r="AC569" s="15"/>
    </row>
    <row r="570" spans="1:29" ht="15.75" customHeight="1" x14ac:dyDescent="0.35">
      <c r="A570" s="8"/>
      <c r="B570" s="8"/>
      <c r="C570" s="8"/>
      <c r="D570" s="8"/>
      <c r="E570" s="8"/>
      <c r="F570" s="8"/>
      <c r="G570" s="8"/>
      <c r="H570" s="8"/>
      <c r="I570" s="8"/>
      <c r="J570" s="8"/>
      <c r="K570" s="8"/>
      <c r="L570" s="8"/>
      <c r="M570" s="8"/>
      <c r="N570" s="8"/>
      <c r="O570" s="8"/>
      <c r="P570" s="8"/>
      <c r="Q570" s="8"/>
      <c r="R570" s="8"/>
      <c r="S570" s="8"/>
      <c r="T570" s="15"/>
      <c r="U570" s="15"/>
      <c r="V570" s="15"/>
      <c r="W570" s="15"/>
      <c r="X570" s="15"/>
      <c r="Y570" s="15"/>
      <c r="Z570" s="15"/>
      <c r="AA570" s="15"/>
      <c r="AB570" s="15"/>
      <c r="AC570" s="15"/>
    </row>
    <row r="571" spans="1:29" ht="15.75" customHeight="1" x14ac:dyDescent="0.35">
      <c r="A571" s="8"/>
      <c r="B571" s="8"/>
      <c r="C571" s="8"/>
      <c r="D571" s="8"/>
      <c r="E571" s="8"/>
      <c r="F571" s="8"/>
      <c r="G571" s="8"/>
      <c r="H571" s="8"/>
      <c r="I571" s="8"/>
      <c r="J571" s="8"/>
      <c r="K571" s="8"/>
      <c r="L571" s="8"/>
      <c r="M571" s="8"/>
      <c r="N571" s="8"/>
      <c r="O571" s="8"/>
      <c r="P571" s="8"/>
      <c r="Q571" s="8"/>
      <c r="R571" s="8"/>
      <c r="S571" s="8"/>
      <c r="T571" s="15"/>
      <c r="U571" s="15"/>
      <c r="V571" s="15"/>
      <c r="W571" s="15"/>
      <c r="X571" s="15"/>
      <c r="Y571" s="15"/>
      <c r="Z571" s="15"/>
      <c r="AA571" s="15"/>
      <c r="AB571" s="15"/>
      <c r="AC571" s="15"/>
    </row>
    <row r="572" spans="1:29" ht="15.75" customHeight="1" x14ac:dyDescent="0.35">
      <c r="A572" s="8"/>
      <c r="B572" s="8"/>
      <c r="C572" s="8"/>
      <c r="D572" s="8"/>
      <c r="E572" s="8"/>
      <c r="F572" s="8"/>
      <c r="G572" s="8"/>
      <c r="H572" s="8"/>
      <c r="I572" s="8"/>
      <c r="J572" s="8"/>
      <c r="K572" s="8"/>
      <c r="L572" s="8"/>
      <c r="M572" s="8"/>
      <c r="N572" s="8"/>
      <c r="O572" s="8"/>
      <c r="P572" s="8"/>
      <c r="Q572" s="8"/>
      <c r="R572" s="8"/>
      <c r="S572" s="8"/>
      <c r="T572" s="15"/>
      <c r="U572" s="15"/>
      <c r="V572" s="15"/>
      <c r="W572" s="15"/>
      <c r="X572" s="15"/>
      <c r="Y572" s="15"/>
      <c r="Z572" s="15"/>
      <c r="AA572" s="15"/>
      <c r="AB572" s="15"/>
      <c r="AC572" s="15"/>
    </row>
    <row r="573" spans="1:29" ht="15.75" customHeight="1" x14ac:dyDescent="0.35">
      <c r="A573" s="8"/>
      <c r="B573" s="8"/>
      <c r="C573" s="8"/>
      <c r="D573" s="8"/>
      <c r="E573" s="8"/>
      <c r="F573" s="8"/>
      <c r="G573" s="8"/>
      <c r="H573" s="8"/>
      <c r="I573" s="8"/>
      <c r="J573" s="8"/>
      <c r="K573" s="8"/>
      <c r="L573" s="8"/>
      <c r="M573" s="8"/>
      <c r="N573" s="8"/>
      <c r="O573" s="8"/>
      <c r="P573" s="8"/>
      <c r="Q573" s="8"/>
      <c r="R573" s="8"/>
      <c r="S573" s="8"/>
      <c r="T573" s="15"/>
      <c r="U573" s="15"/>
      <c r="V573" s="15"/>
      <c r="W573" s="15"/>
      <c r="X573" s="15"/>
      <c r="Y573" s="15"/>
      <c r="Z573" s="15"/>
      <c r="AA573" s="15"/>
      <c r="AB573" s="15"/>
      <c r="AC573" s="15"/>
    </row>
    <row r="574" spans="1:29" ht="15.75" customHeight="1" x14ac:dyDescent="0.35">
      <c r="A574" s="8"/>
      <c r="B574" s="8"/>
      <c r="C574" s="8"/>
      <c r="D574" s="8"/>
      <c r="E574" s="8"/>
      <c r="F574" s="8"/>
      <c r="G574" s="8"/>
      <c r="H574" s="8"/>
      <c r="I574" s="8"/>
      <c r="J574" s="8"/>
      <c r="K574" s="8"/>
      <c r="L574" s="8"/>
      <c r="M574" s="8"/>
      <c r="N574" s="8"/>
      <c r="O574" s="8"/>
      <c r="P574" s="8"/>
      <c r="Q574" s="8"/>
      <c r="R574" s="8"/>
      <c r="S574" s="8"/>
      <c r="T574" s="15"/>
      <c r="U574" s="15"/>
      <c r="V574" s="15"/>
      <c r="W574" s="15"/>
      <c r="X574" s="15"/>
      <c r="Y574" s="15"/>
      <c r="Z574" s="15"/>
      <c r="AA574" s="15"/>
      <c r="AB574" s="15"/>
      <c r="AC574" s="15"/>
    </row>
    <row r="575" spans="1:29" ht="15.75" customHeight="1" x14ac:dyDescent="0.35">
      <c r="A575" s="8"/>
      <c r="B575" s="8"/>
      <c r="C575" s="8"/>
      <c r="D575" s="8"/>
      <c r="E575" s="8"/>
      <c r="F575" s="8"/>
      <c r="G575" s="8"/>
      <c r="H575" s="8"/>
      <c r="I575" s="8"/>
      <c r="J575" s="8"/>
      <c r="K575" s="8"/>
      <c r="L575" s="8"/>
      <c r="M575" s="8"/>
      <c r="N575" s="8"/>
      <c r="O575" s="8"/>
      <c r="P575" s="8"/>
      <c r="Q575" s="8"/>
      <c r="R575" s="8"/>
      <c r="S575" s="8"/>
      <c r="T575" s="15"/>
      <c r="U575" s="15"/>
      <c r="V575" s="15"/>
      <c r="W575" s="15"/>
      <c r="X575" s="15"/>
      <c r="Y575" s="15"/>
      <c r="Z575" s="15"/>
      <c r="AA575" s="15"/>
      <c r="AB575" s="15"/>
      <c r="AC575" s="15"/>
    </row>
    <row r="576" spans="1:29" ht="15.75" customHeight="1" x14ac:dyDescent="0.35">
      <c r="A576" s="8"/>
      <c r="B576" s="8"/>
      <c r="C576" s="8"/>
      <c r="D576" s="8"/>
      <c r="E576" s="8"/>
      <c r="F576" s="8"/>
      <c r="G576" s="8"/>
      <c r="H576" s="8"/>
      <c r="I576" s="8"/>
      <c r="J576" s="8"/>
      <c r="K576" s="8"/>
      <c r="L576" s="8"/>
      <c r="M576" s="8"/>
      <c r="N576" s="8"/>
      <c r="O576" s="8"/>
      <c r="P576" s="8"/>
      <c r="Q576" s="8"/>
      <c r="R576" s="8"/>
      <c r="S576" s="8"/>
      <c r="T576" s="15"/>
      <c r="U576" s="15"/>
      <c r="V576" s="15"/>
      <c r="W576" s="15"/>
      <c r="X576" s="15"/>
      <c r="Y576" s="15"/>
      <c r="Z576" s="15"/>
      <c r="AA576" s="15"/>
      <c r="AB576" s="15"/>
      <c r="AC576" s="15"/>
    </row>
    <row r="577" spans="1:29" ht="15.75" customHeight="1" x14ac:dyDescent="0.35">
      <c r="A577" s="8"/>
      <c r="B577" s="8"/>
      <c r="C577" s="8"/>
      <c r="D577" s="8"/>
      <c r="E577" s="8"/>
      <c r="F577" s="8"/>
      <c r="G577" s="8"/>
      <c r="H577" s="8"/>
      <c r="I577" s="8"/>
      <c r="J577" s="8"/>
      <c r="K577" s="8"/>
      <c r="L577" s="8"/>
      <c r="M577" s="8"/>
      <c r="N577" s="8"/>
      <c r="O577" s="8"/>
      <c r="P577" s="8"/>
      <c r="Q577" s="8"/>
      <c r="R577" s="8"/>
      <c r="S577" s="8"/>
      <c r="T577" s="15"/>
      <c r="U577" s="15"/>
      <c r="V577" s="15"/>
      <c r="W577" s="15"/>
      <c r="X577" s="15"/>
      <c r="Y577" s="15"/>
      <c r="Z577" s="15"/>
      <c r="AA577" s="15"/>
      <c r="AB577" s="15"/>
      <c r="AC577" s="15"/>
    </row>
    <row r="578" spans="1:29" ht="15.75" customHeight="1" x14ac:dyDescent="0.35">
      <c r="A578" s="8"/>
      <c r="B578" s="8"/>
      <c r="C578" s="8"/>
      <c r="D578" s="8"/>
      <c r="E578" s="8"/>
      <c r="F578" s="8"/>
      <c r="G578" s="8"/>
      <c r="H578" s="8"/>
      <c r="I578" s="8"/>
      <c r="J578" s="8"/>
      <c r="K578" s="8"/>
      <c r="L578" s="8"/>
      <c r="M578" s="8"/>
      <c r="N578" s="8"/>
      <c r="O578" s="8"/>
      <c r="P578" s="8"/>
      <c r="Q578" s="8"/>
      <c r="R578" s="8"/>
      <c r="S578" s="8"/>
      <c r="T578" s="15"/>
      <c r="U578" s="15"/>
      <c r="V578" s="15"/>
      <c r="W578" s="15"/>
      <c r="X578" s="15"/>
      <c r="Y578" s="15"/>
      <c r="Z578" s="15"/>
      <c r="AA578" s="15"/>
      <c r="AB578" s="15"/>
      <c r="AC578" s="15"/>
    </row>
    <row r="579" spans="1:29" ht="15.75" customHeight="1" x14ac:dyDescent="0.35">
      <c r="A579" s="8"/>
      <c r="B579" s="8"/>
      <c r="C579" s="8"/>
      <c r="D579" s="8"/>
      <c r="E579" s="8"/>
      <c r="F579" s="8"/>
      <c r="G579" s="8"/>
      <c r="H579" s="8"/>
      <c r="I579" s="8"/>
      <c r="J579" s="8"/>
      <c r="K579" s="8"/>
      <c r="L579" s="8"/>
      <c r="M579" s="8"/>
      <c r="N579" s="8"/>
      <c r="O579" s="8"/>
      <c r="P579" s="8"/>
      <c r="Q579" s="8"/>
      <c r="R579" s="8"/>
      <c r="S579" s="8"/>
      <c r="T579" s="15"/>
      <c r="U579" s="15"/>
      <c r="V579" s="15"/>
      <c r="W579" s="15"/>
      <c r="X579" s="15"/>
      <c r="Y579" s="15"/>
      <c r="Z579" s="15"/>
      <c r="AA579" s="15"/>
      <c r="AB579" s="15"/>
      <c r="AC579" s="15"/>
    </row>
    <row r="580" spans="1:29" ht="15.75" customHeight="1" x14ac:dyDescent="0.35">
      <c r="A580" s="8"/>
      <c r="B580" s="8"/>
      <c r="C580" s="8"/>
      <c r="D580" s="8"/>
      <c r="E580" s="8"/>
      <c r="F580" s="8"/>
      <c r="G580" s="8"/>
      <c r="H580" s="8"/>
      <c r="I580" s="8"/>
      <c r="J580" s="8"/>
      <c r="K580" s="8"/>
      <c r="L580" s="8"/>
      <c r="M580" s="8"/>
      <c r="N580" s="8"/>
      <c r="O580" s="8"/>
      <c r="P580" s="8"/>
      <c r="Q580" s="8"/>
      <c r="R580" s="8"/>
      <c r="S580" s="8"/>
      <c r="T580" s="15"/>
      <c r="U580" s="15"/>
      <c r="V580" s="15"/>
      <c r="W580" s="15"/>
      <c r="X580" s="15"/>
      <c r="Y580" s="15"/>
      <c r="Z580" s="15"/>
      <c r="AA580" s="15"/>
      <c r="AB580" s="15"/>
      <c r="AC580" s="15"/>
    </row>
    <row r="581" spans="1:29" ht="15.75" customHeight="1" x14ac:dyDescent="0.35">
      <c r="A581" s="8"/>
      <c r="B581" s="8"/>
      <c r="C581" s="8"/>
      <c r="D581" s="8"/>
      <c r="E581" s="8"/>
      <c r="F581" s="8"/>
      <c r="G581" s="8"/>
      <c r="H581" s="8"/>
      <c r="I581" s="8"/>
      <c r="J581" s="8"/>
      <c r="K581" s="8"/>
      <c r="L581" s="8"/>
      <c r="M581" s="8"/>
      <c r="N581" s="8"/>
      <c r="O581" s="8"/>
      <c r="P581" s="8"/>
      <c r="Q581" s="8"/>
      <c r="R581" s="8"/>
      <c r="S581" s="8"/>
      <c r="T581" s="15"/>
      <c r="U581" s="15"/>
      <c r="V581" s="15"/>
      <c r="W581" s="15"/>
      <c r="X581" s="15"/>
      <c r="Y581" s="15"/>
      <c r="Z581" s="15"/>
      <c r="AA581" s="15"/>
      <c r="AB581" s="15"/>
      <c r="AC581" s="15"/>
    </row>
    <row r="582" spans="1:29" ht="15.75" customHeight="1" x14ac:dyDescent="0.35">
      <c r="A582" s="8"/>
      <c r="B582" s="8"/>
      <c r="C582" s="8"/>
      <c r="D582" s="8"/>
      <c r="E582" s="8"/>
      <c r="F582" s="8"/>
      <c r="G582" s="8"/>
      <c r="H582" s="8"/>
      <c r="I582" s="8"/>
      <c r="J582" s="8"/>
      <c r="K582" s="8"/>
      <c r="L582" s="8"/>
      <c r="M582" s="8"/>
      <c r="N582" s="8"/>
      <c r="O582" s="8"/>
      <c r="P582" s="8"/>
      <c r="Q582" s="8"/>
      <c r="R582" s="8"/>
      <c r="S582" s="8"/>
      <c r="T582" s="15"/>
      <c r="U582" s="15"/>
      <c r="V582" s="15"/>
      <c r="W582" s="15"/>
      <c r="X582" s="15"/>
      <c r="Y582" s="15"/>
      <c r="Z582" s="15"/>
      <c r="AA582" s="15"/>
      <c r="AB582" s="15"/>
      <c r="AC582" s="15"/>
    </row>
    <row r="583" spans="1:29" ht="15.75" customHeight="1" x14ac:dyDescent="0.35">
      <c r="A583" s="8"/>
      <c r="B583" s="8"/>
      <c r="C583" s="8"/>
      <c r="D583" s="8"/>
      <c r="E583" s="8"/>
      <c r="F583" s="8"/>
      <c r="G583" s="8"/>
      <c r="H583" s="8"/>
      <c r="I583" s="8"/>
      <c r="J583" s="8"/>
      <c r="K583" s="8"/>
      <c r="L583" s="8"/>
      <c r="M583" s="8"/>
      <c r="N583" s="8"/>
      <c r="O583" s="8"/>
      <c r="P583" s="8"/>
      <c r="Q583" s="8"/>
      <c r="R583" s="8"/>
      <c r="S583" s="8"/>
      <c r="T583" s="15"/>
      <c r="U583" s="15"/>
      <c r="V583" s="15"/>
      <c r="W583" s="15"/>
      <c r="X583" s="15"/>
      <c r="Y583" s="15"/>
      <c r="Z583" s="15"/>
      <c r="AA583" s="15"/>
      <c r="AB583" s="15"/>
      <c r="AC583" s="15"/>
    </row>
    <row r="584" spans="1:29" ht="15.75" customHeight="1" x14ac:dyDescent="0.35">
      <c r="A584" s="8"/>
      <c r="B584" s="8"/>
      <c r="C584" s="8"/>
      <c r="D584" s="8"/>
      <c r="E584" s="8"/>
      <c r="F584" s="8"/>
      <c r="G584" s="8"/>
      <c r="H584" s="8"/>
      <c r="I584" s="8"/>
      <c r="J584" s="8"/>
      <c r="K584" s="8"/>
      <c r="L584" s="8"/>
      <c r="M584" s="8"/>
      <c r="N584" s="8"/>
      <c r="O584" s="8"/>
      <c r="P584" s="8"/>
      <c r="Q584" s="8"/>
      <c r="R584" s="8"/>
      <c r="S584" s="8"/>
      <c r="T584" s="15"/>
      <c r="U584" s="15"/>
      <c r="V584" s="15"/>
      <c r="W584" s="15"/>
      <c r="X584" s="15"/>
      <c r="Y584" s="15"/>
      <c r="Z584" s="15"/>
      <c r="AA584" s="15"/>
      <c r="AB584" s="15"/>
      <c r="AC584" s="15"/>
    </row>
    <row r="585" spans="1:29" ht="15.75" customHeight="1" x14ac:dyDescent="0.35">
      <c r="A585" s="8"/>
      <c r="B585" s="8"/>
      <c r="C585" s="8"/>
      <c r="D585" s="8"/>
      <c r="E585" s="8"/>
      <c r="F585" s="8"/>
      <c r="G585" s="8"/>
      <c r="H585" s="8"/>
      <c r="I585" s="8"/>
      <c r="J585" s="8"/>
      <c r="K585" s="8"/>
      <c r="L585" s="8"/>
      <c r="M585" s="8"/>
      <c r="N585" s="8"/>
      <c r="O585" s="8"/>
      <c r="P585" s="8"/>
      <c r="Q585" s="8"/>
      <c r="R585" s="8"/>
      <c r="S585" s="8"/>
      <c r="T585" s="15"/>
      <c r="U585" s="15"/>
      <c r="V585" s="15"/>
      <c r="W585" s="15"/>
      <c r="X585" s="15"/>
      <c r="Y585" s="15"/>
      <c r="Z585" s="15"/>
      <c r="AA585" s="15"/>
      <c r="AB585" s="15"/>
      <c r="AC585" s="15"/>
    </row>
    <row r="586" spans="1:29" ht="15.75" customHeight="1" x14ac:dyDescent="0.35">
      <c r="A586" s="8"/>
      <c r="B586" s="8"/>
      <c r="C586" s="8"/>
      <c r="D586" s="8"/>
      <c r="E586" s="8"/>
      <c r="F586" s="8"/>
      <c r="G586" s="8"/>
      <c r="H586" s="8"/>
      <c r="I586" s="8"/>
      <c r="J586" s="8"/>
      <c r="K586" s="8"/>
      <c r="L586" s="8"/>
      <c r="M586" s="8"/>
      <c r="N586" s="8"/>
      <c r="O586" s="8"/>
      <c r="P586" s="8"/>
      <c r="Q586" s="8"/>
      <c r="R586" s="8"/>
      <c r="S586" s="8"/>
      <c r="T586" s="15"/>
      <c r="U586" s="15"/>
      <c r="V586" s="15"/>
      <c r="W586" s="15"/>
      <c r="X586" s="15"/>
      <c r="Y586" s="15"/>
      <c r="Z586" s="15"/>
      <c r="AA586" s="15"/>
      <c r="AB586" s="15"/>
      <c r="AC586" s="15"/>
    </row>
    <row r="587" spans="1:29" ht="15.75" customHeight="1" x14ac:dyDescent="0.35">
      <c r="A587" s="8"/>
      <c r="B587" s="8"/>
      <c r="C587" s="8"/>
      <c r="D587" s="8"/>
      <c r="E587" s="8"/>
      <c r="F587" s="8"/>
      <c r="G587" s="8"/>
      <c r="H587" s="8"/>
      <c r="I587" s="8"/>
      <c r="J587" s="8"/>
      <c r="K587" s="8"/>
      <c r="L587" s="8"/>
      <c r="M587" s="8"/>
      <c r="N587" s="8"/>
      <c r="O587" s="8"/>
      <c r="P587" s="8"/>
      <c r="Q587" s="8"/>
      <c r="R587" s="8"/>
      <c r="S587" s="8"/>
      <c r="T587" s="15"/>
      <c r="U587" s="15"/>
      <c r="V587" s="15"/>
      <c r="W587" s="15"/>
      <c r="X587" s="15"/>
      <c r="Y587" s="15"/>
      <c r="Z587" s="15"/>
      <c r="AA587" s="15"/>
      <c r="AB587" s="15"/>
      <c r="AC587" s="15"/>
    </row>
    <row r="588" spans="1:29" ht="15.75" customHeight="1" x14ac:dyDescent="0.35">
      <c r="A588" s="8"/>
      <c r="B588" s="8"/>
      <c r="C588" s="8"/>
      <c r="D588" s="8"/>
      <c r="E588" s="8"/>
      <c r="F588" s="8"/>
      <c r="G588" s="8"/>
      <c r="H588" s="8"/>
      <c r="I588" s="8"/>
      <c r="J588" s="8"/>
      <c r="K588" s="8"/>
      <c r="L588" s="8"/>
      <c r="M588" s="8"/>
      <c r="N588" s="8"/>
      <c r="O588" s="8"/>
      <c r="P588" s="8"/>
      <c r="Q588" s="8"/>
      <c r="R588" s="8"/>
      <c r="S588" s="8"/>
      <c r="T588" s="15"/>
      <c r="U588" s="15"/>
      <c r="V588" s="15"/>
      <c r="W588" s="15"/>
      <c r="X588" s="15"/>
      <c r="Y588" s="15"/>
      <c r="Z588" s="15"/>
      <c r="AA588" s="15"/>
      <c r="AB588" s="15"/>
      <c r="AC588" s="15"/>
    </row>
    <row r="589" spans="1:29" ht="15.75" customHeight="1" x14ac:dyDescent="0.35">
      <c r="A589" s="8"/>
      <c r="B589" s="8"/>
      <c r="C589" s="8"/>
      <c r="D589" s="8"/>
      <c r="E589" s="8"/>
      <c r="F589" s="8"/>
      <c r="G589" s="8"/>
      <c r="H589" s="8"/>
      <c r="I589" s="8"/>
      <c r="J589" s="8"/>
      <c r="K589" s="8"/>
      <c r="L589" s="8"/>
      <c r="M589" s="8"/>
      <c r="N589" s="8"/>
      <c r="O589" s="8"/>
      <c r="P589" s="8"/>
      <c r="Q589" s="8"/>
      <c r="R589" s="8"/>
      <c r="S589" s="8"/>
      <c r="T589" s="15"/>
      <c r="U589" s="15"/>
      <c r="V589" s="15"/>
      <c r="W589" s="15"/>
      <c r="X589" s="15"/>
      <c r="Y589" s="15"/>
      <c r="Z589" s="15"/>
      <c r="AA589" s="15"/>
      <c r="AB589" s="15"/>
      <c r="AC589" s="15"/>
    </row>
    <row r="590" spans="1:29" ht="15.75" customHeight="1" x14ac:dyDescent="0.35">
      <c r="A590" s="8"/>
      <c r="B590" s="8"/>
      <c r="C590" s="8"/>
      <c r="D590" s="8"/>
      <c r="E590" s="8"/>
      <c r="F590" s="8"/>
      <c r="G590" s="8"/>
      <c r="H590" s="8"/>
      <c r="I590" s="8"/>
      <c r="J590" s="8"/>
      <c r="K590" s="8"/>
      <c r="L590" s="8"/>
      <c r="M590" s="8"/>
      <c r="N590" s="8"/>
      <c r="O590" s="8"/>
      <c r="P590" s="8"/>
      <c r="Q590" s="8"/>
      <c r="R590" s="8"/>
      <c r="S590" s="8"/>
      <c r="T590" s="15"/>
      <c r="U590" s="15"/>
      <c r="V590" s="15"/>
      <c r="W590" s="15"/>
      <c r="X590" s="15"/>
      <c r="Y590" s="15"/>
      <c r="Z590" s="15"/>
      <c r="AA590" s="15"/>
      <c r="AB590" s="15"/>
      <c r="AC590" s="15"/>
    </row>
    <row r="591" spans="1:29" ht="15.75" customHeight="1" x14ac:dyDescent="0.35">
      <c r="A591" s="8"/>
      <c r="B591" s="8"/>
      <c r="C591" s="8"/>
      <c r="D591" s="8"/>
      <c r="E591" s="8"/>
      <c r="F591" s="8"/>
      <c r="G591" s="8"/>
      <c r="H591" s="8"/>
      <c r="I591" s="8"/>
      <c r="J591" s="8"/>
      <c r="K591" s="8"/>
      <c r="L591" s="8"/>
      <c r="M591" s="8"/>
      <c r="N591" s="8"/>
      <c r="O591" s="8"/>
      <c r="P591" s="8"/>
      <c r="Q591" s="8"/>
      <c r="R591" s="8"/>
      <c r="S591" s="8"/>
      <c r="T591" s="15"/>
      <c r="U591" s="15"/>
      <c r="V591" s="15"/>
      <c r="W591" s="15"/>
      <c r="X591" s="15"/>
      <c r="Y591" s="15"/>
      <c r="Z591" s="15"/>
      <c r="AA591" s="15"/>
      <c r="AB591" s="15"/>
      <c r="AC591" s="15"/>
    </row>
    <row r="592" spans="1:29" ht="15.75" customHeight="1" x14ac:dyDescent="0.35">
      <c r="A592" s="8"/>
      <c r="B592" s="8"/>
      <c r="C592" s="8"/>
      <c r="D592" s="8"/>
      <c r="E592" s="8"/>
      <c r="F592" s="8"/>
      <c r="G592" s="8"/>
      <c r="H592" s="8"/>
      <c r="I592" s="8"/>
      <c r="J592" s="8"/>
      <c r="K592" s="8"/>
      <c r="L592" s="8"/>
      <c r="M592" s="8"/>
      <c r="N592" s="8"/>
      <c r="O592" s="8"/>
      <c r="P592" s="8"/>
      <c r="Q592" s="8"/>
      <c r="R592" s="8"/>
      <c r="S592" s="8"/>
      <c r="T592" s="15"/>
      <c r="U592" s="15"/>
      <c r="V592" s="15"/>
      <c r="W592" s="15"/>
      <c r="X592" s="15"/>
      <c r="Y592" s="15"/>
      <c r="Z592" s="15"/>
      <c r="AA592" s="15"/>
      <c r="AB592" s="15"/>
      <c r="AC592" s="15"/>
    </row>
    <row r="593" spans="1:29" ht="15.75" customHeight="1" x14ac:dyDescent="0.35">
      <c r="A593" s="8"/>
      <c r="B593" s="8"/>
      <c r="C593" s="8"/>
      <c r="D593" s="8"/>
      <c r="E593" s="8"/>
      <c r="F593" s="8"/>
      <c r="G593" s="8"/>
      <c r="H593" s="8"/>
      <c r="I593" s="8"/>
      <c r="J593" s="8"/>
      <c r="K593" s="8"/>
      <c r="L593" s="8"/>
      <c r="M593" s="8"/>
      <c r="N593" s="8"/>
      <c r="O593" s="8"/>
      <c r="P593" s="8"/>
      <c r="Q593" s="8"/>
      <c r="R593" s="8"/>
      <c r="S593" s="8"/>
      <c r="T593" s="15"/>
      <c r="U593" s="15"/>
      <c r="V593" s="15"/>
      <c r="W593" s="15"/>
      <c r="X593" s="15"/>
      <c r="Y593" s="15"/>
      <c r="Z593" s="15"/>
      <c r="AA593" s="15"/>
      <c r="AB593" s="15"/>
      <c r="AC593" s="15"/>
    </row>
    <row r="594" spans="1:29" ht="15.75" customHeight="1" x14ac:dyDescent="0.35">
      <c r="A594" s="8"/>
      <c r="B594" s="8"/>
      <c r="C594" s="8"/>
      <c r="D594" s="8"/>
      <c r="E594" s="8"/>
      <c r="F594" s="8"/>
      <c r="G594" s="8"/>
      <c r="H594" s="8"/>
      <c r="I594" s="8"/>
      <c r="J594" s="8"/>
      <c r="K594" s="8"/>
      <c r="L594" s="8"/>
      <c r="M594" s="8"/>
      <c r="N594" s="8"/>
      <c r="O594" s="8"/>
      <c r="P594" s="8"/>
      <c r="Q594" s="8"/>
      <c r="R594" s="8"/>
      <c r="S594" s="8"/>
      <c r="T594" s="15"/>
      <c r="U594" s="15"/>
      <c r="V594" s="15"/>
      <c r="W594" s="15"/>
      <c r="X594" s="15"/>
      <c r="Y594" s="15"/>
      <c r="Z594" s="15"/>
      <c r="AA594" s="15"/>
      <c r="AB594" s="15"/>
      <c r="AC594" s="15"/>
    </row>
    <row r="595" spans="1:29" ht="15.75" customHeight="1" x14ac:dyDescent="0.35">
      <c r="A595" s="8"/>
      <c r="B595" s="8"/>
      <c r="C595" s="8"/>
      <c r="D595" s="8"/>
      <c r="E595" s="8"/>
      <c r="F595" s="8"/>
      <c r="G595" s="8"/>
      <c r="H595" s="8"/>
      <c r="I595" s="8"/>
      <c r="J595" s="8"/>
      <c r="K595" s="8"/>
      <c r="L595" s="8"/>
      <c r="M595" s="8"/>
      <c r="N595" s="8"/>
      <c r="O595" s="8"/>
      <c r="P595" s="8"/>
      <c r="Q595" s="8"/>
      <c r="R595" s="8"/>
      <c r="S595" s="8"/>
      <c r="T595" s="15"/>
      <c r="U595" s="15"/>
      <c r="V595" s="15"/>
      <c r="W595" s="15"/>
      <c r="X595" s="15"/>
      <c r="Y595" s="15"/>
      <c r="Z595" s="15"/>
      <c r="AA595" s="15"/>
      <c r="AB595" s="15"/>
      <c r="AC595" s="15"/>
    </row>
    <row r="596" spans="1:29" ht="15.75" customHeight="1" x14ac:dyDescent="0.35">
      <c r="A596" s="8"/>
      <c r="B596" s="8"/>
      <c r="C596" s="8"/>
      <c r="D596" s="8"/>
      <c r="E596" s="8"/>
      <c r="F596" s="8"/>
      <c r="G596" s="8"/>
      <c r="H596" s="8"/>
      <c r="I596" s="8"/>
      <c r="J596" s="8"/>
      <c r="K596" s="8"/>
      <c r="L596" s="8"/>
      <c r="M596" s="8"/>
      <c r="N596" s="8"/>
      <c r="O596" s="8"/>
      <c r="P596" s="8"/>
      <c r="Q596" s="8"/>
      <c r="R596" s="8"/>
      <c r="S596" s="8"/>
      <c r="T596" s="15"/>
      <c r="U596" s="15"/>
      <c r="V596" s="15"/>
      <c r="W596" s="15"/>
      <c r="X596" s="15"/>
      <c r="Y596" s="15"/>
      <c r="Z596" s="15"/>
      <c r="AA596" s="15"/>
      <c r="AB596" s="15"/>
      <c r="AC596" s="15"/>
    </row>
    <row r="597" spans="1:29" ht="15.75" customHeight="1" x14ac:dyDescent="0.35">
      <c r="A597" s="8"/>
      <c r="B597" s="8"/>
      <c r="C597" s="8"/>
      <c r="D597" s="8"/>
      <c r="E597" s="8"/>
      <c r="F597" s="8"/>
      <c r="G597" s="8"/>
      <c r="H597" s="8"/>
      <c r="I597" s="8"/>
      <c r="J597" s="8"/>
      <c r="K597" s="8"/>
      <c r="L597" s="8"/>
      <c r="M597" s="8"/>
      <c r="N597" s="8"/>
      <c r="O597" s="8"/>
      <c r="P597" s="8"/>
      <c r="Q597" s="8"/>
      <c r="R597" s="8"/>
      <c r="S597" s="8"/>
      <c r="T597" s="15"/>
      <c r="U597" s="15"/>
      <c r="V597" s="15"/>
      <c r="W597" s="15"/>
      <c r="X597" s="15"/>
      <c r="Y597" s="15"/>
      <c r="Z597" s="15"/>
      <c r="AA597" s="15"/>
      <c r="AB597" s="15"/>
      <c r="AC597" s="15"/>
    </row>
    <row r="598" spans="1:29" ht="15.75" customHeight="1" x14ac:dyDescent="0.35">
      <c r="A598" s="8"/>
      <c r="B598" s="8"/>
      <c r="C598" s="8"/>
      <c r="D598" s="8"/>
      <c r="E598" s="8"/>
      <c r="F598" s="8"/>
      <c r="G598" s="8"/>
      <c r="H598" s="8"/>
      <c r="I598" s="8"/>
      <c r="J598" s="8"/>
      <c r="K598" s="8"/>
      <c r="L598" s="8"/>
      <c r="M598" s="8"/>
      <c r="N598" s="8"/>
      <c r="O598" s="8"/>
      <c r="P598" s="8"/>
      <c r="Q598" s="8"/>
      <c r="R598" s="8"/>
      <c r="S598" s="8"/>
      <c r="T598" s="15"/>
      <c r="U598" s="15"/>
      <c r="V598" s="15"/>
      <c r="W598" s="15"/>
      <c r="X598" s="15"/>
      <c r="Y598" s="15"/>
      <c r="Z598" s="15"/>
      <c r="AA598" s="15"/>
      <c r="AB598" s="15"/>
      <c r="AC598" s="15"/>
    </row>
    <row r="599" spans="1:29" ht="15.75" customHeight="1" x14ac:dyDescent="0.35">
      <c r="A599" s="8"/>
      <c r="B599" s="8"/>
      <c r="C599" s="8"/>
      <c r="D599" s="8"/>
      <c r="E599" s="8"/>
      <c r="F599" s="8"/>
      <c r="G599" s="8"/>
      <c r="H599" s="8"/>
      <c r="I599" s="8"/>
      <c r="J599" s="8"/>
      <c r="K599" s="8"/>
      <c r="L599" s="8"/>
      <c r="M599" s="8"/>
      <c r="N599" s="8"/>
      <c r="O599" s="8"/>
      <c r="P599" s="8"/>
      <c r="Q599" s="8"/>
      <c r="R599" s="8"/>
      <c r="S599" s="8"/>
      <c r="T599" s="15"/>
      <c r="U599" s="15"/>
      <c r="V599" s="15"/>
      <c r="W599" s="15"/>
      <c r="X599" s="15"/>
      <c r="Y599" s="15"/>
      <c r="Z599" s="15"/>
      <c r="AA599" s="15"/>
      <c r="AB599" s="15"/>
      <c r="AC599" s="15"/>
    </row>
    <row r="600" spans="1:29" ht="15.75" customHeight="1" x14ac:dyDescent="0.35">
      <c r="A600" s="8"/>
      <c r="B600" s="8"/>
      <c r="C600" s="8"/>
      <c r="D600" s="8"/>
      <c r="E600" s="8"/>
      <c r="F600" s="8"/>
      <c r="G600" s="8"/>
      <c r="H600" s="8"/>
      <c r="I600" s="8"/>
      <c r="J600" s="8"/>
      <c r="K600" s="8"/>
      <c r="L600" s="8"/>
      <c r="M600" s="8"/>
      <c r="N600" s="8"/>
      <c r="O600" s="8"/>
      <c r="P600" s="8"/>
      <c r="Q600" s="8"/>
      <c r="R600" s="8"/>
      <c r="S600" s="8"/>
      <c r="T600" s="15"/>
      <c r="U600" s="15"/>
      <c r="V600" s="15"/>
      <c r="W600" s="15"/>
      <c r="X600" s="15"/>
      <c r="Y600" s="15"/>
      <c r="Z600" s="15"/>
      <c r="AA600" s="15"/>
      <c r="AB600" s="15"/>
      <c r="AC600" s="15"/>
    </row>
    <row r="601" spans="1:29" ht="15.75" customHeight="1" x14ac:dyDescent="0.35">
      <c r="A601" s="8"/>
      <c r="B601" s="8"/>
      <c r="C601" s="8"/>
      <c r="D601" s="8"/>
      <c r="E601" s="8"/>
      <c r="F601" s="8"/>
      <c r="G601" s="8"/>
      <c r="H601" s="8"/>
      <c r="I601" s="8"/>
      <c r="J601" s="8"/>
      <c r="K601" s="8"/>
      <c r="L601" s="8"/>
      <c r="M601" s="8"/>
      <c r="N601" s="8"/>
      <c r="O601" s="8"/>
      <c r="P601" s="8"/>
      <c r="Q601" s="8"/>
      <c r="R601" s="8"/>
      <c r="S601" s="8"/>
      <c r="T601" s="15"/>
      <c r="U601" s="15"/>
      <c r="V601" s="15"/>
      <c r="W601" s="15"/>
      <c r="X601" s="15"/>
      <c r="Y601" s="15"/>
      <c r="Z601" s="15"/>
      <c r="AA601" s="15"/>
      <c r="AB601" s="15"/>
      <c r="AC601" s="15"/>
    </row>
    <row r="602" spans="1:29" ht="15.75" customHeight="1" x14ac:dyDescent="0.35">
      <c r="A602" s="8"/>
      <c r="B602" s="8"/>
      <c r="C602" s="8"/>
      <c r="D602" s="8"/>
      <c r="E602" s="8"/>
      <c r="F602" s="8"/>
      <c r="G602" s="8"/>
      <c r="H602" s="8"/>
      <c r="I602" s="8"/>
      <c r="J602" s="8"/>
      <c r="K602" s="8"/>
      <c r="L602" s="8"/>
      <c r="M602" s="8"/>
      <c r="N602" s="8"/>
      <c r="O602" s="8"/>
      <c r="P602" s="8"/>
      <c r="Q602" s="8"/>
      <c r="R602" s="8"/>
      <c r="S602" s="8"/>
      <c r="T602" s="15"/>
      <c r="U602" s="15"/>
      <c r="V602" s="15"/>
      <c r="W602" s="15"/>
      <c r="X602" s="15"/>
      <c r="Y602" s="15"/>
      <c r="Z602" s="15"/>
      <c r="AA602" s="15"/>
      <c r="AB602" s="15"/>
      <c r="AC602" s="15"/>
    </row>
    <row r="603" spans="1:29" ht="15.75" customHeight="1" x14ac:dyDescent="0.35">
      <c r="A603" s="8"/>
      <c r="B603" s="8"/>
      <c r="C603" s="8"/>
      <c r="D603" s="8"/>
      <c r="E603" s="8"/>
      <c r="F603" s="8"/>
      <c r="G603" s="8"/>
      <c r="H603" s="8"/>
      <c r="I603" s="8"/>
      <c r="J603" s="8"/>
      <c r="K603" s="8"/>
      <c r="L603" s="8"/>
      <c r="M603" s="8"/>
      <c r="N603" s="8"/>
      <c r="O603" s="8"/>
      <c r="P603" s="8"/>
      <c r="Q603" s="8"/>
      <c r="R603" s="8"/>
      <c r="S603" s="8"/>
      <c r="T603" s="15"/>
      <c r="U603" s="15"/>
      <c r="V603" s="15"/>
      <c r="W603" s="15"/>
      <c r="X603" s="15"/>
      <c r="Y603" s="15"/>
      <c r="Z603" s="15"/>
      <c r="AA603" s="15"/>
      <c r="AB603" s="15"/>
      <c r="AC603" s="15"/>
    </row>
    <row r="604" spans="1:29" ht="15.75" customHeight="1" x14ac:dyDescent="0.35">
      <c r="A604" s="8"/>
      <c r="B604" s="8"/>
      <c r="C604" s="8"/>
      <c r="D604" s="8"/>
      <c r="E604" s="8"/>
      <c r="F604" s="8"/>
      <c r="G604" s="8"/>
      <c r="H604" s="8"/>
      <c r="I604" s="8"/>
      <c r="J604" s="8"/>
      <c r="K604" s="8"/>
      <c r="L604" s="8"/>
      <c r="M604" s="8"/>
      <c r="N604" s="8"/>
      <c r="O604" s="8"/>
      <c r="P604" s="8"/>
      <c r="Q604" s="8"/>
      <c r="R604" s="8"/>
      <c r="S604" s="8"/>
      <c r="T604" s="15"/>
      <c r="U604" s="15"/>
      <c r="V604" s="15"/>
      <c r="W604" s="15"/>
      <c r="X604" s="15"/>
      <c r="Y604" s="15"/>
      <c r="Z604" s="15"/>
      <c r="AA604" s="15"/>
      <c r="AB604" s="15"/>
      <c r="AC604" s="15"/>
    </row>
    <row r="605" spans="1:29" ht="15.75" customHeight="1" x14ac:dyDescent="0.35">
      <c r="A605" s="8"/>
      <c r="B605" s="8"/>
      <c r="C605" s="8"/>
      <c r="D605" s="8"/>
      <c r="E605" s="8"/>
      <c r="F605" s="8"/>
      <c r="G605" s="8"/>
      <c r="H605" s="8"/>
      <c r="I605" s="8"/>
      <c r="J605" s="8"/>
      <c r="K605" s="8"/>
      <c r="L605" s="8"/>
      <c r="M605" s="8"/>
      <c r="N605" s="8"/>
      <c r="O605" s="8"/>
      <c r="P605" s="8"/>
      <c r="Q605" s="8"/>
      <c r="R605" s="8"/>
      <c r="S605" s="8"/>
      <c r="T605" s="15"/>
      <c r="U605" s="15"/>
      <c r="V605" s="15"/>
      <c r="W605" s="15"/>
      <c r="X605" s="15"/>
      <c r="Y605" s="15"/>
      <c r="Z605" s="15"/>
      <c r="AA605" s="15"/>
      <c r="AB605" s="15"/>
      <c r="AC605" s="15"/>
    </row>
    <row r="606" spans="1:29" ht="15.75" customHeight="1" x14ac:dyDescent="0.35">
      <c r="A606" s="8"/>
      <c r="B606" s="8"/>
      <c r="C606" s="8"/>
      <c r="D606" s="8"/>
      <c r="E606" s="8"/>
      <c r="F606" s="8"/>
      <c r="G606" s="8"/>
      <c r="H606" s="8"/>
      <c r="I606" s="8"/>
      <c r="J606" s="8"/>
      <c r="K606" s="8"/>
      <c r="L606" s="8"/>
      <c r="M606" s="8"/>
      <c r="N606" s="8"/>
      <c r="O606" s="8"/>
      <c r="P606" s="8"/>
      <c r="Q606" s="8"/>
      <c r="R606" s="8"/>
      <c r="S606" s="8"/>
      <c r="T606" s="15"/>
      <c r="U606" s="15"/>
      <c r="V606" s="15"/>
      <c r="W606" s="15"/>
      <c r="X606" s="15"/>
      <c r="Y606" s="15"/>
      <c r="Z606" s="15"/>
      <c r="AA606" s="15"/>
      <c r="AB606" s="15"/>
      <c r="AC606" s="15"/>
    </row>
    <row r="607" spans="1:29" ht="15.75" customHeight="1" x14ac:dyDescent="0.35">
      <c r="A607" s="8"/>
      <c r="B607" s="8"/>
      <c r="C607" s="8"/>
      <c r="D607" s="8"/>
      <c r="E607" s="8"/>
      <c r="F607" s="8"/>
      <c r="G607" s="8"/>
      <c r="H607" s="8"/>
      <c r="I607" s="8"/>
      <c r="J607" s="8"/>
      <c r="K607" s="8"/>
      <c r="L607" s="8"/>
      <c r="M607" s="8"/>
      <c r="N607" s="8"/>
      <c r="O607" s="8"/>
      <c r="P607" s="8"/>
      <c r="Q607" s="8"/>
      <c r="R607" s="8"/>
      <c r="S607" s="8"/>
      <c r="T607" s="15"/>
      <c r="U607" s="15"/>
      <c r="V607" s="15"/>
      <c r="W607" s="15"/>
      <c r="X607" s="15"/>
      <c r="Y607" s="15"/>
      <c r="Z607" s="15"/>
      <c r="AA607" s="15"/>
      <c r="AB607" s="15"/>
      <c r="AC607" s="15"/>
    </row>
    <row r="608" spans="1:29" ht="15.75" customHeight="1" x14ac:dyDescent="0.35">
      <c r="A608" s="8"/>
      <c r="B608" s="8"/>
      <c r="C608" s="8"/>
      <c r="D608" s="8"/>
      <c r="E608" s="8"/>
      <c r="F608" s="8"/>
      <c r="G608" s="8"/>
      <c r="H608" s="8"/>
      <c r="I608" s="8"/>
      <c r="J608" s="8"/>
      <c r="K608" s="8"/>
      <c r="L608" s="8"/>
      <c r="M608" s="8"/>
      <c r="N608" s="8"/>
      <c r="O608" s="8"/>
      <c r="P608" s="8"/>
      <c r="Q608" s="8"/>
      <c r="R608" s="8"/>
      <c r="S608" s="8"/>
      <c r="T608" s="15"/>
      <c r="U608" s="15"/>
      <c r="V608" s="15"/>
      <c r="W608" s="15"/>
      <c r="X608" s="15"/>
      <c r="Y608" s="15"/>
      <c r="Z608" s="15"/>
      <c r="AA608" s="15"/>
      <c r="AB608" s="15"/>
      <c r="AC608" s="15"/>
    </row>
    <row r="609" spans="1:29" ht="15.75" customHeight="1" x14ac:dyDescent="0.35">
      <c r="A609" s="8"/>
      <c r="B609" s="8"/>
      <c r="C609" s="8"/>
      <c r="D609" s="8"/>
      <c r="E609" s="8"/>
      <c r="F609" s="8"/>
      <c r="G609" s="8"/>
      <c r="H609" s="8"/>
      <c r="I609" s="8"/>
      <c r="J609" s="8"/>
      <c r="K609" s="8"/>
      <c r="L609" s="8"/>
      <c r="M609" s="8"/>
      <c r="N609" s="8"/>
      <c r="O609" s="8"/>
      <c r="P609" s="8"/>
      <c r="Q609" s="8"/>
      <c r="R609" s="8"/>
      <c r="S609" s="8"/>
      <c r="T609" s="15"/>
      <c r="U609" s="15"/>
      <c r="V609" s="15"/>
      <c r="W609" s="15"/>
      <c r="X609" s="15"/>
      <c r="Y609" s="15"/>
      <c r="Z609" s="15"/>
      <c r="AA609" s="15"/>
      <c r="AB609" s="15"/>
      <c r="AC609" s="15"/>
    </row>
    <row r="610" spans="1:29" ht="15.75" customHeight="1" x14ac:dyDescent="0.35">
      <c r="A610" s="8"/>
      <c r="B610" s="8"/>
      <c r="C610" s="8"/>
      <c r="D610" s="8"/>
      <c r="E610" s="8"/>
      <c r="F610" s="8"/>
      <c r="G610" s="8"/>
      <c r="H610" s="8"/>
      <c r="I610" s="8"/>
      <c r="J610" s="8"/>
      <c r="K610" s="8"/>
      <c r="L610" s="8"/>
      <c r="M610" s="8"/>
      <c r="N610" s="8"/>
      <c r="O610" s="8"/>
      <c r="P610" s="8"/>
      <c r="Q610" s="8"/>
      <c r="R610" s="8"/>
      <c r="S610" s="8"/>
      <c r="T610" s="15"/>
      <c r="U610" s="15"/>
      <c r="V610" s="15"/>
      <c r="W610" s="15"/>
      <c r="X610" s="15"/>
      <c r="Y610" s="15"/>
      <c r="Z610" s="15"/>
      <c r="AA610" s="15"/>
      <c r="AB610" s="15"/>
      <c r="AC610" s="15"/>
    </row>
    <row r="611" spans="1:29" ht="15.75" customHeight="1" x14ac:dyDescent="0.35">
      <c r="A611" s="8"/>
      <c r="B611" s="8"/>
      <c r="C611" s="8"/>
      <c r="D611" s="8"/>
      <c r="E611" s="8"/>
      <c r="F611" s="8"/>
      <c r="G611" s="8"/>
      <c r="H611" s="8"/>
      <c r="I611" s="8"/>
      <c r="J611" s="8"/>
      <c r="K611" s="8"/>
      <c r="L611" s="8"/>
      <c r="M611" s="8"/>
      <c r="N611" s="8"/>
      <c r="O611" s="8"/>
      <c r="P611" s="8"/>
      <c r="Q611" s="8"/>
      <c r="R611" s="8"/>
      <c r="S611" s="8"/>
      <c r="T611" s="15"/>
      <c r="U611" s="15"/>
      <c r="V611" s="15"/>
      <c r="W611" s="15"/>
      <c r="X611" s="15"/>
      <c r="Y611" s="15"/>
      <c r="Z611" s="15"/>
      <c r="AA611" s="15"/>
      <c r="AB611" s="15"/>
      <c r="AC611" s="15"/>
    </row>
    <row r="612" spans="1:29" ht="15.75" customHeight="1" x14ac:dyDescent="0.35">
      <c r="A612" s="8"/>
      <c r="B612" s="8"/>
      <c r="C612" s="8"/>
      <c r="D612" s="8"/>
      <c r="E612" s="8"/>
      <c r="F612" s="8"/>
      <c r="G612" s="8"/>
      <c r="H612" s="8"/>
      <c r="I612" s="8"/>
      <c r="J612" s="8"/>
      <c r="K612" s="8"/>
      <c r="L612" s="8"/>
      <c r="M612" s="8"/>
      <c r="N612" s="8"/>
      <c r="O612" s="8"/>
      <c r="P612" s="8"/>
      <c r="Q612" s="8"/>
      <c r="R612" s="8"/>
      <c r="S612" s="8"/>
      <c r="T612" s="15"/>
      <c r="U612" s="15"/>
      <c r="V612" s="15"/>
      <c r="W612" s="15"/>
      <c r="X612" s="15"/>
      <c r="Y612" s="15"/>
      <c r="Z612" s="15"/>
      <c r="AA612" s="15"/>
      <c r="AB612" s="15"/>
      <c r="AC612" s="15"/>
    </row>
    <row r="613" spans="1:29" ht="15.75" customHeight="1" x14ac:dyDescent="0.35">
      <c r="A613" s="8"/>
      <c r="B613" s="8"/>
      <c r="C613" s="8"/>
      <c r="D613" s="8"/>
      <c r="E613" s="8"/>
      <c r="F613" s="8"/>
      <c r="G613" s="8"/>
      <c r="H613" s="8"/>
      <c r="I613" s="8"/>
      <c r="J613" s="8"/>
      <c r="K613" s="8"/>
      <c r="L613" s="8"/>
      <c r="M613" s="8"/>
      <c r="N613" s="8"/>
      <c r="O613" s="8"/>
      <c r="P613" s="8"/>
      <c r="Q613" s="8"/>
      <c r="R613" s="8"/>
      <c r="S613" s="8"/>
      <c r="T613" s="15"/>
      <c r="U613" s="15"/>
      <c r="V613" s="15"/>
      <c r="W613" s="15"/>
      <c r="X613" s="15"/>
      <c r="Y613" s="15"/>
      <c r="Z613" s="15"/>
      <c r="AA613" s="15"/>
      <c r="AB613" s="15"/>
      <c r="AC613" s="15"/>
    </row>
    <row r="614" spans="1:29" ht="15.75" customHeight="1" x14ac:dyDescent="0.35">
      <c r="A614" s="8"/>
      <c r="B614" s="8"/>
      <c r="C614" s="8"/>
      <c r="D614" s="8"/>
      <c r="E614" s="8"/>
      <c r="F614" s="8"/>
      <c r="G614" s="8"/>
      <c r="H614" s="8"/>
      <c r="I614" s="8"/>
      <c r="J614" s="8"/>
      <c r="K614" s="8"/>
      <c r="L614" s="8"/>
      <c r="M614" s="8"/>
      <c r="N614" s="8"/>
      <c r="O614" s="8"/>
      <c r="P614" s="8"/>
      <c r="Q614" s="8"/>
      <c r="R614" s="8"/>
      <c r="S614" s="8"/>
      <c r="T614" s="15"/>
      <c r="U614" s="15"/>
      <c r="V614" s="15"/>
      <c r="W614" s="15"/>
      <c r="X614" s="15"/>
      <c r="Y614" s="15"/>
      <c r="Z614" s="15"/>
      <c r="AA614" s="15"/>
      <c r="AB614" s="15"/>
      <c r="AC614" s="15"/>
    </row>
    <row r="615" spans="1:29" ht="15.75" customHeight="1" x14ac:dyDescent="0.35">
      <c r="A615" s="8"/>
      <c r="B615" s="8"/>
      <c r="C615" s="8"/>
      <c r="D615" s="8"/>
      <c r="E615" s="8"/>
      <c r="F615" s="8"/>
      <c r="G615" s="8"/>
      <c r="H615" s="8"/>
      <c r="I615" s="8"/>
      <c r="J615" s="8"/>
      <c r="K615" s="8"/>
      <c r="L615" s="8"/>
      <c r="M615" s="8"/>
      <c r="N615" s="8"/>
      <c r="O615" s="8"/>
      <c r="P615" s="8"/>
      <c r="Q615" s="8"/>
      <c r="R615" s="8"/>
      <c r="S615" s="8"/>
      <c r="T615" s="15"/>
      <c r="U615" s="15"/>
      <c r="V615" s="15"/>
      <c r="W615" s="15"/>
      <c r="X615" s="15"/>
      <c r="Y615" s="15"/>
      <c r="Z615" s="15"/>
      <c r="AA615" s="15"/>
      <c r="AB615" s="15"/>
      <c r="AC615" s="15"/>
    </row>
    <row r="616" spans="1:29" ht="15.75" customHeight="1" x14ac:dyDescent="0.35">
      <c r="A616" s="8"/>
      <c r="B616" s="8"/>
      <c r="C616" s="8"/>
      <c r="D616" s="8"/>
      <c r="E616" s="8"/>
      <c r="F616" s="8"/>
      <c r="G616" s="8"/>
      <c r="H616" s="8"/>
      <c r="I616" s="8"/>
      <c r="J616" s="8"/>
      <c r="K616" s="8"/>
      <c r="L616" s="8"/>
      <c r="M616" s="8"/>
      <c r="N616" s="8"/>
      <c r="O616" s="8"/>
      <c r="P616" s="8"/>
      <c r="Q616" s="8"/>
      <c r="R616" s="8"/>
      <c r="S616" s="8"/>
      <c r="T616" s="15"/>
      <c r="U616" s="15"/>
      <c r="V616" s="15"/>
      <c r="W616" s="15"/>
      <c r="X616" s="15"/>
      <c r="Y616" s="15"/>
      <c r="Z616" s="15"/>
      <c r="AA616" s="15"/>
      <c r="AB616" s="15"/>
      <c r="AC616" s="15"/>
    </row>
    <row r="617" spans="1:29" ht="15.75" customHeight="1" x14ac:dyDescent="0.35">
      <c r="A617" s="8"/>
      <c r="B617" s="8"/>
      <c r="C617" s="8"/>
      <c r="D617" s="8"/>
      <c r="E617" s="8"/>
      <c r="F617" s="8"/>
      <c r="G617" s="8"/>
      <c r="H617" s="8"/>
      <c r="I617" s="8"/>
      <c r="J617" s="8"/>
      <c r="K617" s="8"/>
      <c r="L617" s="8"/>
      <c r="M617" s="8"/>
      <c r="N617" s="8"/>
      <c r="O617" s="8"/>
      <c r="P617" s="8"/>
      <c r="Q617" s="8"/>
      <c r="R617" s="8"/>
      <c r="S617" s="8"/>
      <c r="T617" s="15"/>
      <c r="U617" s="15"/>
      <c r="V617" s="15"/>
      <c r="W617" s="15"/>
      <c r="X617" s="15"/>
      <c r="Y617" s="15"/>
      <c r="Z617" s="15"/>
      <c r="AA617" s="15"/>
      <c r="AB617" s="15"/>
      <c r="AC617" s="15"/>
    </row>
    <row r="618" spans="1:29" ht="15.75" customHeight="1" x14ac:dyDescent="0.35">
      <c r="A618" s="8"/>
      <c r="B618" s="8"/>
      <c r="C618" s="8"/>
      <c r="D618" s="8"/>
      <c r="E618" s="8"/>
      <c r="F618" s="8"/>
      <c r="G618" s="8"/>
      <c r="H618" s="8"/>
      <c r="I618" s="8"/>
      <c r="J618" s="8"/>
      <c r="K618" s="8"/>
      <c r="L618" s="8"/>
      <c r="M618" s="8"/>
      <c r="N618" s="8"/>
      <c r="O618" s="8"/>
      <c r="P618" s="8"/>
      <c r="Q618" s="8"/>
      <c r="R618" s="8"/>
      <c r="S618" s="8"/>
      <c r="T618" s="15"/>
      <c r="U618" s="15"/>
      <c r="V618" s="15"/>
      <c r="W618" s="15"/>
      <c r="X618" s="15"/>
      <c r="Y618" s="15"/>
      <c r="Z618" s="15"/>
      <c r="AA618" s="15"/>
      <c r="AB618" s="15"/>
      <c r="AC618" s="15"/>
    </row>
    <row r="619" spans="1:29" ht="15.75" customHeight="1" x14ac:dyDescent="0.35">
      <c r="A619" s="8"/>
      <c r="B619" s="8"/>
      <c r="C619" s="8"/>
      <c r="D619" s="8"/>
      <c r="E619" s="8"/>
      <c r="F619" s="8"/>
      <c r="G619" s="8"/>
      <c r="H619" s="8"/>
      <c r="I619" s="8"/>
      <c r="J619" s="8"/>
      <c r="K619" s="8"/>
      <c r="L619" s="8"/>
      <c r="M619" s="8"/>
      <c r="N619" s="8"/>
      <c r="O619" s="8"/>
      <c r="P619" s="8"/>
      <c r="Q619" s="8"/>
      <c r="R619" s="8"/>
      <c r="S619" s="8"/>
      <c r="T619" s="15"/>
      <c r="U619" s="15"/>
      <c r="V619" s="15"/>
      <c r="W619" s="15"/>
      <c r="X619" s="15"/>
      <c r="Y619" s="15"/>
      <c r="Z619" s="15"/>
      <c r="AA619" s="15"/>
      <c r="AB619" s="15"/>
      <c r="AC619" s="15"/>
    </row>
    <row r="620" spans="1:29" ht="15.75" customHeight="1" x14ac:dyDescent="0.35">
      <c r="A620" s="8"/>
      <c r="B620" s="8"/>
      <c r="C620" s="8"/>
      <c r="D620" s="8"/>
      <c r="E620" s="8"/>
      <c r="F620" s="8"/>
      <c r="G620" s="8"/>
      <c r="H620" s="8"/>
      <c r="I620" s="8"/>
      <c r="J620" s="8"/>
      <c r="K620" s="8"/>
      <c r="L620" s="8"/>
      <c r="M620" s="8"/>
      <c r="N620" s="8"/>
      <c r="O620" s="8"/>
      <c r="P620" s="8"/>
      <c r="Q620" s="8"/>
      <c r="R620" s="8"/>
      <c r="S620" s="8"/>
      <c r="T620" s="15"/>
      <c r="U620" s="15"/>
      <c r="V620" s="15"/>
      <c r="W620" s="15"/>
      <c r="X620" s="15"/>
      <c r="Y620" s="15"/>
      <c r="Z620" s="15"/>
      <c r="AA620" s="15"/>
      <c r="AB620" s="15"/>
      <c r="AC620" s="15"/>
    </row>
    <row r="621" spans="1:29" ht="15.75" customHeight="1" x14ac:dyDescent="0.35">
      <c r="A621" s="8"/>
      <c r="B621" s="8"/>
      <c r="C621" s="8"/>
      <c r="D621" s="8"/>
      <c r="E621" s="8"/>
      <c r="F621" s="8"/>
      <c r="G621" s="8"/>
      <c r="H621" s="8"/>
      <c r="I621" s="8"/>
      <c r="J621" s="8"/>
      <c r="K621" s="8"/>
      <c r="L621" s="8"/>
      <c r="M621" s="8"/>
      <c r="N621" s="8"/>
      <c r="O621" s="8"/>
      <c r="P621" s="8"/>
      <c r="Q621" s="8"/>
      <c r="R621" s="8"/>
      <c r="S621" s="8"/>
      <c r="T621" s="15"/>
      <c r="U621" s="15"/>
      <c r="V621" s="15"/>
      <c r="W621" s="15"/>
      <c r="X621" s="15"/>
      <c r="Y621" s="15"/>
      <c r="Z621" s="15"/>
      <c r="AA621" s="15"/>
      <c r="AB621" s="15"/>
      <c r="AC621" s="15"/>
    </row>
    <row r="622" spans="1:29" ht="15.75" customHeight="1" x14ac:dyDescent="0.35">
      <c r="A622" s="8"/>
      <c r="B622" s="8"/>
      <c r="C622" s="8"/>
      <c r="D622" s="8"/>
      <c r="E622" s="8"/>
      <c r="F622" s="8"/>
      <c r="G622" s="8"/>
      <c r="H622" s="8"/>
      <c r="I622" s="8"/>
      <c r="J622" s="8"/>
      <c r="K622" s="8"/>
      <c r="L622" s="8"/>
      <c r="M622" s="8"/>
      <c r="N622" s="8"/>
      <c r="O622" s="8"/>
      <c r="P622" s="8"/>
      <c r="Q622" s="8"/>
      <c r="R622" s="8"/>
      <c r="S622" s="8"/>
      <c r="T622" s="15"/>
      <c r="U622" s="15"/>
      <c r="V622" s="15"/>
      <c r="W622" s="15"/>
      <c r="X622" s="15"/>
      <c r="Y622" s="15"/>
      <c r="Z622" s="15"/>
      <c r="AA622" s="15"/>
      <c r="AB622" s="15"/>
      <c r="AC622" s="15"/>
    </row>
    <row r="623" spans="1:29" ht="15.75" customHeight="1" x14ac:dyDescent="0.35">
      <c r="A623" s="8"/>
      <c r="B623" s="8"/>
      <c r="C623" s="8"/>
      <c r="D623" s="8"/>
      <c r="E623" s="8"/>
      <c r="F623" s="8"/>
      <c r="G623" s="8"/>
      <c r="H623" s="8"/>
      <c r="I623" s="8"/>
      <c r="J623" s="8"/>
      <c r="K623" s="8"/>
      <c r="L623" s="8"/>
      <c r="M623" s="8"/>
      <c r="N623" s="8"/>
      <c r="O623" s="8"/>
      <c r="P623" s="8"/>
      <c r="Q623" s="8"/>
      <c r="R623" s="8"/>
      <c r="S623" s="8"/>
      <c r="T623" s="15"/>
      <c r="U623" s="15"/>
      <c r="V623" s="15"/>
      <c r="W623" s="15"/>
      <c r="X623" s="15"/>
      <c r="Y623" s="15"/>
      <c r="Z623" s="15"/>
      <c r="AA623" s="15"/>
      <c r="AB623" s="15"/>
      <c r="AC623" s="15"/>
    </row>
    <row r="624" spans="1:29" ht="15.75" customHeight="1" x14ac:dyDescent="0.35">
      <c r="A624" s="8"/>
      <c r="B624" s="8"/>
      <c r="C624" s="8"/>
      <c r="D624" s="8"/>
      <c r="E624" s="8"/>
      <c r="F624" s="8"/>
      <c r="G624" s="8"/>
      <c r="H624" s="8"/>
      <c r="I624" s="8"/>
      <c r="J624" s="8"/>
      <c r="K624" s="8"/>
      <c r="L624" s="8"/>
      <c r="M624" s="8"/>
      <c r="N624" s="8"/>
      <c r="O624" s="8"/>
      <c r="P624" s="8"/>
      <c r="Q624" s="8"/>
      <c r="R624" s="8"/>
      <c r="S624" s="8"/>
      <c r="T624" s="15"/>
      <c r="U624" s="15"/>
      <c r="V624" s="15"/>
      <c r="W624" s="15"/>
      <c r="X624" s="15"/>
      <c r="Y624" s="15"/>
      <c r="Z624" s="15"/>
      <c r="AA624" s="15"/>
      <c r="AB624" s="15"/>
      <c r="AC624" s="15"/>
    </row>
    <row r="625" spans="1:29" ht="15.75" customHeight="1" x14ac:dyDescent="0.35">
      <c r="A625" s="8"/>
      <c r="B625" s="8"/>
      <c r="C625" s="8"/>
      <c r="D625" s="8"/>
      <c r="E625" s="8"/>
      <c r="F625" s="8"/>
      <c r="G625" s="8"/>
      <c r="H625" s="8"/>
      <c r="I625" s="8"/>
      <c r="J625" s="8"/>
      <c r="K625" s="8"/>
      <c r="L625" s="8"/>
      <c r="M625" s="8"/>
      <c r="N625" s="8"/>
      <c r="O625" s="8"/>
      <c r="P625" s="8"/>
      <c r="Q625" s="8"/>
      <c r="R625" s="8"/>
      <c r="S625" s="8"/>
      <c r="T625" s="15"/>
      <c r="U625" s="15"/>
      <c r="V625" s="15"/>
      <c r="W625" s="15"/>
      <c r="X625" s="15"/>
      <c r="Y625" s="15"/>
      <c r="Z625" s="15"/>
      <c r="AA625" s="15"/>
      <c r="AB625" s="15"/>
      <c r="AC625" s="15"/>
    </row>
    <row r="626" spans="1:29" ht="15.75" customHeight="1" x14ac:dyDescent="0.35">
      <c r="A626" s="8"/>
      <c r="B626" s="8"/>
      <c r="C626" s="8"/>
      <c r="D626" s="8"/>
      <c r="E626" s="8"/>
      <c r="F626" s="8"/>
      <c r="G626" s="8"/>
      <c r="H626" s="8"/>
      <c r="I626" s="8"/>
      <c r="J626" s="8"/>
      <c r="K626" s="8"/>
      <c r="L626" s="8"/>
      <c r="M626" s="8"/>
      <c r="N626" s="8"/>
      <c r="O626" s="8"/>
      <c r="P626" s="8"/>
      <c r="Q626" s="8"/>
      <c r="R626" s="8"/>
      <c r="S626" s="8"/>
      <c r="T626" s="15"/>
      <c r="U626" s="15"/>
      <c r="V626" s="15"/>
      <c r="W626" s="15"/>
      <c r="X626" s="15"/>
      <c r="Y626" s="15"/>
      <c r="Z626" s="15"/>
      <c r="AA626" s="15"/>
      <c r="AB626" s="15"/>
      <c r="AC626" s="15"/>
    </row>
    <row r="627" spans="1:29" ht="15.75" customHeight="1" x14ac:dyDescent="0.35">
      <c r="A627" s="8"/>
      <c r="B627" s="8"/>
      <c r="C627" s="8"/>
      <c r="D627" s="8"/>
      <c r="E627" s="8"/>
      <c r="F627" s="8"/>
      <c r="G627" s="8"/>
      <c r="H627" s="8"/>
      <c r="I627" s="8"/>
      <c r="J627" s="8"/>
      <c r="K627" s="8"/>
      <c r="L627" s="8"/>
      <c r="M627" s="8"/>
      <c r="N627" s="8"/>
      <c r="O627" s="8"/>
      <c r="P627" s="8"/>
      <c r="Q627" s="8"/>
      <c r="R627" s="8"/>
      <c r="S627" s="8"/>
      <c r="T627" s="15"/>
      <c r="U627" s="15"/>
      <c r="V627" s="15"/>
      <c r="W627" s="15"/>
      <c r="X627" s="15"/>
      <c r="Y627" s="15"/>
      <c r="Z627" s="15"/>
      <c r="AA627" s="15"/>
      <c r="AB627" s="15"/>
      <c r="AC627" s="15"/>
    </row>
    <row r="628" spans="1:29" ht="15.75" customHeight="1" x14ac:dyDescent="0.35">
      <c r="A628" s="8"/>
      <c r="B628" s="8"/>
      <c r="C628" s="8"/>
      <c r="D628" s="8"/>
      <c r="E628" s="8"/>
      <c r="F628" s="8"/>
      <c r="G628" s="8"/>
      <c r="H628" s="8"/>
      <c r="I628" s="8"/>
      <c r="J628" s="8"/>
      <c r="K628" s="8"/>
      <c r="L628" s="8"/>
      <c r="M628" s="8"/>
      <c r="N628" s="8"/>
      <c r="O628" s="8"/>
      <c r="P628" s="8"/>
      <c r="Q628" s="8"/>
      <c r="R628" s="8"/>
      <c r="S628" s="8"/>
      <c r="T628" s="15"/>
      <c r="U628" s="15"/>
      <c r="V628" s="15"/>
      <c r="W628" s="15"/>
      <c r="X628" s="15"/>
      <c r="Y628" s="15"/>
      <c r="Z628" s="15"/>
      <c r="AA628" s="15"/>
      <c r="AB628" s="15"/>
      <c r="AC628" s="15"/>
    </row>
    <row r="629" spans="1:29" ht="15.75" customHeight="1" x14ac:dyDescent="0.35">
      <c r="A629" s="8"/>
      <c r="B629" s="8"/>
      <c r="C629" s="8"/>
      <c r="D629" s="8"/>
      <c r="E629" s="8"/>
      <c r="F629" s="8"/>
      <c r="G629" s="8"/>
      <c r="H629" s="8"/>
      <c r="I629" s="8"/>
      <c r="J629" s="8"/>
      <c r="K629" s="8"/>
      <c r="L629" s="8"/>
      <c r="M629" s="8"/>
      <c r="N629" s="8"/>
      <c r="O629" s="8"/>
      <c r="P629" s="8"/>
      <c r="Q629" s="8"/>
      <c r="R629" s="8"/>
      <c r="S629" s="8"/>
      <c r="T629" s="15"/>
      <c r="U629" s="15"/>
      <c r="V629" s="15"/>
      <c r="W629" s="15"/>
      <c r="X629" s="15"/>
      <c r="Y629" s="15"/>
      <c r="Z629" s="15"/>
      <c r="AA629" s="15"/>
      <c r="AB629" s="15"/>
      <c r="AC629" s="15"/>
    </row>
    <row r="630" spans="1:29" ht="15.75" customHeight="1" x14ac:dyDescent="0.35">
      <c r="A630" s="8"/>
      <c r="B630" s="8"/>
      <c r="C630" s="8"/>
      <c r="D630" s="8"/>
      <c r="E630" s="8"/>
      <c r="F630" s="8"/>
      <c r="G630" s="8"/>
      <c r="H630" s="8"/>
      <c r="I630" s="8"/>
      <c r="J630" s="8"/>
      <c r="K630" s="8"/>
      <c r="L630" s="8"/>
      <c r="M630" s="8"/>
      <c r="N630" s="8"/>
      <c r="O630" s="8"/>
      <c r="P630" s="8"/>
      <c r="Q630" s="8"/>
      <c r="R630" s="8"/>
      <c r="S630" s="8"/>
      <c r="T630" s="15"/>
      <c r="U630" s="15"/>
      <c r="V630" s="15"/>
      <c r="W630" s="15"/>
      <c r="X630" s="15"/>
      <c r="Y630" s="15"/>
      <c r="Z630" s="15"/>
      <c r="AA630" s="15"/>
      <c r="AB630" s="15"/>
      <c r="AC630" s="15"/>
    </row>
    <row r="631" spans="1:29" ht="15.75" customHeight="1" x14ac:dyDescent="0.35">
      <c r="A631" s="8"/>
      <c r="B631" s="8"/>
      <c r="C631" s="8"/>
      <c r="D631" s="8"/>
      <c r="E631" s="8"/>
      <c r="F631" s="8"/>
      <c r="G631" s="8"/>
      <c r="H631" s="8"/>
      <c r="I631" s="8"/>
      <c r="J631" s="8"/>
      <c r="K631" s="8"/>
      <c r="L631" s="8"/>
      <c r="M631" s="8"/>
      <c r="N631" s="8"/>
      <c r="O631" s="8"/>
      <c r="P631" s="8"/>
      <c r="Q631" s="8"/>
      <c r="R631" s="8"/>
      <c r="S631" s="8"/>
      <c r="T631" s="15"/>
      <c r="U631" s="15"/>
      <c r="V631" s="15"/>
      <c r="W631" s="15"/>
      <c r="X631" s="15"/>
      <c r="Y631" s="15"/>
      <c r="Z631" s="15"/>
      <c r="AA631" s="15"/>
      <c r="AB631" s="15"/>
      <c r="AC631" s="15"/>
    </row>
    <row r="632" spans="1:29" ht="15.75" customHeight="1" x14ac:dyDescent="0.35">
      <c r="A632" s="8"/>
      <c r="B632" s="8"/>
      <c r="C632" s="8"/>
      <c r="D632" s="8"/>
      <c r="E632" s="8"/>
      <c r="F632" s="8"/>
      <c r="G632" s="8"/>
      <c r="H632" s="8"/>
      <c r="I632" s="8"/>
      <c r="J632" s="8"/>
      <c r="K632" s="8"/>
      <c r="L632" s="8"/>
      <c r="M632" s="8"/>
      <c r="N632" s="8"/>
      <c r="O632" s="8"/>
      <c r="P632" s="8"/>
      <c r="Q632" s="8"/>
      <c r="R632" s="8"/>
      <c r="S632" s="8"/>
      <c r="T632" s="15"/>
      <c r="U632" s="15"/>
      <c r="V632" s="15"/>
      <c r="W632" s="15"/>
      <c r="X632" s="15"/>
      <c r="Y632" s="15"/>
      <c r="Z632" s="15"/>
      <c r="AA632" s="15"/>
      <c r="AB632" s="15"/>
      <c r="AC632" s="15"/>
    </row>
    <row r="633" spans="1:29" ht="15.75" customHeight="1" x14ac:dyDescent="0.35">
      <c r="A633" s="8"/>
      <c r="B633" s="8"/>
      <c r="C633" s="8"/>
      <c r="D633" s="8"/>
      <c r="E633" s="8"/>
      <c r="F633" s="8"/>
      <c r="G633" s="8"/>
      <c r="H633" s="8"/>
      <c r="I633" s="8"/>
      <c r="J633" s="8"/>
      <c r="K633" s="8"/>
      <c r="L633" s="8"/>
      <c r="M633" s="8"/>
      <c r="N633" s="8"/>
      <c r="O633" s="8"/>
      <c r="P633" s="8"/>
      <c r="Q633" s="8"/>
      <c r="R633" s="8"/>
      <c r="S633" s="8"/>
      <c r="T633" s="15"/>
      <c r="U633" s="15"/>
      <c r="V633" s="15"/>
      <c r="W633" s="15"/>
      <c r="X633" s="15"/>
      <c r="Y633" s="15"/>
      <c r="Z633" s="15"/>
      <c r="AA633" s="15"/>
      <c r="AB633" s="15"/>
      <c r="AC633" s="15"/>
    </row>
    <row r="634" spans="1:29" ht="15.75" customHeight="1" x14ac:dyDescent="0.35">
      <c r="A634" s="8"/>
      <c r="B634" s="8"/>
      <c r="C634" s="8"/>
      <c r="D634" s="8"/>
      <c r="E634" s="8"/>
      <c r="F634" s="8"/>
      <c r="G634" s="8"/>
      <c r="H634" s="8"/>
      <c r="I634" s="8"/>
      <c r="J634" s="8"/>
      <c r="K634" s="8"/>
      <c r="L634" s="8"/>
      <c r="M634" s="8"/>
      <c r="N634" s="8"/>
      <c r="O634" s="8"/>
      <c r="P634" s="8"/>
      <c r="Q634" s="8"/>
      <c r="R634" s="8"/>
      <c r="S634" s="8"/>
      <c r="T634" s="15"/>
      <c r="U634" s="15"/>
      <c r="V634" s="15"/>
      <c r="W634" s="15"/>
      <c r="X634" s="15"/>
      <c r="Y634" s="15"/>
      <c r="Z634" s="15"/>
      <c r="AA634" s="15"/>
      <c r="AB634" s="15"/>
      <c r="AC634" s="15"/>
    </row>
    <row r="635" spans="1:29" ht="15.75" customHeight="1" x14ac:dyDescent="0.35">
      <c r="A635" s="8"/>
      <c r="B635" s="8"/>
      <c r="C635" s="8"/>
      <c r="D635" s="8"/>
      <c r="E635" s="8"/>
      <c r="F635" s="8"/>
      <c r="G635" s="8"/>
      <c r="H635" s="8"/>
      <c r="I635" s="8"/>
      <c r="J635" s="8"/>
      <c r="K635" s="8"/>
      <c r="L635" s="8"/>
      <c r="M635" s="8"/>
      <c r="N635" s="8"/>
      <c r="O635" s="8"/>
      <c r="P635" s="8"/>
      <c r="Q635" s="8"/>
      <c r="R635" s="8"/>
      <c r="S635" s="8"/>
      <c r="T635" s="15"/>
      <c r="U635" s="15"/>
      <c r="V635" s="15"/>
      <c r="W635" s="15"/>
      <c r="X635" s="15"/>
      <c r="Y635" s="15"/>
      <c r="Z635" s="15"/>
      <c r="AA635" s="15"/>
      <c r="AB635" s="15"/>
      <c r="AC635" s="15"/>
    </row>
    <row r="636" spans="1:29" ht="15.75" customHeight="1" x14ac:dyDescent="0.35">
      <c r="A636" s="8"/>
      <c r="B636" s="8"/>
      <c r="C636" s="8"/>
      <c r="D636" s="8"/>
      <c r="E636" s="8"/>
      <c r="F636" s="8"/>
      <c r="G636" s="8"/>
      <c r="H636" s="8"/>
      <c r="I636" s="8"/>
      <c r="J636" s="8"/>
      <c r="K636" s="8"/>
      <c r="L636" s="8"/>
      <c r="M636" s="8"/>
      <c r="N636" s="8"/>
      <c r="O636" s="8"/>
      <c r="P636" s="8"/>
      <c r="Q636" s="8"/>
      <c r="R636" s="8"/>
      <c r="S636" s="8"/>
      <c r="T636" s="15"/>
      <c r="U636" s="15"/>
      <c r="V636" s="15"/>
      <c r="W636" s="15"/>
      <c r="X636" s="15"/>
      <c r="Y636" s="15"/>
      <c r="Z636" s="15"/>
      <c r="AA636" s="15"/>
      <c r="AB636" s="15"/>
      <c r="AC636" s="15"/>
    </row>
    <row r="637" spans="1:29" ht="15.75" customHeight="1" x14ac:dyDescent="0.35">
      <c r="A637" s="8"/>
      <c r="B637" s="8"/>
      <c r="C637" s="8"/>
      <c r="D637" s="8"/>
      <c r="E637" s="8"/>
      <c r="F637" s="8"/>
      <c r="G637" s="8"/>
      <c r="H637" s="8"/>
      <c r="I637" s="8"/>
      <c r="J637" s="8"/>
      <c r="K637" s="8"/>
      <c r="L637" s="8"/>
      <c r="M637" s="8"/>
      <c r="N637" s="8"/>
      <c r="O637" s="8"/>
      <c r="P637" s="8"/>
      <c r="Q637" s="8"/>
      <c r="R637" s="8"/>
      <c r="S637" s="8"/>
      <c r="T637" s="15"/>
      <c r="U637" s="15"/>
      <c r="V637" s="15"/>
      <c r="W637" s="15"/>
      <c r="X637" s="15"/>
      <c r="Y637" s="15"/>
      <c r="Z637" s="15"/>
      <c r="AA637" s="15"/>
      <c r="AB637" s="15"/>
      <c r="AC637" s="15"/>
    </row>
    <row r="638" spans="1:29" ht="15.75" customHeight="1" x14ac:dyDescent="0.35">
      <c r="A638" s="8"/>
      <c r="B638" s="8"/>
      <c r="C638" s="8"/>
      <c r="D638" s="8"/>
      <c r="E638" s="8"/>
      <c r="F638" s="8"/>
      <c r="G638" s="8"/>
      <c r="H638" s="8"/>
      <c r="I638" s="8"/>
      <c r="J638" s="8"/>
      <c r="K638" s="8"/>
      <c r="L638" s="8"/>
      <c r="M638" s="8"/>
      <c r="N638" s="8"/>
      <c r="O638" s="8"/>
      <c r="P638" s="8"/>
      <c r="Q638" s="8"/>
      <c r="R638" s="8"/>
      <c r="S638" s="8"/>
      <c r="T638" s="15"/>
      <c r="U638" s="15"/>
      <c r="V638" s="15"/>
      <c r="W638" s="15"/>
      <c r="X638" s="15"/>
      <c r="Y638" s="15"/>
      <c r="Z638" s="15"/>
      <c r="AA638" s="15"/>
      <c r="AB638" s="15"/>
      <c r="AC638" s="15"/>
    </row>
    <row r="639" spans="1:29" ht="15.75" customHeight="1" x14ac:dyDescent="0.35">
      <c r="A639" s="8"/>
      <c r="B639" s="8"/>
      <c r="C639" s="8"/>
      <c r="D639" s="8"/>
      <c r="E639" s="8"/>
      <c r="F639" s="8"/>
      <c r="G639" s="8"/>
      <c r="H639" s="8"/>
      <c r="I639" s="8"/>
      <c r="J639" s="8"/>
      <c r="K639" s="8"/>
      <c r="L639" s="8"/>
      <c r="M639" s="8"/>
      <c r="N639" s="8"/>
      <c r="O639" s="8"/>
      <c r="P639" s="8"/>
      <c r="Q639" s="8"/>
      <c r="R639" s="8"/>
      <c r="S639" s="8"/>
      <c r="T639" s="15"/>
      <c r="U639" s="15"/>
      <c r="V639" s="15"/>
      <c r="W639" s="15"/>
      <c r="X639" s="15"/>
      <c r="Y639" s="15"/>
      <c r="Z639" s="15"/>
      <c r="AA639" s="15"/>
      <c r="AB639" s="15"/>
      <c r="AC639" s="15"/>
    </row>
    <row r="640" spans="1:29" ht="15.75" customHeight="1" x14ac:dyDescent="0.35">
      <c r="A640" s="8"/>
      <c r="B640" s="8"/>
      <c r="C640" s="8"/>
      <c r="D640" s="8"/>
      <c r="E640" s="8"/>
      <c r="F640" s="8"/>
      <c r="G640" s="8"/>
      <c r="H640" s="8"/>
      <c r="I640" s="8"/>
      <c r="J640" s="8"/>
      <c r="K640" s="8"/>
      <c r="L640" s="8"/>
      <c r="M640" s="8"/>
      <c r="N640" s="8"/>
      <c r="O640" s="8"/>
      <c r="P640" s="8"/>
      <c r="Q640" s="8"/>
      <c r="R640" s="8"/>
      <c r="S640" s="8"/>
      <c r="T640" s="15"/>
      <c r="U640" s="15"/>
      <c r="V640" s="15"/>
      <c r="W640" s="15"/>
      <c r="X640" s="15"/>
      <c r="Y640" s="15"/>
      <c r="Z640" s="15"/>
      <c r="AA640" s="15"/>
      <c r="AB640" s="15"/>
      <c r="AC640" s="15"/>
    </row>
    <row r="641" spans="1:29" ht="15.75" customHeight="1" x14ac:dyDescent="0.35">
      <c r="A641" s="8"/>
      <c r="B641" s="8"/>
      <c r="C641" s="8"/>
      <c r="D641" s="8"/>
      <c r="E641" s="8"/>
      <c r="F641" s="8"/>
      <c r="G641" s="8"/>
      <c r="H641" s="8"/>
      <c r="I641" s="8"/>
      <c r="J641" s="8"/>
      <c r="K641" s="8"/>
      <c r="L641" s="8"/>
      <c r="M641" s="8"/>
      <c r="N641" s="8"/>
      <c r="O641" s="8"/>
      <c r="P641" s="8"/>
      <c r="Q641" s="8"/>
      <c r="R641" s="8"/>
      <c r="S641" s="8"/>
      <c r="T641" s="15"/>
      <c r="U641" s="15"/>
      <c r="V641" s="15"/>
      <c r="W641" s="15"/>
      <c r="X641" s="15"/>
      <c r="Y641" s="15"/>
      <c r="Z641" s="15"/>
      <c r="AA641" s="15"/>
      <c r="AB641" s="15"/>
      <c r="AC641" s="15"/>
    </row>
    <row r="642" spans="1:29" ht="15.75" customHeight="1" x14ac:dyDescent="0.35">
      <c r="A642" s="8"/>
      <c r="B642" s="8"/>
      <c r="C642" s="8"/>
      <c r="D642" s="8"/>
      <c r="E642" s="8"/>
      <c r="F642" s="8"/>
      <c r="G642" s="8"/>
      <c r="H642" s="8"/>
      <c r="I642" s="8"/>
      <c r="J642" s="8"/>
      <c r="K642" s="8"/>
      <c r="L642" s="8"/>
      <c r="M642" s="8"/>
      <c r="N642" s="8"/>
      <c r="O642" s="8"/>
      <c r="P642" s="8"/>
      <c r="Q642" s="8"/>
      <c r="R642" s="8"/>
      <c r="S642" s="8"/>
      <c r="T642" s="15"/>
      <c r="U642" s="15"/>
      <c r="V642" s="15"/>
      <c r="W642" s="15"/>
      <c r="X642" s="15"/>
      <c r="Y642" s="15"/>
      <c r="Z642" s="15"/>
      <c r="AA642" s="15"/>
      <c r="AB642" s="15"/>
      <c r="AC642" s="15"/>
    </row>
    <row r="643" spans="1:29" ht="15.75" customHeight="1" x14ac:dyDescent="0.35">
      <c r="A643" s="8"/>
      <c r="B643" s="8"/>
      <c r="C643" s="8"/>
      <c r="D643" s="8"/>
      <c r="E643" s="8"/>
      <c r="F643" s="8"/>
      <c r="G643" s="8"/>
      <c r="H643" s="8"/>
      <c r="I643" s="8"/>
      <c r="J643" s="8"/>
      <c r="K643" s="8"/>
      <c r="L643" s="8"/>
      <c r="M643" s="8"/>
      <c r="N643" s="8"/>
      <c r="O643" s="8"/>
      <c r="P643" s="8"/>
      <c r="Q643" s="8"/>
      <c r="R643" s="8"/>
      <c r="S643" s="8"/>
      <c r="T643" s="15"/>
      <c r="U643" s="15"/>
      <c r="V643" s="15"/>
      <c r="W643" s="15"/>
      <c r="X643" s="15"/>
      <c r="Y643" s="15"/>
      <c r="Z643" s="15"/>
      <c r="AA643" s="15"/>
      <c r="AB643" s="15"/>
      <c r="AC643" s="15"/>
    </row>
    <row r="644" spans="1:29" ht="15.75" customHeight="1" x14ac:dyDescent="0.35">
      <c r="A644" s="8"/>
      <c r="B644" s="8"/>
      <c r="C644" s="8"/>
      <c r="D644" s="8"/>
      <c r="E644" s="8"/>
      <c r="F644" s="8"/>
      <c r="G644" s="8"/>
      <c r="H644" s="8"/>
      <c r="I644" s="8"/>
      <c r="J644" s="8"/>
      <c r="K644" s="8"/>
      <c r="L644" s="8"/>
      <c r="M644" s="8"/>
      <c r="N644" s="8"/>
      <c r="O644" s="8"/>
      <c r="P644" s="8"/>
      <c r="Q644" s="8"/>
      <c r="R644" s="8"/>
      <c r="S644" s="8"/>
      <c r="T644" s="15"/>
      <c r="U644" s="15"/>
      <c r="V644" s="15"/>
      <c r="W644" s="15"/>
      <c r="X644" s="15"/>
      <c r="Y644" s="15"/>
      <c r="Z644" s="15"/>
      <c r="AA644" s="15"/>
      <c r="AB644" s="15"/>
      <c r="AC644" s="15"/>
    </row>
    <row r="645" spans="1:29" ht="15.75" customHeight="1" x14ac:dyDescent="0.35">
      <c r="A645" s="8"/>
      <c r="B645" s="8"/>
      <c r="C645" s="8"/>
      <c r="D645" s="8"/>
      <c r="E645" s="8"/>
      <c r="F645" s="8"/>
      <c r="G645" s="8"/>
      <c r="H645" s="8"/>
      <c r="I645" s="8"/>
      <c r="J645" s="8"/>
      <c r="K645" s="8"/>
      <c r="L645" s="8"/>
      <c r="M645" s="8"/>
      <c r="N645" s="8"/>
      <c r="O645" s="8"/>
      <c r="P645" s="8"/>
      <c r="Q645" s="8"/>
      <c r="R645" s="8"/>
      <c r="S645" s="8"/>
      <c r="T645" s="15"/>
      <c r="U645" s="15"/>
      <c r="V645" s="15"/>
      <c r="W645" s="15"/>
      <c r="X645" s="15"/>
      <c r="Y645" s="15"/>
      <c r="Z645" s="15"/>
      <c r="AA645" s="15"/>
      <c r="AB645" s="15"/>
      <c r="AC645" s="15"/>
    </row>
    <row r="646" spans="1:29" ht="15.75" customHeight="1" x14ac:dyDescent="0.35">
      <c r="A646" s="8"/>
      <c r="B646" s="8"/>
      <c r="C646" s="8"/>
      <c r="D646" s="8"/>
      <c r="E646" s="8"/>
      <c r="F646" s="8"/>
      <c r="G646" s="8"/>
      <c r="H646" s="8"/>
      <c r="I646" s="8"/>
      <c r="J646" s="8"/>
      <c r="K646" s="8"/>
      <c r="L646" s="8"/>
      <c r="M646" s="8"/>
      <c r="N646" s="8"/>
      <c r="O646" s="8"/>
      <c r="P646" s="8"/>
      <c r="Q646" s="8"/>
      <c r="R646" s="8"/>
      <c r="S646" s="8"/>
      <c r="T646" s="15"/>
      <c r="U646" s="15"/>
      <c r="V646" s="15"/>
      <c r="W646" s="15"/>
      <c r="X646" s="15"/>
      <c r="Y646" s="15"/>
      <c r="Z646" s="15"/>
      <c r="AA646" s="15"/>
      <c r="AB646" s="15"/>
      <c r="AC646" s="15"/>
    </row>
    <row r="647" spans="1:29" ht="15.75" customHeight="1" x14ac:dyDescent="0.35">
      <c r="A647" s="8"/>
      <c r="B647" s="8"/>
      <c r="C647" s="8"/>
      <c r="D647" s="8"/>
      <c r="E647" s="8"/>
      <c r="F647" s="8"/>
      <c r="G647" s="8"/>
      <c r="H647" s="8"/>
      <c r="I647" s="8"/>
      <c r="J647" s="8"/>
      <c r="K647" s="8"/>
      <c r="L647" s="8"/>
      <c r="M647" s="8"/>
      <c r="N647" s="8"/>
      <c r="O647" s="8"/>
      <c r="P647" s="8"/>
      <c r="Q647" s="8"/>
      <c r="R647" s="8"/>
      <c r="S647" s="8"/>
      <c r="T647" s="15"/>
      <c r="U647" s="15"/>
      <c r="V647" s="15"/>
      <c r="W647" s="15"/>
      <c r="X647" s="15"/>
      <c r="Y647" s="15"/>
      <c r="Z647" s="15"/>
      <c r="AA647" s="15"/>
      <c r="AB647" s="15"/>
      <c r="AC647" s="15"/>
    </row>
    <row r="648" spans="1:29" ht="15.75" customHeight="1" x14ac:dyDescent="0.35">
      <c r="A648" s="8"/>
      <c r="B648" s="8"/>
      <c r="C648" s="8"/>
      <c r="D648" s="8"/>
      <c r="E648" s="8"/>
      <c r="F648" s="8"/>
      <c r="G648" s="8"/>
      <c r="H648" s="8"/>
      <c r="I648" s="8"/>
      <c r="J648" s="8"/>
      <c r="K648" s="8"/>
      <c r="L648" s="8"/>
      <c r="M648" s="8"/>
      <c r="N648" s="8"/>
      <c r="O648" s="8"/>
      <c r="P648" s="8"/>
      <c r="Q648" s="8"/>
      <c r="R648" s="8"/>
      <c r="S648" s="8"/>
      <c r="T648" s="15"/>
      <c r="U648" s="15"/>
      <c r="V648" s="15"/>
      <c r="W648" s="15"/>
      <c r="X648" s="15"/>
      <c r="Y648" s="15"/>
      <c r="Z648" s="15"/>
      <c r="AA648" s="15"/>
      <c r="AB648" s="15"/>
      <c r="AC648" s="15"/>
    </row>
    <row r="649" spans="1:29" ht="15.75" customHeight="1" x14ac:dyDescent="0.35">
      <c r="A649" s="8"/>
      <c r="B649" s="8"/>
      <c r="C649" s="8"/>
      <c r="D649" s="8"/>
      <c r="E649" s="8"/>
      <c r="F649" s="8"/>
      <c r="G649" s="8"/>
      <c r="H649" s="8"/>
      <c r="I649" s="8"/>
      <c r="J649" s="8"/>
      <c r="K649" s="8"/>
      <c r="L649" s="8"/>
      <c r="M649" s="8"/>
      <c r="N649" s="8"/>
      <c r="O649" s="8"/>
      <c r="P649" s="8"/>
      <c r="Q649" s="8"/>
      <c r="R649" s="8"/>
      <c r="S649" s="8"/>
      <c r="T649" s="15"/>
      <c r="U649" s="15"/>
      <c r="V649" s="15"/>
      <c r="W649" s="15"/>
      <c r="X649" s="15"/>
      <c r="Y649" s="15"/>
      <c r="Z649" s="15"/>
      <c r="AA649" s="15"/>
      <c r="AB649" s="15"/>
      <c r="AC649" s="15"/>
    </row>
    <row r="650" spans="1:29" ht="15.75" customHeight="1" x14ac:dyDescent="0.35">
      <c r="A650" s="8"/>
      <c r="B650" s="8"/>
      <c r="C650" s="8"/>
      <c r="D650" s="8"/>
      <c r="E650" s="8"/>
      <c r="F650" s="8"/>
      <c r="G650" s="8"/>
      <c r="H650" s="8"/>
      <c r="I650" s="8"/>
      <c r="J650" s="8"/>
      <c r="K650" s="8"/>
      <c r="L650" s="8"/>
      <c r="M650" s="8"/>
      <c r="N650" s="8"/>
      <c r="O650" s="8"/>
      <c r="P650" s="8"/>
      <c r="Q650" s="8"/>
      <c r="R650" s="8"/>
      <c r="S650" s="8"/>
      <c r="T650" s="15"/>
      <c r="U650" s="15"/>
      <c r="V650" s="15"/>
      <c r="W650" s="15"/>
      <c r="X650" s="15"/>
      <c r="Y650" s="15"/>
      <c r="Z650" s="15"/>
      <c r="AA650" s="15"/>
      <c r="AB650" s="15"/>
      <c r="AC650" s="15"/>
    </row>
    <row r="651" spans="1:29" ht="15.75" customHeight="1" x14ac:dyDescent="0.35">
      <c r="A651" s="8"/>
      <c r="B651" s="8"/>
      <c r="C651" s="8"/>
      <c r="D651" s="8"/>
      <c r="E651" s="8"/>
      <c r="F651" s="8"/>
      <c r="G651" s="8"/>
      <c r="H651" s="8"/>
      <c r="I651" s="8"/>
      <c r="J651" s="8"/>
      <c r="K651" s="8"/>
      <c r="L651" s="8"/>
      <c r="M651" s="8"/>
      <c r="N651" s="8"/>
      <c r="O651" s="8"/>
      <c r="P651" s="8"/>
      <c r="Q651" s="8"/>
      <c r="R651" s="8"/>
      <c r="S651" s="8"/>
      <c r="T651" s="15"/>
      <c r="U651" s="15"/>
      <c r="V651" s="15"/>
      <c r="W651" s="15"/>
      <c r="X651" s="15"/>
      <c r="Y651" s="15"/>
      <c r="Z651" s="15"/>
      <c r="AA651" s="15"/>
      <c r="AB651" s="15"/>
      <c r="AC651" s="15"/>
    </row>
    <row r="652" spans="1:29" ht="15.75" customHeight="1" x14ac:dyDescent="0.35">
      <c r="A652" s="8"/>
      <c r="B652" s="8"/>
      <c r="C652" s="8"/>
      <c r="D652" s="8"/>
      <c r="E652" s="8"/>
      <c r="F652" s="8"/>
      <c r="G652" s="8"/>
      <c r="H652" s="8"/>
      <c r="I652" s="8"/>
      <c r="J652" s="8"/>
      <c r="K652" s="8"/>
      <c r="L652" s="8"/>
      <c r="M652" s="8"/>
      <c r="N652" s="8"/>
      <c r="O652" s="8"/>
      <c r="P652" s="8"/>
      <c r="Q652" s="8"/>
      <c r="R652" s="8"/>
      <c r="S652" s="8"/>
      <c r="T652" s="15"/>
      <c r="U652" s="15"/>
      <c r="V652" s="15"/>
      <c r="W652" s="15"/>
      <c r="X652" s="15"/>
      <c r="Y652" s="15"/>
      <c r="Z652" s="15"/>
      <c r="AA652" s="15"/>
      <c r="AB652" s="15"/>
      <c r="AC652" s="15"/>
    </row>
    <row r="653" spans="1:29" ht="15.75" customHeight="1" x14ac:dyDescent="0.35">
      <c r="A653" s="8"/>
      <c r="B653" s="8"/>
      <c r="C653" s="8"/>
      <c r="D653" s="8"/>
      <c r="E653" s="8"/>
      <c r="F653" s="8"/>
      <c r="G653" s="8"/>
      <c r="H653" s="8"/>
      <c r="I653" s="8"/>
      <c r="J653" s="8"/>
      <c r="K653" s="8"/>
      <c r="L653" s="8"/>
      <c r="M653" s="8"/>
      <c r="N653" s="8"/>
      <c r="O653" s="8"/>
      <c r="P653" s="8"/>
      <c r="Q653" s="8"/>
      <c r="R653" s="8"/>
      <c r="S653" s="8"/>
      <c r="T653" s="15"/>
      <c r="U653" s="15"/>
      <c r="V653" s="15"/>
      <c r="W653" s="15"/>
      <c r="X653" s="15"/>
      <c r="Y653" s="15"/>
      <c r="Z653" s="15"/>
      <c r="AA653" s="15"/>
      <c r="AB653" s="15"/>
      <c r="AC653" s="15"/>
    </row>
    <row r="654" spans="1:29" ht="15.75" customHeight="1" x14ac:dyDescent="0.35">
      <c r="A654" s="8"/>
      <c r="B654" s="8"/>
      <c r="C654" s="8"/>
      <c r="D654" s="8"/>
      <c r="E654" s="8"/>
      <c r="F654" s="8"/>
      <c r="G654" s="8"/>
      <c r="H654" s="8"/>
      <c r="I654" s="8"/>
      <c r="J654" s="8"/>
      <c r="K654" s="8"/>
      <c r="L654" s="8"/>
      <c r="M654" s="8"/>
      <c r="N654" s="8"/>
      <c r="O654" s="8"/>
      <c r="P654" s="8"/>
      <c r="Q654" s="8"/>
      <c r="R654" s="8"/>
      <c r="S654" s="8"/>
      <c r="T654" s="15"/>
      <c r="U654" s="15"/>
      <c r="V654" s="15"/>
      <c r="W654" s="15"/>
      <c r="X654" s="15"/>
      <c r="Y654" s="15"/>
      <c r="Z654" s="15"/>
      <c r="AA654" s="15"/>
      <c r="AB654" s="15"/>
      <c r="AC654" s="15"/>
    </row>
    <row r="655" spans="1:29" ht="15.75" customHeight="1" x14ac:dyDescent="0.35">
      <c r="A655" s="8"/>
      <c r="B655" s="8"/>
      <c r="C655" s="8"/>
      <c r="D655" s="8"/>
      <c r="E655" s="8"/>
      <c r="F655" s="8"/>
      <c r="G655" s="8"/>
      <c r="H655" s="8"/>
      <c r="I655" s="8"/>
      <c r="J655" s="8"/>
      <c r="K655" s="8"/>
      <c r="L655" s="8"/>
      <c r="M655" s="8"/>
      <c r="N655" s="8"/>
      <c r="O655" s="8"/>
      <c r="P655" s="8"/>
      <c r="Q655" s="8"/>
      <c r="R655" s="8"/>
      <c r="S655" s="8"/>
      <c r="T655" s="15"/>
      <c r="U655" s="15"/>
      <c r="V655" s="15"/>
      <c r="W655" s="15"/>
      <c r="X655" s="15"/>
      <c r="Y655" s="15"/>
      <c r="Z655" s="15"/>
      <c r="AA655" s="15"/>
      <c r="AB655" s="15"/>
      <c r="AC655" s="15"/>
    </row>
    <row r="656" spans="1:29" ht="15.75" customHeight="1" x14ac:dyDescent="0.35">
      <c r="A656" s="8"/>
      <c r="B656" s="8"/>
      <c r="C656" s="8"/>
      <c r="D656" s="8"/>
      <c r="E656" s="8"/>
      <c r="F656" s="8"/>
      <c r="G656" s="8"/>
      <c r="H656" s="8"/>
      <c r="I656" s="8"/>
      <c r="J656" s="8"/>
      <c r="K656" s="8"/>
      <c r="L656" s="8"/>
      <c r="M656" s="8"/>
      <c r="N656" s="8"/>
      <c r="O656" s="8"/>
      <c r="P656" s="8"/>
      <c r="Q656" s="8"/>
      <c r="R656" s="8"/>
      <c r="S656" s="8"/>
      <c r="T656" s="15"/>
      <c r="U656" s="15"/>
      <c r="V656" s="15"/>
      <c r="W656" s="15"/>
      <c r="X656" s="15"/>
      <c r="Y656" s="15"/>
      <c r="Z656" s="15"/>
      <c r="AA656" s="15"/>
      <c r="AB656" s="15"/>
      <c r="AC656" s="15"/>
    </row>
    <row r="657" spans="1:29" ht="15.75" customHeight="1" x14ac:dyDescent="0.35">
      <c r="A657" s="8"/>
      <c r="B657" s="8"/>
      <c r="C657" s="8"/>
      <c r="D657" s="8"/>
      <c r="E657" s="8"/>
      <c r="F657" s="8"/>
      <c r="G657" s="8"/>
      <c r="H657" s="8"/>
      <c r="I657" s="8"/>
      <c r="J657" s="8"/>
      <c r="K657" s="8"/>
      <c r="L657" s="8"/>
      <c r="M657" s="8"/>
      <c r="N657" s="8"/>
      <c r="O657" s="8"/>
      <c r="P657" s="8"/>
      <c r="Q657" s="8"/>
      <c r="R657" s="8"/>
      <c r="S657" s="8"/>
      <c r="T657" s="15"/>
      <c r="U657" s="15"/>
      <c r="V657" s="15"/>
      <c r="W657" s="15"/>
      <c r="X657" s="15"/>
      <c r="Y657" s="15"/>
      <c r="Z657" s="15"/>
      <c r="AA657" s="15"/>
      <c r="AB657" s="15"/>
      <c r="AC657" s="15"/>
    </row>
    <row r="658" spans="1:29" ht="15.75" customHeight="1" x14ac:dyDescent="0.35">
      <c r="A658" s="8"/>
      <c r="B658" s="8"/>
      <c r="C658" s="8"/>
      <c r="D658" s="8"/>
      <c r="E658" s="8"/>
      <c r="F658" s="8"/>
      <c r="G658" s="8"/>
      <c r="H658" s="8"/>
      <c r="I658" s="8"/>
      <c r="J658" s="8"/>
      <c r="K658" s="8"/>
      <c r="L658" s="8"/>
      <c r="M658" s="8"/>
      <c r="N658" s="8"/>
      <c r="O658" s="8"/>
      <c r="P658" s="8"/>
      <c r="Q658" s="8"/>
      <c r="R658" s="8"/>
      <c r="S658" s="8"/>
      <c r="T658" s="15"/>
      <c r="U658" s="15"/>
      <c r="V658" s="15"/>
      <c r="W658" s="15"/>
      <c r="X658" s="15"/>
      <c r="Y658" s="15"/>
      <c r="Z658" s="15"/>
      <c r="AA658" s="15"/>
      <c r="AB658" s="15"/>
      <c r="AC658" s="15"/>
    </row>
    <row r="659" spans="1:29" ht="15.75" customHeight="1" x14ac:dyDescent="0.35">
      <c r="A659" s="8"/>
      <c r="B659" s="8"/>
      <c r="C659" s="8"/>
      <c r="D659" s="8"/>
      <c r="E659" s="8"/>
      <c r="F659" s="8"/>
      <c r="G659" s="8"/>
      <c r="H659" s="8"/>
      <c r="I659" s="8"/>
      <c r="J659" s="8"/>
      <c r="K659" s="8"/>
      <c r="L659" s="8"/>
      <c r="M659" s="8"/>
      <c r="N659" s="8"/>
      <c r="O659" s="8"/>
      <c r="P659" s="8"/>
      <c r="Q659" s="8"/>
      <c r="R659" s="8"/>
      <c r="S659" s="8"/>
      <c r="T659" s="15"/>
      <c r="U659" s="15"/>
      <c r="V659" s="15"/>
      <c r="W659" s="15"/>
      <c r="X659" s="15"/>
      <c r="Y659" s="15"/>
      <c r="Z659" s="15"/>
      <c r="AA659" s="15"/>
      <c r="AB659" s="15"/>
      <c r="AC659" s="15"/>
    </row>
    <row r="660" spans="1:29" ht="15.75" customHeight="1" x14ac:dyDescent="0.35">
      <c r="A660" s="8"/>
      <c r="B660" s="8"/>
      <c r="C660" s="8"/>
      <c r="D660" s="8"/>
      <c r="E660" s="8"/>
      <c r="F660" s="8"/>
      <c r="G660" s="8"/>
      <c r="H660" s="8"/>
      <c r="I660" s="8"/>
      <c r="J660" s="8"/>
      <c r="K660" s="8"/>
      <c r="L660" s="8"/>
      <c r="M660" s="8"/>
      <c r="N660" s="8"/>
      <c r="O660" s="8"/>
      <c r="P660" s="8"/>
      <c r="Q660" s="8"/>
      <c r="R660" s="8"/>
      <c r="S660" s="8"/>
      <c r="T660" s="15"/>
      <c r="U660" s="15"/>
      <c r="V660" s="15"/>
      <c r="W660" s="15"/>
      <c r="X660" s="15"/>
      <c r="Y660" s="15"/>
      <c r="Z660" s="15"/>
      <c r="AA660" s="15"/>
      <c r="AB660" s="15"/>
      <c r="AC660" s="15"/>
    </row>
    <row r="661" spans="1:29" ht="15.75" customHeight="1" x14ac:dyDescent="0.35">
      <c r="A661" s="8"/>
      <c r="B661" s="8"/>
      <c r="C661" s="8"/>
      <c r="D661" s="8"/>
      <c r="E661" s="8"/>
      <c r="F661" s="8"/>
      <c r="G661" s="8"/>
      <c r="H661" s="8"/>
      <c r="I661" s="8"/>
      <c r="J661" s="8"/>
      <c r="K661" s="8"/>
      <c r="L661" s="8"/>
      <c r="M661" s="8"/>
      <c r="N661" s="8"/>
      <c r="O661" s="8"/>
      <c r="P661" s="8"/>
      <c r="Q661" s="8"/>
      <c r="R661" s="8"/>
      <c r="S661" s="8"/>
      <c r="T661" s="15"/>
      <c r="U661" s="15"/>
      <c r="V661" s="15"/>
      <c r="W661" s="15"/>
      <c r="X661" s="15"/>
      <c r="Y661" s="15"/>
      <c r="Z661" s="15"/>
      <c r="AA661" s="15"/>
      <c r="AB661" s="15"/>
      <c r="AC661" s="15"/>
    </row>
    <row r="662" spans="1:29" ht="15.75" customHeight="1" x14ac:dyDescent="0.35">
      <c r="A662" s="8"/>
      <c r="B662" s="8"/>
      <c r="C662" s="8"/>
      <c r="D662" s="8"/>
      <c r="E662" s="8"/>
      <c r="F662" s="8"/>
      <c r="G662" s="8"/>
      <c r="H662" s="8"/>
      <c r="I662" s="8"/>
      <c r="J662" s="8"/>
      <c r="K662" s="8"/>
      <c r="L662" s="8"/>
      <c r="M662" s="8"/>
      <c r="N662" s="8"/>
      <c r="O662" s="8"/>
      <c r="P662" s="8"/>
      <c r="Q662" s="8"/>
      <c r="R662" s="8"/>
      <c r="S662" s="8"/>
      <c r="T662" s="15"/>
      <c r="U662" s="15"/>
      <c r="V662" s="15"/>
      <c r="W662" s="15"/>
      <c r="X662" s="15"/>
      <c r="Y662" s="15"/>
      <c r="Z662" s="15"/>
      <c r="AA662" s="15"/>
      <c r="AB662" s="15"/>
      <c r="AC662" s="15"/>
    </row>
    <row r="663" spans="1:29" ht="15.75" customHeight="1" x14ac:dyDescent="0.35">
      <c r="A663" s="8"/>
      <c r="B663" s="8"/>
      <c r="C663" s="8"/>
      <c r="D663" s="8"/>
      <c r="E663" s="8"/>
      <c r="F663" s="8"/>
      <c r="G663" s="8"/>
      <c r="H663" s="8"/>
      <c r="I663" s="8"/>
      <c r="J663" s="8"/>
      <c r="K663" s="8"/>
      <c r="L663" s="8"/>
      <c r="M663" s="8"/>
      <c r="N663" s="8"/>
      <c r="O663" s="8"/>
      <c r="P663" s="8"/>
      <c r="Q663" s="8"/>
      <c r="R663" s="8"/>
      <c r="S663" s="8"/>
      <c r="T663" s="15"/>
      <c r="U663" s="15"/>
      <c r="V663" s="15"/>
      <c r="W663" s="15"/>
      <c r="X663" s="15"/>
      <c r="Y663" s="15"/>
      <c r="Z663" s="15"/>
      <c r="AA663" s="15"/>
      <c r="AB663" s="15"/>
      <c r="AC663" s="15"/>
    </row>
    <row r="664" spans="1:29" ht="15.75" customHeight="1" x14ac:dyDescent="0.35">
      <c r="A664" s="8"/>
      <c r="B664" s="8"/>
      <c r="C664" s="8"/>
      <c r="D664" s="8"/>
      <c r="E664" s="8"/>
      <c r="F664" s="8"/>
      <c r="G664" s="8"/>
      <c r="H664" s="8"/>
      <c r="I664" s="8"/>
      <c r="J664" s="8"/>
      <c r="K664" s="8"/>
      <c r="L664" s="8"/>
      <c r="M664" s="8"/>
      <c r="N664" s="8"/>
      <c r="O664" s="8"/>
      <c r="P664" s="8"/>
      <c r="Q664" s="8"/>
      <c r="R664" s="8"/>
      <c r="S664" s="8"/>
      <c r="T664" s="15"/>
      <c r="U664" s="15"/>
      <c r="V664" s="15"/>
      <c r="W664" s="15"/>
      <c r="X664" s="15"/>
      <c r="Y664" s="15"/>
      <c r="Z664" s="15"/>
      <c r="AA664" s="15"/>
      <c r="AB664" s="15"/>
      <c r="AC664" s="15"/>
    </row>
    <row r="665" spans="1:29" ht="15.75" customHeight="1" x14ac:dyDescent="0.35">
      <c r="A665" s="8"/>
      <c r="B665" s="8"/>
      <c r="C665" s="8"/>
      <c r="D665" s="8"/>
      <c r="E665" s="8"/>
      <c r="F665" s="8"/>
      <c r="G665" s="8"/>
      <c r="H665" s="8"/>
      <c r="I665" s="8"/>
      <c r="J665" s="8"/>
      <c r="K665" s="8"/>
      <c r="L665" s="8"/>
      <c r="M665" s="8"/>
      <c r="N665" s="8"/>
      <c r="O665" s="8"/>
      <c r="P665" s="8"/>
      <c r="Q665" s="8"/>
      <c r="R665" s="8"/>
      <c r="S665" s="8"/>
      <c r="T665" s="15"/>
      <c r="U665" s="15"/>
      <c r="V665" s="15"/>
      <c r="W665" s="15"/>
      <c r="X665" s="15"/>
      <c r="Y665" s="15"/>
      <c r="Z665" s="15"/>
      <c r="AA665" s="15"/>
      <c r="AB665" s="15"/>
      <c r="AC665" s="15"/>
    </row>
    <row r="666" spans="1:29" ht="15.75" customHeight="1" x14ac:dyDescent="0.35">
      <c r="A666" s="8"/>
      <c r="B666" s="8"/>
      <c r="C666" s="8"/>
      <c r="D666" s="8"/>
      <c r="E666" s="8"/>
      <c r="F666" s="8"/>
      <c r="G666" s="8"/>
      <c r="H666" s="8"/>
      <c r="I666" s="8"/>
      <c r="J666" s="8"/>
      <c r="K666" s="8"/>
      <c r="L666" s="8"/>
      <c r="M666" s="8"/>
      <c r="N666" s="8"/>
      <c r="O666" s="8"/>
      <c r="P666" s="8"/>
      <c r="Q666" s="8"/>
      <c r="R666" s="8"/>
      <c r="S666" s="8"/>
      <c r="T666" s="15"/>
      <c r="U666" s="15"/>
      <c r="V666" s="15"/>
      <c r="W666" s="15"/>
      <c r="X666" s="15"/>
      <c r="Y666" s="15"/>
      <c r="Z666" s="15"/>
      <c r="AA666" s="15"/>
      <c r="AB666" s="15"/>
      <c r="AC666" s="15"/>
    </row>
    <row r="667" spans="1:29" ht="15.75" customHeight="1" x14ac:dyDescent="0.35">
      <c r="A667" s="8"/>
      <c r="B667" s="8"/>
      <c r="C667" s="8"/>
      <c r="D667" s="8"/>
      <c r="E667" s="8"/>
      <c r="F667" s="8"/>
      <c r="G667" s="8"/>
      <c r="H667" s="8"/>
      <c r="I667" s="8"/>
      <c r="J667" s="8"/>
      <c r="K667" s="8"/>
      <c r="L667" s="8"/>
      <c r="M667" s="8"/>
      <c r="N667" s="8"/>
      <c r="O667" s="8"/>
      <c r="P667" s="8"/>
      <c r="Q667" s="8"/>
      <c r="R667" s="8"/>
      <c r="S667" s="8"/>
      <c r="T667" s="15"/>
      <c r="U667" s="15"/>
      <c r="V667" s="15"/>
      <c r="W667" s="15"/>
      <c r="X667" s="15"/>
      <c r="Y667" s="15"/>
      <c r="Z667" s="15"/>
      <c r="AA667" s="15"/>
      <c r="AB667" s="15"/>
      <c r="AC667" s="15"/>
    </row>
    <row r="668" spans="1:29" ht="15.75" customHeight="1" x14ac:dyDescent="0.35">
      <c r="A668" s="8"/>
      <c r="B668" s="8"/>
      <c r="C668" s="8"/>
      <c r="D668" s="8"/>
      <c r="E668" s="8"/>
      <c r="F668" s="8"/>
      <c r="G668" s="8"/>
      <c r="H668" s="8"/>
      <c r="I668" s="8"/>
      <c r="J668" s="8"/>
      <c r="K668" s="8"/>
      <c r="L668" s="8"/>
      <c r="M668" s="8"/>
      <c r="N668" s="8"/>
      <c r="O668" s="8"/>
      <c r="P668" s="8"/>
      <c r="Q668" s="8"/>
      <c r="R668" s="8"/>
      <c r="S668" s="8"/>
      <c r="T668" s="15"/>
      <c r="U668" s="15"/>
      <c r="V668" s="15"/>
      <c r="W668" s="15"/>
      <c r="X668" s="15"/>
      <c r="Y668" s="15"/>
      <c r="Z668" s="15"/>
      <c r="AA668" s="15"/>
      <c r="AB668" s="15"/>
      <c r="AC668" s="15"/>
    </row>
    <row r="669" spans="1:29" ht="15.75" customHeight="1" x14ac:dyDescent="0.35">
      <c r="A669" s="8"/>
      <c r="B669" s="8"/>
      <c r="C669" s="8"/>
      <c r="D669" s="8"/>
      <c r="E669" s="8"/>
      <c r="F669" s="8"/>
      <c r="G669" s="8"/>
      <c r="H669" s="8"/>
      <c r="I669" s="8"/>
      <c r="J669" s="8"/>
      <c r="K669" s="8"/>
      <c r="L669" s="8"/>
      <c r="M669" s="8"/>
      <c r="N669" s="8"/>
      <c r="O669" s="8"/>
      <c r="P669" s="8"/>
      <c r="Q669" s="8"/>
      <c r="R669" s="8"/>
      <c r="S669" s="8"/>
      <c r="T669" s="15"/>
      <c r="U669" s="15"/>
      <c r="V669" s="15"/>
      <c r="W669" s="15"/>
      <c r="X669" s="15"/>
      <c r="Y669" s="15"/>
      <c r="Z669" s="15"/>
      <c r="AA669" s="15"/>
      <c r="AB669" s="15"/>
      <c r="AC669" s="15"/>
    </row>
    <row r="670" spans="1:29" ht="15.75" customHeight="1" x14ac:dyDescent="0.35">
      <c r="A670" s="8"/>
      <c r="B670" s="8"/>
      <c r="C670" s="8"/>
      <c r="D670" s="8"/>
      <c r="E670" s="8"/>
      <c r="F670" s="8"/>
      <c r="G670" s="8"/>
      <c r="H670" s="8"/>
      <c r="I670" s="8"/>
      <c r="J670" s="8"/>
      <c r="K670" s="8"/>
      <c r="L670" s="8"/>
      <c r="M670" s="8"/>
      <c r="N670" s="8"/>
      <c r="O670" s="8"/>
      <c r="P670" s="8"/>
      <c r="Q670" s="8"/>
      <c r="R670" s="8"/>
      <c r="S670" s="8"/>
      <c r="T670" s="15"/>
      <c r="U670" s="15"/>
      <c r="V670" s="15"/>
      <c r="W670" s="15"/>
      <c r="X670" s="15"/>
      <c r="Y670" s="15"/>
      <c r="Z670" s="15"/>
      <c r="AA670" s="15"/>
      <c r="AB670" s="15"/>
      <c r="AC670" s="15"/>
    </row>
    <row r="671" spans="1:29" ht="15.75" customHeight="1" x14ac:dyDescent="0.35">
      <c r="A671" s="8"/>
      <c r="B671" s="8"/>
      <c r="C671" s="8"/>
      <c r="D671" s="8"/>
      <c r="E671" s="8"/>
      <c r="F671" s="8"/>
      <c r="G671" s="8"/>
      <c r="H671" s="8"/>
      <c r="I671" s="8"/>
      <c r="J671" s="8"/>
      <c r="K671" s="8"/>
      <c r="L671" s="8"/>
      <c r="M671" s="8"/>
      <c r="N671" s="8"/>
      <c r="O671" s="8"/>
      <c r="P671" s="8"/>
      <c r="Q671" s="8"/>
      <c r="R671" s="8"/>
      <c r="S671" s="8"/>
      <c r="T671" s="15"/>
      <c r="U671" s="15"/>
      <c r="V671" s="15"/>
      <c r="W671" s="15"/>
      <c r="X671" s="15"/>
      <c r="Y671" s="15"/>
      <c r="Z671" s="15"/>
      <c r="AA671" s="15"/>
      <c r="AB671" s="15"/>
      <c r="AC671" s="15"/>
    </row>
    <row r="672" spans="1:29" ht="15.75" customHeight="1" x14ac:dyDescent="0.35">
      <c r="A672" s="8"/>
      <c r="B672" s="8"/>
      <c r="C672" s="8"/>
      <c r="D672" s="8"/>
      <c r="E672" s="8"/>
      <c r="F672" s="8"/>
      <c r="G672" s="8"/>
      <c r="H672" s="8"/>
      <c r="I672" s="8"/>
      <c r="J672" s="8"/>
      <c r="K672" s="8"/>
      <c r="L672" s="8"/>
      <c r="M672" s="8"/>
      <c r="N672" s="8"/>
      <c r="O672" s="8"/>
      <c r="P672" s="8"/>
      <c r="Q672" s="8"/>
      <c r="R672" s="8"/>
      <c r="S672" s="8"/>
      <c r="T672" s="15"/>
      <c r="U672" s="15"/>
      <c r="V672" s="15"/>
      <c r="W672" s="15"/>
      <c r="X672" s="15"/>
      <c r="Y672" s="15"/>
      <c r="Z672" s="15"/>
      <c r="AA672" s="15"/>
      <c r="AB672" s="15"/>
      <c r="AC672" s="15"/>
    </row>
    <row r="673" spans="1:29" ht="15.75" customHeight="1" x14ac:dyDescent="0.35">
      <c r="A673" s="8"/>
      <c r="B673" s="8"/>
      <c r="C673" s="8"/>
      <c r="D673" s="8"/>
      <c r="E673" s="8"/>
      <c r="F673" s="8"/>
      <c r="G673" s="8"/>
      <c r="H673" s="8"/>
      <c r="I673" s="8"/>
      <c r="J673" s="8"/>
      <c r="K673" s="8"/>
      <c r="L673" s="8"/>
      <c r="M673" s="8"/>
      <c r="N673" s="8"/>
      <c r="O673" s="8"/>
      <c r="P673" s="8"/>
      <c r="Q673" s="8"/>
      <c r="R673" s="8"/>
      <c r="S673" s="8"/>
      <c r="T673" s="15"/>
      <c r="U673" s="15"/>
      <c r="V673" s="15"/>
      <c r="W673" s="15"/>
      <c r="X673" s="15"/>
      <c r="Y673" s="15"/>
      <c r="Z673" s="15"/>
      <c r="AA673" s="15"/>
      <c r="AB673" s="15"/>
      <c r="AC673" s="15"/>
    </row>
    <row r="674" spans="1:29" ht="15.75" customHeight="1" x14ac:dyDescent="0.35">
      <c r="A674" s="8"/>
      <c r="B674" s="8"/>
      <c r="C674" s="8"/>
      <c r="D674" s="8"/>
      <c r="E674" s="8"/>
      <c r="F674" s="8"/>
      <c r="G674" s="8"/>
      <c r="H674" s="8"/>
      <c r="I674" s="8"/>
      <c r="J674" s="8"/>
      <c r="K674" s="8"/>
      <c r="L674" s="8"/>
      <c r="M674" s="8"/>
      <c r="N674" s="8"/>
      <c r="O674" s="8"/>
      <c r="P674" s="8"/>
      <c r="Q674" s="8"/>
      <c r="R674" s="8"/>
      <c r="S674" s="8"/>
      <c r="T674" s="15"/>
      <c r="U674" s="15"/>
      <c r="V674" s="15"/>
      <c r="W674" s="15"/>
      <c r="X674" s="15"/>
      <c r="Y674" s="15"/>
      <c r="Z674" s="15"/>
      <c r="AA674" s="15"/>
      <c r="AB674" s="15"/>
      <c r="AC674" s="15"/>
    </row>
    <row r="675" spans="1:29" ht="15.75" customHeight="1" x14ac:dyDescent="0.35">
      <c r="A675" s="8"/>
      <c r="B675" s="8"/>
      <c r="C675" s="8"/>
      <c r="D675" s="8"/>
      <c r="E675" s="8"/>
      <c r="F675" s="8"/>
      <c r="G675" s="8"/>
      <c r="H675" s="8"/>
      <c r="I675" s="8"/>
      <c r="J675" s="8"/>
      <c r="K675" s="8"/>
      <c r="L675" s="8"/>
      <c r="M675" s="8"/>
      <c r="N675" s="8"/>
      <c r="O675" s="8"/>
      <c r="P675" s="8"/>
      <c r="Q675" s="8"/>
      <c r="R675" s="8"/>
      <c r="S675" s="8"/>
      <c r="T675" s="15"/>
      <c r="U675" s="15"/>
      <c r="V675" s="15"/>
      <c r="W675" s="15"/>
      <c r="X675" s="15"/>
      <c r="Y675" s="15"/>
      <c r="Z675" s="15"/>
      <c r="AA675" s="15"/>
      <c r="AB675" s="15"/>
      <c r="AC675" s="15"/>
    </row>
    <row r="676" spans="1:29" ht="15.75" customHeight="1" x14ac:dyDescent="0.35">
      <c r="A676" s="8"/>
      <c r="B676" s="8"/>
      <c r="C676" s="8"/>
      <c r="D676" s="8"/>
      <c r="E676" s="8"/>
      <c r="F676" s="8"/>
      <c r="G676" s="8"/>
      <c r="H676" s="8"/>
      <c r="I676" s="8"/>
      <c r="J676" s="8"/>
      <c r="K676" s="8"/>
      <c r="L676" s="8"/>
      <c r="M676" s="8"/>
      <c r="N676" s="8"/>
      <c r="O676" s="8"/>
      <c r="P676" s="8"/>
      <c r="Q676" s="8"/>
      <c r="R676" s="8"/>
      <c r="S676" s="8"/>
      <c r="T676" s="15"/>
      <c r="U676" s="15"/>
      <c r="V676" s="15"/>
      <c r="W676" s="15"/>
      <c r="X676" s="15"/>
      <c r="Y676" s="15"/>
      <c r="Z676" s="15"/>
      <c r="AA676" s="15"/>
      <c r="AB676" s="15"/>
      <c r="AC676" s="15"/>
    </row>
    <row r="677" spans="1:29" ht="15.75" customHeight="1" x14ac:dyDescent="0.35">
      <c r="A677" s="8"/>
      <c r="B677" s="8"/>
      <c r="C677" s="8"/>
      <c r="D677" s="8"/>
      <c r="E677" s="8"/>
      <c r="F677" s="8"/>
      <c r="G677" s="8"/>
      <c r="H677" s="8"/>
      <c r="I677" s="8"/>
      <c r="J677" s="8"/>
      <c r="K677" s="8"/>
      <c r="L677" s="8"/>
      <c r="M677" s="8"/>
      <c r="N677" s="8"/>
      <c r="O677" s="8"/>
      <c r="P677" s="8"/>
      <c r="Q677" s="8"/>
      <c r="R677" s="8"/>
      <c r="S677" s="8"/>
      <c r="T677" s="15"/>
      <c r="U677" s="15"/>
      <c r="V677" s="15"/>
      <c r="W677" s="15"/>
      <c r="X677" s="15"/>
      <c r="Y677" s="15"/>
      <c r="Z677" s="15"/>
      <c r="AA677" s="15"/>
      <c r="AB677" s="15"/>
      <c r="AC677" s="15"/>
    </row>
    <row r="678" spans="1:29" ht="15.75" customHeight="1" x14ac:dyDescent="0.35">
      <c r="A678" s="8"/>
      <c r="B678" s="8"/>
      <c r="C678" s="8"/>
      <c r="D678" s="8"/>
      <c r="E678" s="8"/>
      <c r="F678" s="8"/>
      <c r="G678" s="8"/>
      <c r="H678" s="8"/>
      <c r="I678" s="8"/>
      <c r="J678" s="8"/>
      <c r="K678" s="8"/>
      <c r="L678" s="8"/>
      <c r="M678" s="8"/>
      <c r="N678" s="8"/>
      <c r="O678" s="8"/>
      <c r="P678" s="8"/>
      <c r="Q678" s="8"/>
      <c r="R678" s="8"/>
      <c r="S678" s="8"/>
      <c r="T678" s="15"/>
      <c r="U678" s="15"/>
      <c r="V678" s="15"/>
      <c r="W678" s="15"/>
      <c r="X678" s="15"/>
      <c r="Y678" s="15"/>
      <c r="Z678" s="15"/>
      <c r="AA678" s="15"/>
      <c r="AB678" s="15"/>
      <c r="AC678" s="15"/>
    </row>
    <row r="679" spans="1:29" ht="15.75" customHeight="1" x14ac:dyDescent="0.35">
      <c r="A679" s="8"/>
      <c r="B679" s="8"/>
      <c r="C679" s="8"/>
      <c r="D679" s="8"/>
      <c r="E679" s="8"/>
      <c r="F679" s="8"/>
      <c r="G679" s="8"/>
      <c r="H679" s="8"/>
      <c r="I679" s="8"/>
      <c r="J679" s="8"/>
      <c r="K679" s="8"/>
      <c r="L679" s="8"/>
      <c r="M679" s="8"/>
      <c r="N679" s="8"/>
      <c r="O679" s="8"/>
      <c r="P679" s="8"/>
      <c r="Q679" s="8"/>
      <c r="R679" s="8"/>
      <c r="S679" s="8"/>
      <c r="T679" s="15"/>
      <c r="U679" s="15"/>
      <c r="V679" s="15"/>
      <c r="W679" s="15"/>
      <c r="X679" s="15"/>
      <c r="Y679" s="15"/>
      <c r="Z679" s="15"/>
      <c r="AA679" s="15"/>
      <c r="AB679" s="15"/>
      <c r="AC679" s="15"/>
    </row>
    <row r="680" spans="1:29" ht="15.75" customHeight="1" x14ac:dyDescent="0.35">
      <c r="A680" s="8"/>
      <c r="B680" s="8"/>
      <c r="C680" s="8"/>
      <c r="D680" s="8"/>
      <c r="E680" s="8"/>
      <c r="F680" s="8"/>
      <c r="G680" s="8"/>
      <c r="H680" s="8"/>
      <c r="I680" s="8"/>
      <c r="J680" s="8"/>
      <c r="K680" s="8"/>
      <c r="L680" s="8"/>
      <c r="M680" s="8"/>
      <c r="N680" s="8"/>
      <c r="O680" s="8"/>
      <c r="P680" s="8"/>
      <c r="Q680" s="8"/>
      <c r="R680" s="8"/>
      <c r="S680" s="8"/>
      <c r="T680" s="15"/>
      <c r="U680" s="15"/>
      <c r="V680" s="15"/>
      <c r="W680" s="15"/>
      <c r="X680" s="15"/>
      <c r="Y680" s="15"/>
      <c r="Z680" s="15"/>
      <c r="AA680" s="15"/>
      <c r="AB680" s="15"/>
      <c r="AC680" s="15"/>
    </row>
    <row r="681" spans="1:29" ht="15.75" customHeight="1" x14ac:dyDescent="0.35">
      <c r="A681" s="8"/>
      <c r="B681" s="8"/>
      <c r="C681" s="8"/>
      <c r="D681" s="8"/>
      <c r="E681" s="8"/>
      <c r="F681" s="8"/>
      <c r="G681" s="8"/>
      <c r="H681" s="8"/>
      <c r="I681" s="8"/>
      <c r="J681" s="8"/>
      <c r="K681" s="8"/>
      <c r="L681" s="8"/>
      <c r="M681" s="8"/>
      <c r="N681" s="8"/>
      <c r="O681" s="8"/>
      <c r="P681" s="8"/>
      <c r="Q681" s="8"/>
      <c r="R681" s="8"/>
      <c r="S681" s="8"/>
      <c r="T681" s="15"/>
      <c r="U681" s="15"/>
      <c r="V681" s="15"/>
      <c r="W681" s="15"/>
      <c r="X681" s="15"/>
      <c r="Y681" s="15"/>
      <c r="Z681" s="15"/>
      <c r="AA681" s="15"/>
      <c r="AB681" s="15"/>
      <c r="AC681" s="15"/>
    </row>
    <row r="682" spans="1:29" ht="15.75" customHeight="1" x14ac:dyDescent="0.35">
      <c r="A682" s="8"/>
      <c r="B682" s="8"/>
      <c r="C682" s="8"/>
      <c r="D682" s="8"/>
      <c r="E682" s="8"/>
      <c r="F682" s="8"/>
      <c r="G682" s="8"/>
      <c r="H682" s="8"/>
      <c r="I682" s="8"/>
      <c r="J682" s="8"/>
      <c r="K682" s="8"/>
      <c r="L682" s="8"/>
      <c r="M682" s="8"/>
      <c r="N682" s="8"/>
      <c r="O682" s="8"/>
      <c r="P682" s="8"/>
      <c r="Q682" s="8"/>
      <c r="R682" s="8"/>
      <c r="S682" s="8"/>
      <c r="T682" s="15"/>
      <c r="U682" s="15"/>
      <c r="V682" s="15"/>
      <c r="W682" s="15"/>
      <c r="X682" s="15"/>
      <c r="Y682" s="15"/>
      <c r="Z682" s="15"/>
      <c r="AA682" s="15"/>
      <c r="AB682" s="15"/>
      <c r="AC682" s="15"/>
    </row>
    <row r="683" spans="1:29" ht="15.75" customHeight="1" x14ac:dyDescent="0.35">
      <c r="A683" s="8"/>
      <c r="B683" s="8"/>
      <c r="C683" s="8"/>
      <c r="D683" s="8"/>
      <c r="E683" s="8"/>
      <c r="F683" s="8"/>
      <c r="G683" s="8"/>
      <c r="H683" s="8"/>
      <c r="I683" s="8"/>
      <c r="J683" s="8"/>
      <c r="K683" s="8"/>
      <c r="L683" s="8"/>
      <c r="M683" s="8"/>
      <c r="N683" s="8"/>
      <c r="O683" s="8"/>
      <c r="P683" s="8"/>
      <c r="Q683" s="8"/>
      <c r="R683" s="8"/>
      <c r="S683" s="8"/>
      <c r="T683" s="15"/>
      <c r="U683" s="15"/>
      <c r="V683" s="15"/>
      <c r="W683" s="15"/>
      <c r="X683" s="15"/>
      <c r="Y683" s="15"/>
      <c r="Z683" s="15"/>
      <c r="AA683" s="15"/>
      <c r="AB683" s="15"/>
      <c r="AC683" s="15"/>
    </row>
    <row r="684" spans="1:29" ht="15.75" customHeight="1" x14ac:dyDescent="0.35">
      <c r="A684" s="8"/>
      <c r="B684" s="8"/>
      <c r="C684" s="8"/>
      <c r="D684" s="8"/>
      <c r="E684" s="8"/>
      <c r="F684" s="8"/>
      <c r="G684" s="8"/>
      <c r="H684" s="8"/>
      <c r="I684" s="8"/>
      <c r="J684" s="8"/>
      <c r="K684" s="8"/>
      <c r="L684" s="8"/>
      <c r="M684" s="8"/>
      <c r="N684" s="8"/>
      <c r="O684" s="8"/>
      <c r="P684" s="8"/>
      <c r="Q684" s="8"/>
      <c r="R684" s="8"/>
      <c r="S684" s="8"/>
      <c r="T684" s="15"/>
      <c r="U684" s="15"/>
      <c r="V684" s="15"/>
      <c r="W684" s="15"/>
      <c r="X684" s="15"/>
      <c r="Y684" s="15"/>
      <c r="Z684" s="15"/>
      <c r="AA684" s="15"/>
      <c r="AB684" s="15"/>
      <c r="AC684" s="15"/>
    </row>
    <row r="685" spans="1:29" ht="15.75" customHeight="1" x14ac:dyDescent="0.35">
      <c r="A685" s="8"/>
      <c r="B685" s="8"/>
      <c r="C685" s="8"/>
      <c r="D685" s="8"/>
      <c r="E685" s="8"/>
      <c r="F685" s="8"/>
      <c r="G685" s="8"/>
      <c r="H685" s="8"/>
      <c r="I685" s="8"/>
      <c r="J685" s="8"/>
      <c r="K685" s="8"/>
      <c r="L685" s="8"/>
      <c r="M685" s="8"/>
      <c r="N685" s="8"/>
      <c r="O685" s="8"/>
      <c r="P685" s="8"/>
      <c r="Q685" s="8"/>
      <c r="R685" s="8"/>
      <c r="S685" s="8"/>
      <c r="T685" s="15"/>
      <c r="U685" s="15"/>
      <c r="V685" s="15"/>
      <c r="W685" s="15"/>
      <c r="X685" s="15"/>
      <c r="Y685" s="15"/>
      <c r="Z685" s="15"/>
      <c r="AA685" s="15"/>
      <c r="AB685" s="15"/>
      <c r="AC685" s="15"/>
    </row>
    <row r="686" spans="1:29" ht="15.75" customHeight="1" x14ac:dyDescent="0.35">
      <c r="A686" s="8"/>
      <c r="B686" s="8"/>
      <c r="C686" s="8"/>
      <c r="D686" s="8"/>
      <c r="E686" s="8"/>
      <c r="F686" s="8"/>
      <c r="G686" s="8"/>
      <c r="H686" s="8"/>
      <c r="I686" s="8"/>
      <c r="J686" s="8"/>
      <c r="K686" s="8"/>
      <c r="L686" s="8"/>
      <c r="M686" s="8"/>
      <c r="N686" s="8"/>
      <c r="O686" s="8"/>
      <c r="P686" s="8"/>
      <c r="Q686" s="8"/>
      <c r="R686" s="8"/>
      <c r="S686" s="8"/>
      <c r="T686" s="15"/>
      <c r="U686" s="15"/>
      <c r="V686" s="15"/>
      <c r="W686" s="15"/>
      <c r="X686" s="15"/>
      <c r="Y686" s="15"/>
      <c r="Z686" s="15"/>
      <c r="AA686" s="15"/>
      <c r="AB686" s="15"/>
      <c r="AC686" s="15"/>
    </row>
    <row r="687" spans="1:29" ht="15.75" customHeight="1" x14ac:dyDescent="0.35">
      <c r="A687" s="8"/>
      <c r="B687" s="8"/>
      <c r="C687" s="8"/>
      <c r="D687" s="8"/>
      <c r="E687" s="8"/>
      <c r="F687" s="8"/>
      <c r="G687" s="8"/>
      <c r="H687" s="8"/>
      <c r="I687" s="8"/>
      <c r="J687" s="8"/>
      <c r="K687" s="8"/>
      <c r="L687" s="8"/>
      <c r="M687" s="8"/>
      <c r="N687" s="8"/>
      <c r="O687" s="8"/>
      <c r="P687" s="8"/>
      <c r="Q687" s="8"/>
      <c r="R687" s="8"/>
      <c r="S687" s="8"/>
      <c r="T687" s="15"/>
      <c r="U687" s="15"/>
      <c r="V687" s="15"/>
      <c r="W687" s="15"/>
      <c r="X687" s="15"/>
      <c r="Y687" s="15"/>
      <c r="Z687" s="15"/>
      <c r="AA687" s="15"/>
      <c r="AB687" s="15"/>
      <c r="AC687" s="15"/>
    </row>
    <row r="688" spans="1:29" ht="15.75" customHeight="1" x14ac:dyDescent="0.35">
      <c r="A688" s="8"/>
      <c r="B688" s="8"/>
      <c r="C688" s="8"/>
      <c r="D688" s="8"/>
      <c r="E688" s="8"/>
      <c r="F688" s="8"/>
      <c r="G688" s="8"/>
      <c r="H688" s="8"/>
      <c r="I688" s="8"/>
      <c r="J688" s="8"/>
      <c r="K688" s="8"/>
      <c r="L688" s="8"/>
      <c r="M688" s="8"/>
      <c r="N688" s="8"/>
      <c r="O688" s="8"/>
      <c r="P688" s="8"/>
      <c r="Q688" s="8"/>
      <c r="R688" s="8"/>
      <c r="S688" s="8"/>
      <c r="T688" s="15"/>
      <c r="U688" s="15"/>
      <c r="V688" s="15"/>
      <c r="W688" s="15"/>
      <c r="X688" s="15"/>
      <c r="Y688" s="15"/>
      <c r="Z688" s="15"/>
      <c r="AA688" s="15"/>
      <c r="AB688" s="15"/>
      <c r="AC688" s="15"/>
    </row>
    <row r="689" spans="1:29" ht="15.75" customHeight="1" x14ac:dyDescent="0.35">
      <c r="A689" s="8"/>
      <c r="B689" s="8"/>
      <c r="C689" s="8"/>
      <c r="D689" s="8"/>
      <c r="E689" s="8"/>
      <c r="F689" s="8"/>
      <c r="G689" s="8"/>
      <c r="H689" s="8"/>
      <c r="I689" s="8"/>
      <c r="J689" s="8"/>
      <c r="K689" s="8"/>
      <c r="L689" s="8"/>
      <c r="M689" s="8"/>
      <c r="N689" s="8"/>
      <c r="O689" s="8"/>
      <c r="P689" s="8"/>
      <c r="Q689" s="8"/>
      <c r="R689" s="8"/>
      <c r="S689" s="8"/>
      <c r="T689" s="15"/>
      <c r="U689" s="15"/>
      <c r="V689" s="15"/>
      <c r="W689" s="15"/>
      <c r="X689" s="15"/>
      <c r="Y689" s="15"/>
      <c r="Z689" s="15"/>
      <c r="AA689" s="15"/>
      <c r="AB689" s="15"/>
      <c r="AC689" s="15"/>
    </row>
    <row r="690" spans="1:29" ht="15.75" customHeight="1" x14ac:dyDescent="0.35">
      <c r="A690" s="8"/>
      <c r="B690" s="8"/>
      <c r="C690" s="8"/>
      <c r="D690" s="8"/>
      <c r="E690" s="8"/>
      <c r="F690" s="8"/>
      <c r="G690" s="8"/>
      <c r="H690" s="8"/>
      <c r="I690" s="8"/>
      <c r="J690" s="8"/>
      <c r="K690" s="8"/>
      <c r="L690" s="8"/>
      <c r="M690" s="8"/>
      <c r="N690" s="8"/>
      <c r="O690" s="8"/>
      <c r="P690" s="8"/>
      <c r="Q690" s="8"/>
      <c r="R690" s="8"/>
      <c r="S690" s="8"/>
      <c r="T690" s="15"/>
      <c r="U690" s="15"/>
      <c r="V690" s="15"/>
      <c r="W690" s="15"/>
      <c r="X690" s="15"/>
      <c r="Y690" s="15"/>
      <c r="Z690" s="15"/>
      <c r="AA690" s="15"/>
      <c r="AB690" s="15"/>
      <c r="AC690" s="15"/>
    </row>
    <row r="691" spans="1:29" ht="15.75" customHeight="1" x14ac:dyDescent="0.35">
      <c r="A691" s="8"/>
      <c r="B691" s="8"/>
      <c r="C691" s="8"/>
      <c r="D691" s="8"/>
      <c r="E691" s="8"/>
      <c r="F691" s="8"/>
      <c r="G691" s="8"/>
      <c r="H691" s="8"/>
      <c r="I691" s="8"/>
      <c r="J691" s="8"/>
      <c r="K691" s="8"/>
      <c r="L691" s="8"/>
      <c r="M691" s="8"/>
      <c r="N691" s="8"/>
      <c r="O691" s="8"/>
      <c r="P691" s="8"/>
      <c r="Q691" s="8"/>
      <c r="R691" s="8"/>
      <c r="S691" s="8"/>
      <c r="T691" s="15"/>
      <c r="U691" s="15"/>
      <c r="V691" s="15"/>
      <c r="W691" s="15"/>
      <c r="X691" s="15"/>
      <c r="Y691" s="15"/>
      <c r="Z691" s="15"/>
      <c r="AA691" s="15"/>
      <c r="AB691" s="15"/>
      <c r="AC691" s="15"/>
    </row>
    <row r="692" spans="1:29" ht="15.75" customHeight="1" x14ac:dyDescent="0.35">
      <c r="A692" s="8"/>
      <c r="B692" s="8"/>
      <c r="C692" s="8"/>
      <c r="D692" s="8"/>
      <c r="E692" s="8"/>
      <c r="F692" s="8"/>
      <c r="G692" s="8"/>
      <c r="H692" s="8"/>
      <c r="I692" s="8"/>
      <c r="J692" s="8"/>
      <c r="K692" s="8"/>
      <c r="L692" s="8"/>
      <c r="M692" s="8"/>
      <c r="N692" s="8"/>
      <c r="O692" s="8"/>
      <c r="P692" s="8"/>
      <c r="Q692" s="8"/>
      <c r="R692" s="8"/>
      <c r="S692" s="8"/>
      <c r="T692" s="15"/>
      <c r="U692" s="15"/>
      <c r="V692" s="15"/>
      <c r="W692" s="15"/>
      <c r="X692" s="15"/>
      <c r="Y692" s="15"/>
      <c r="Z692" s="15"/>
      <c r="AA692" s="15"/>
      <c r="AB692" s="15"/>
      <c r="AC692" s="15"/>
    </row>
    <row r="693" spans="1:29" ht="15.75" customHeight="1" x14ac:dyDescent="0.35">
      <c r="A693" s="8"/>
      <c r="B693" s="8"/>
      <c r="C693" s="8"/>
      <c r="D693" s="8"/>
      <c r="E693" s="8"/>
      <c r="F693" s="8"/>
      <c r="G693" s="8"/>
      <c r="H693" s="8"/>
      <c r="I693" s="8"/>
      <c r="J693" s="8"/>
      <c r="K693" s="8"/>
      <c r="L693" s="8"/>
      <c r="M693" s="8"/>
      <c r="N693" s="8"/>
      <c r="O693" s="8"/>
      <c r="P693" s="8"/>
      <c r="Q693" s="8"/>
      <c r="R693" s="8"/>
      <c r="S693" s="8"/>
      <c r="T693" s="15"/>
      <c r="U693" s="15"/>
      <c r="V693" s="15"/>
      <c r="W693" s="15"/>
      <c r="X693" s="15"/>
      <c r="Y693" s="15"/>
      <c r="Z693" s="15"/>
      <c r="AA693" s="15"/>
      <c r="AB693" s="15"/>
      <c r="AC693" s="15"/>
    </row>
    <row r="694" spans="1:29" ht="15.75" customHeight="1" x14ac:dyDescent="0.35">
      <c r="A694" s="8"/>
      <c r="B694" s="8"/>
      <c r="C694" s="8"/>
      <c r="D694" s="8"/>
      <c r="E694" s="8"/>
      <c r="F694" s="8"/>
      <c r="G694" s="8"/>
      <c r="H694" s="8"/>
      <c r="I694" s="8"/>
      <c r="J694" s="8"/>
      <c r="K694" s="8"/>
      <c r="L694" s="8"/>
      <c r="M694" s="8"/>
      <c r="N694" s="8"/>
      <c r="O694" s="8"/>
      <c r="P694" s="8"/>
      <c r="Q694" s="8"/>
      <c r="R694" s="8"/>
      <c r="S694" s="8"/>
      <c r="T694" s="15"/>
      <c r="U694" s="15"/>
      <c r="V694" s="15"/>
      <c r="W694" s="15"/>
      <c r="X694" s="15"/>
      <c r="Y694" s="15"/>
      <c r="Z694" s="15"/>
      <c r="AA694" s="15"/>
      <c r="AB694" s="15"/>
      <c r="AC694" s="15"/>
    </row>
    <row r="695" spans="1:29" ht="15.75" customHeight="1" x14ac:dyDescent="0.35">
      <c r="A695" s="8"/>
      <c r="B695" s="8"/>
      <c r="C695" s="8"/>
      <c r="D695" s="8"/>
      <c r="E695" s="8"/>
      <c r="F695" s="8"/>
      <c r="G695" s="8"/>
      <c r="H695" s="8"/>
      <c r="I695" s="8"/>
      <c r="J695" s="8"/>
      <c r="K695" s="8"/>
      <c r="L695" s="8"/>
      <c r="M695" s="8"/>
      <c r="N695" s="8"/>
      <c r="O695" s="8"/>
      <c r="P695" s="8"/>
      <c r="Q695" s="8"/>
      <c r="R695" s="8"/>
      <c r="S695" s="8"/>
      <c r="T695" s="15"/>
      <c r="U695" s="15"/>
      <c r="V695" s="15"/>
      <c r="W695" s="15"/>
      <c r="X695" s="15"/>
      <c r="Y695" s="15"/>
      <c r="Z695" s="15"/>
      <c r="AA695" s="15"/>
      <c r="AB695" s="15"/>
      <c r="AC695" s="15"/>
    </row>
    <row r="696" spans="1:29" ht="15.75" customHeight="1" x14ac:dyDescent="0.35">
      <c r="A696" s="8"/>
      <c r="B696" s="8"/>
      <c r="C696" s="8"/>
      <c r="D696" s="8"/>
      <c r="E696" s="8"/>
      <c r="F696" s="8"/>
      <c r="G696" s="8"/>
      <c r="H696" s="8"/>
      <c r="I696" s="8"/>
      <c r="J696" s="8"/>
      <c r="K696" s="8"/>
      <c r="L696" s="8"/>
      <c r="M696" s="8"/>
      <c r="N696" s="8"/>
      <c r="O696" s="8"/>
      <c r="P696" s="8"/>
      <c r="Q696" s="8"/>
      <c r="R696" s="8"/>
      <c r="S696" s="8"/>
      <c r="T696" s="15"/>
      <c r="U696" s="15"/>
      <c r="V696" s="15"/>
      <c r="W696" s="15"/>
      <c r="X696" s="15"/>
      <c r="Y696" s="15"/>
      <c r="Z696" s="15"/>
      <c r="AA696" s="15"/>
      <c r="AB696" s="15"/>
      <c r="AC696" s="15"/>
    </row>
    <row r="697" spans="1:29" ht="15.75" customHeight="1" x14ac:dyDescent="0.35">
      <c r="A697" s="8"/>
      <c r="B697" s="8"/>
      <c r="C697" s="8"/>
      <c r="D697" s="8"/>
      <c r="E697" s="8"/>
      <c r="F697" s="8"/>
      <c r="G697" s="8"/>
      <c r="H697" s="8"/>
      <c r="I697" s="8"/>
      <c r="J697" s="8"/>
      <c r="K697" s="8"/>
      <c r="L697" s="8"/>
      <c r="M697" s="8"/>
      <c r="N697" s="8"/>
      <c r="O697" s="8"/>
      <c r="P697" s="8"/>
      <c r="Q697" s="8"/>
      <c r="R697" s="8"/>
      <c r="S697" s="8"/>
      <c r="T697" s="15"/>
      <c r="U697" s="15"/>
      <c r="V697" s="15"/>
      <c r="W697" s="15"/>
      <c r="X697" s="15"/>
      <c r="Y697" s="15"/>
      <c r="Z697" s="15"/>
      <c r="AA697" s="15"/>
      <c r="AB697" s="15"/>
      <c r="AC697" s="15"/>
    </row>
    <row r="698" spans="1:29" ht="15.75" customHeight="1" x14ac:dyDescent="0.35">
      <c r="A698" s="8"/>
      <c r="B698" s="8"/>
      <c r="C698" s="8"/>
      <c r="D698" s="8"/>
      <c r="E698" s="8"/>
      <c r="F698" s="8"/>
      <c r="G698" s="8"/>
      <c r="H698" s="8"/>
      <c r="I698" s="8"/>
      <c r="J698" s="8"/>
      <c r="K698" s="8"/>
      <c r="L698" s="8"/>
      <c r="M698" s="8"/>
      <c r="N698" s="8"/>
      <c r="O698" s="8"/>
      <c r="P698" s="8"/>
      <c r="Q698" s="8"/>
      <c r="R698" s="8"/>
      <c r="S698" s="8"/>
      <c r="T698" s="15"/>
      <c r="U698" s="15"/>
      <c r="V698" s="15"/>
      <c r="W698" s="15"/>
      <c r="X698" s="15"/>
      <c r="Y698" s="15"/>
      <c r="Z698" s="15"/>
      <c r="AA698" s="15"/>
      <c r="AB698" s="15"/>
      <c r="AC698" s="15"/>
    </row>
    <row r="699" spans="1:29" ht="15.75" customHeight="1" x14ac:dyDescent="0.35">
      <c r="A699" s="8"/>
      <c r="B699" s="8"/>
      <c r="C699" s="8"/>
      <c r="D699" s="8"/>
      <c r="E699" s="8"/>
      <c r="F699" s="8"/>
      <c r="G699" s="8"/>
      <c r="H699" s="8"/>
      <c r="I699" s="8"/>
      <c r="J699" s="8"/>
      <c r="K699" s="8"/>
      <c r="L699" s="8"/>
      <c r="M699" s="8"/>
      <c r="N699" s="8"/>
      <c r="O699" s="8"/>
      <c r="P699" s="8"/>
      <c r="Q699" s="8"/>
      <c r="R699" s="8"/>
      <c r="S699" s="8"/>
      <c r="T699" s="15"/>
      <c r="U699" s="15"/>
      <c r="V699" s="15"/>
      <c r="W699" s="15"/>
      <c r="X699" s="15"/>
      <c r="Y699" s="15"/>
      <c r="Z699" s="15"/>
      <c r="AA699" s="15"/>
      <c r="AB699" s="15"/>
      <c r="AC699" s="15"/>
    </row>
    <row r="700" spans="1:29" ht="15.75" customHeight="1" x14ac:dyDescent="0.35">
      <c r="A700" s="8"/>
      <c r="B700" s="8"/>
      <c r="C700" s="8"/>
      <c r="D700" s="8"/>
      <c r="E700" s="8"/>
      <c r="F700" s="8"/>
      <c r="G700" s="8"/>
      <c r="H700" s="8"/>
      <c r="I700" s="8"/>
      <c r="J700" s="8"/>
      <c r="K700" s="8"/>
      <c r="L700" s="8"/>
      <c r="M700" s="8"/>
      <c r="N700" s="8"/>
      <c r="O700" s="8"/>
      <c r="P700" s="8"/>
      <c r="Q700" s="8"/>
      <c r="R700" s="8"/>
      <c r="S700" s="8"/>
      <c r="T700" s="15"/>
      <c r="U700" s="15"/>
      <c r="V700" s="15"/>
      <c r="W700" s="15"/>
      <c r="X700" s="15"/>
      <c r="Y700" s="15"/>
      <c r="Z700" s="15"/>
      <c r="AA700" s="15"/>
      <c r="AB700" s="15"/>
      <c r="AC700" s="15"/>
    </row>
    <row r="701" spans="1:29" ht="15.75" customHeight="1" x14ac:dyDescent="0.35">
      <c r="A701" s="8"/>
      <c r="B701" s="8"/>
      <c r="C701" s="8"/>
      <c r="D701" s="8"/>
      <c r="E701" s="8"/>
      <c r="F701" s="8"/>
      <c r="G701" s="8"/>
      <c r="H701" s="8"/>
      <c r="I701" s="8"/>
      <c r="J701" s="8"/>
      <c r="K701" s="8"/>
      <c r="L701" s="8"/>
      <c r="M701" s="8"/>
      <c r="N701" s="8"/>
      <c r="O701" s="8"/>
      <c r="P701" s="8"/>
      <c r="Q701" s="8"/>
      <c r="R701" s="8"/>
      <c r="S701" s="8"/>
      <c r="T701" s="15"/>
      <c r="U701" s="15"/>
      <c r="V701" s="15"/>
      <c r="W701" s="15"/>
      <c r="X701" s="15"/>
      <c r="Y701" s="15"/>
      <c r="Z701" s="15"/>
      <c r="AA701" s="15"/>
      <c r="AB701" s="15"/>
      <c r="AC701" s="15"/>
    </row>
    <row r="702" spans="1:29" ht="15.75" customHeight="1" x14ac:dyDescent="0.35">
      <c r="A702" s="8"/>
      <c r="B702" s="8"/>
      <c r="C702" s="8"/>
      <c r="D702" s="8"/>
      <c r="E702" s="8"/>
      <c r="F702" s="8"/>
      <c r="G702" s="8"/>
      <c r="H702" s="8"/>
      <c r="I702" s="8"/>
      <c r="J702" s="8"/>
      <c r="K702" s="8"/>
      <c r="L702" s="8"/>
      <c r="M702" s="8"/>
      <c r="N702" s="8"/>
      <c r="O702" s="8"/>
      <c r="P702" s="8"/>
      <c r="Q702" s="8"/>
      <c r="R702" s="8"/>
      <c r="S702" s="8"/>
      <c r="T702" s="15"/>
      <c r="U702" s="15"/>
      <c r="V702" s="15"/>
      <c r="W702" s="15"/>
      <c r="X702" s="15"/>
      <c r="Y702" s="15"/>
      <c r="Z702" s="15"/>
      <c r="AA702" s="15"/>
      <c r="AB702" s="15"/>
      <c r="AC702" s="15"/>
    </row>
    <row r="703" spans="1:29" ht="15.75" customHeight="1" x14ac:dyDescent="0.35">
      <c r="A703" s="8"/>
      <c r="B703" s="8"/>
      <c r="C703" s="8"/>
      <c r="D703" s="8"/>
      <c r="E703" s="8"/>
      <c r="F703" s="8"/>
      <c r="G703" s="8"/>
      <c r="H703" s="8"/>
      <c r="I703" s="8"/>
      <c r="J703" s="8"/>
      <c r="K703" s="8"/>
      <c r="L703" s="8"/>
      <c r="M703" s="8"/>
      <c r="N703" s="8"/>
      <c r="O703" s="8"/>
      <c r="P703" s="8"/>
      <c r="Q703" s="8"/>
      <c r="R703" s="8"/>
      <c r="S703" s="8"/>
      <c r="T703" s="15"/>
      <c r="U703" s="15"/>
      <c r="V703" s="15"/>
      <c r="W703" s="15"/>
      <c r="X703" s="15"/>
      <c r="Y703" s="15"/>
      <c r="Z703" s="15"/>
      <c r="AA703" s="15"/>
      <c r="AB703" s="15"/>
      <c r="AC703" s="15"/>
    </row>
    <row r="704" spans="1:29" ht="15.75" customHeight="1" x14ac:dyDescent="0.35">
      <c r="A704" s="8"/>
      <c r="B704" s="8"/>
      <c r="C704" s="8"/>
      <c r="D704" s="8"/>
      <c r="E704" s="8"/>
      <c r="F704" s="8"/>
      <c r="G704" s="8"/>
      <c r="H704" s="8"/>
      <c r="I704" s="8"/>
      <c r="J704" s="8"/>
      <c r="K704" s="8"/>
      <c r="L704" s="8"/>
      <c r="M704" s="8"/>
      <c r="N704" s="8"/>
      <c r="O704" s="8"/>
      <c r="P704" s="8"/>
      <c r="Q704" s="8"/>
      <c r="R704" s="8"/>
      <c r="S704" s="8"/>
      <c r="T704" s="15"/>
      <c r="U704" s="15"/>
      <c r="V704" s="15"/>
      <c r="W704" s="15"/>
      <c r="X704" s="15"/>
      <c r="Y704" s="15"/>
      <c r="Z704" s="15"/>
      <c r="AA704" s="15"/>
      <c r="AB704" s="15"/>
      <c r="AC704" s="15"/>
    </row>
    <row r="705" spans="1:29" ht="15.75" customHeight="1" x14ac:dyDescent="0.35">
      <c r="A705" s="8"/>
      <c r="B705" s="8"/>
      <c r="C705" s="8"/>
      <c r="D705" s="8"/>
      <c r="E705" s="8"/>
      <c r="F705" s="8"/>
      <c r="G705" s="8"/>
      <c r="H705" s="8"/>
      <c r="I705" s="8"/>
      <c r="J705" s="8"/>
      <c r="K705" s="8"/>
      <c r="L705" s="8"/>
      <c r="M705" s="8"/>
      <c r="N705" s="8"/>
      <c r="O705" s="8"/>
      <c r="P705" s="8"/>
      <c r="Q705" s="8"/>
      <c r="R705" s="8"/>
      <c r="S705" s="8"/>
      <c r="T705" s="15"/>
      <c r="U705" s="15"/>
      <c r="V705" s="15"/>
      <c r="W705" s="15"/>
      <c r="X705" s="15"/>
      <c r="Y705" s="15"/>
      <c r="Z705" s="15"/>
      <c r="AA705" s="15"/>
      <c r="AB705" s="15"/>
      <c r="AC705" s="15"/>
    </row>
    <row r="706" spans="1:29" ht="15.75" customHeight="1" x14ac:dyDescent="0.35">
      <c r="A706" s="8"/>
      <c r="B706" s="8"/>
      <c r="C706" s="8"/>
      <c r="D706" s="8"/>
      <c r="E706" s="8"/>
      <c r="F706" s="8"/>
      <c r="G706" s="8"/>
      <c r="H706" s="8"/>
      <c r="I706" s="8"/>
      <c r="J706" s="8"/>
      <c r="K706" s="8"/>
      <c r="L706" s="8"/>
      <c r="M706" s="8"/>
      <c r="N706" s="8"/>
      <c r="O706" s="8"/>
      <c r="P706" s="8"/>
      <c r="Q706" s="8"/>
      <c r="R706" s="8"/>
      <c r="S706" s="8"/>
      <c r="T706" s="15"/>
      <c r="U706" s="15"/>
      <c r="V706" s="15"/>
      <c r="W706" s="15"/>
      <c r="X706" s="15"/>
      <c r="Y706" s="15"/>
      <c r="Z706" s="15"/>
      <c r="AA706" s="15"/>
      <c r="AB706" s="15"/>
      <c r="AC706" s="15"/>
    </row>
    <row r="707" spans="1:29" ht="15.75" customHeight="1" x14ac:dyDescent="0.35">
      <c r="A707" s="8"/>
      <c r="B707" s="8"/>
      <c r="C707" s="8"/>
      <c r="D707" s="8"/>
      <c r="E707" s="8"/>
      <c r="F707" s="8"/>
      <c r="G707" s="8"/>
      <c r="H707" s="8"/>
      <c r="I707" s="8"/>
      <c r="J707" s="8"/>
      <c r="K707" s="8"/>
      <c r="L707" s="8"/>
      <c r="M707" s="8"/>
      <c r="N707" s="8"/>
      <c r="O707" s="8"/>
      <c r="P707" s="8"/>
      <c r="Q707" s="8"/>
      <c r="R707" s="8"/>
      <c r="S707" s="8"/>
      <c r="T707" s="15"/>
      <c r="U707" s="15"/>
      <c r="V707" s="15"/>
      <c r="W707" s="15"/>
      <c r="X707" s="15"/>
      <c r="Y707" s="15"/>
      <c r="Z707" s="15"/>
      <c r="AA707" s="15"/>
      <c r="AB707" s="15"/>
      <c r="AC707" s="15"/>
    </row>
    <row r="708" spans="1:29" ht="15.75" customHeight="1" x14ac:dyDescent="0.35">
      <c r="A708" s="8"/>
      <c r="B708" s="8"/>
      <c r="C708" s="8"/>
      <c r="D708" s="8"/>
      <c r="E708" s="8"/>
      <c r="F708" s="8"/>
      <c r="G708" s="8"/>
      <c r="H708" s="8"/>
      <c r="I708" s="8"/>
      <c r="J708" s="8"/>
      <c r="K708" s="8"/>
      <c r="L708" s="8"/>
      <c r="M708" s="8"/>
      <c r="N708" s="8"/>
      <c r="O708" s="8"/>
      <c r="P708" s="8"/>
      <c r="Q708" s="8"/>
      <c r="R708" s="8"/>
      <c r="S708" s="8"/>
      <c r="T708" s="15"/>
      <c r="U708" s="15"/>
      <c r="V708" s="15"/>
      <c r="W708" s="15"/>
      <c r="X708" s="15"/>
      <c r="Y708" s="15"/>
      <c r="Z708" s="15"/>
      <c r="AA708" s="15"/>
      <c r="AB708" s="15"/>
      <c r="AC708" s="15"/>
    </row>
    <row r="709" spans="1:29" ht="15.75" customHeight="1" x14ac:dyDescent="0.35">
      <c r="A709" s="8"/>
      <c r="B709" s="8"/>
      <c r="C709" s="8"/>
      <c r="D709" s="8"/>
      <c r="E709" s="8"/>
      <c r="F709" s="8"/>
      <c r="G709" s="8"/>
      <c r="H709" s="8"/>
      <c r="I709" s="8"/>
      <c r="J709" s="8"/>
      <c r="K709" s="8"/>
      <c r="L709" s="8"/>
      <c r="M709" s="8"/>
      <c r="N709" s="8"/>
      <c r="O709" s="8"/>
      <c r="P709" s="8"/>
      <c r="Q709" s="8"/>
      <c r="R709" s="8"/>
      <c r="S709" s="8"/>
      <c r="T709" s="15"/>
      <c r="U709" s="15"/>
      <c r="V709" s="15"/>
      <c r="W709" s="15"/>
      <c r="X709" s="15"/>
      <c r="Y709" s="15"/>
      <c r="Z709" s="15"/>
      <c r="AA709" s="15"/>
      <c r="AB709" s="15"/>
      <c r="AC709" s="15"/>
    </row>
    <row r="710" spans="1:29" ht="15.75" customHeight="1" x14ac:dyDescent="0.35">
      <c r="A710" s="8"/>
      <c r="B710" s="8"/>
      <c r="C710" s="8"/>
      <c r="D710" s="8"/>
      <c r="E710" s="8"/>
      <c r="F710" s="8"/>
      <c r="G710" s="8"/>
      <c r="H710" s="8"/>
      <c r="I710" s="8"/>
      <c r="J710" s="8"/>
      <c r="K710" s="8"/>
      <c r="L710" s="8"/>
      <c r="M710" s="8"/>
      <c r="N710" s="8"/>
      <c r="O710" s="8"/>
      <c r="P710" s="8"/>
      <c r="Q710" s="8"/>
      <c r="R710" s="8"/>
      <c r="S710" s="8"/>
      <c r="T710" s="15"/>
      <c r="U710" s="15"/>
      <c r="V710" s="15"/>
      <c r="W710" s="15"/>
      <c r="X710" s="15"/>
      <c r="Y710" s="15"/>
      <c r="Z710" s="15"/>
      <c r="AA710" s="15"/>
      <c r="AB710" s="15"/>
      <c r="AC710" s="15"/>
    </row>
    <row r="711" spans="1:29" ht="15.75" customHeight="1" x14ac:dyDescent="0.35">
      <c r="A711" s="8"/>
      <c r="B711" s="8"/>
      <c r="C711" s="8"/>
      <c r="D711" s="8"/>
      <c r="E711" s="8"/>
      <c r="F711" s="8"/>
      <c r="G711" s="8"/>
      <c r="H711" s="8"/>
      <c r="I711" s="8"/>
      <c r="J711" s="8"/>
      <c r="K711" s="8"/>
      <c r="L711" s="8"/>
      <c r="M711" s="8"/>
      <c r="N711" s="8"/>
      <c r="O711" s="8"/>
      <c r="P711" s="8"/>
      <c r="Q711" s="8"/>
      <c r="R711" s="8"/>
      <c r="S711" s="8"/>
      <c r="T711" s="15"/>
      <c r="U711" s="15"/>
      <c r="V711" s="15"/>
      <c r="W711" s="15"/>
      <c r="X711" s="15"/>
      <c r="Y711" s="15"/>
      <c r="Z711" s="15"/>
      <c r="AA711" s="15"/>
      <c r="AB711" s="15"/>
      <c r="AC711" s="15"/>
    </row>
    <row r="712" spans="1:29" ht="15.75" customHeight="1" x14ac:dyDescent="0.35">
      <c r="A712" s="8"/>
      <c r="B712" s="8"/>
      <c r="C712" s="8"/>
      <c r="D712" s="8"/>
      <c r="E712" s="8"/>
      <c r="F712" s="8"/>
      <c r="G712" s="8"/>
      <c r="H712" s="8"/>
      <c r="I712" s="8"/>
      <c r="J712" s="8"/>
      <c r="K712" s="8"/>
      <c r="L712" s="8"/>
      <c r="M712" s="8"/>
      <c r="N712" s="8"/>
      <c r="O712" s="8"/>
      <c r="P712" s="8"/>
      <c r="Q712" s="8"/>
      <c r="R712" s="8"/>
      <c r="S712" s="8"/>
      <c r="T712" s="15"/>
      <c r="U712" s="15"/>
      <c r="V712" s="15"/>
      <c r="W712" s="15"/>
      <c r="X712" s="15"/>
      <c r="Y712" s="15"/>
      <c r="Z712" s="15"/>
      <c r="AA712" s="15"/>
      <c r="AB712" s="15"/>
      <c r="AC712" s="15"/>
    </row>
    <row r="713" spans="1:29" ht="15.75" customHeight="1" x14ac:dyDescent="0.35">
      <c r="A713" s="8"/>
      <c r="B713" s="8"/>
      <c r="C713" s="8"/>
      <c r="D713" s="8"/>
      <c r="E713" s="8"/>
      <c r="F713" s="8"/>
      <c r="G713" s="8"/>
      <c r="H713" s="8"/>
      <c r="I713" s="8"/>
      <c r="J713" s="8"/>
      <c r="K713" s="8"/>
      <c r="L713" s="8"/>
      <c r="M713" s="8"/>
      <c r="N713" s="8"/>
      <c r="O713" s="8"/>
      <c r="P713" s="8"/>
      <c r="Q713" s="8"/>
      <c r="R713" s="8"/>
      <c r="S713" s="8"/>
      <c r="T713" s="15"/>
      <c r="U713" s="15"/>
      <c r="V713" s="15"/>
      <c r="W713" s="15"/>
      <c r="X713" s="15"/>
      <c r="Y713" s="15"/>
      <c r="Z713" s="15"/>
      <c r="AA713" s="15"/>
      <c r="AB713" s="15"/>
      <c r="AC713" s="15"/>
    </row>
    <row r="714" spans="1:29" ht="15.75" customHeight="1" x14ac:dyDescent="0.35">
      <c r="A714" s="8"/>
      <c r="B714" s="8"/>
      <c r="C714" s="8"/>
      <c r="D714" s="8"/>
      <c r="E714" s="8"/>
      <c r="F714" s="8"/>
      <c r="G714" s="8"/>
      <c r="H714" s="8"/>
      <c r="I714" s="8"/>
      <c r="J714" s="8"/>
      <c r="K714" s="8"/>
      <c r="L714" s="8"/>
      <c r="M714" s="8"/>
      <c r="N714" s="8"/>
      <c r="O714" s="8"/>
      <c r="P714" s="8"/>
      <c r="Q714" s="8"/>
      <c r="R714" s="8"/>
      <c r="S714" s="8"/>
      <c r="T714" s="15"/>
      <c r="U714" s="15"/>
      <c r="V714" s="15"/>
      <c r="W714" s="15"/>
      <c r="X714" s="15"/>
      <c r="Y714" s="15"/>
      <c r="Z714" s="15"/>
      <c r="AA714" s="15"/>
      <c r="AB714" s="15"/>
      <c r="AC714" s="15"/>
    </row>
    <row r="715" spans="1:29" ht="15.75" customHeight="1" x14ac:dyDescent="0.35">
      <c r="A715" s="8"/>
      <c r="B715" s="8"/>
      <c r="C715" s="8"/>
      <c r="D715" s="8"/>
      <c r="E715" s="8"/>
      <c r="F715" s="8"/>
      <c r="G715" s="8"/>
      <c r="H715" s="8"/>
      <c r="I715" s="8"/>
      <c r="J715" s="8"/>
      <c r="K715" s="8"/>
      <c r="L715" s="8"/>
      <c r="M715" s="8"/>
      <c r="N715" s="8"/>
      <c r="O715" s="8"/>
      <c r="P715" s="8"/>
      <c r="Q715" s="8"/>
      <c r="R715" s="8"/>
      <c r="S715" s="8"/>
      <c r="T715" s="15"/>
      <c r="U715" s="15"/>
      <c r="V715" s="15"/>
      <c r="W715" s="15"/>
      <c r="X715" s="15"/>
      <c r="Y715" s="15"/>
      <c r="Z715" s="15"/>
      <c r="AA715" s="15"/>
      <c r="AB715" s="15"/>
      <c r="AC715" s="15"/>
    </row>
    <row r="716" spans="1:29" ht="15.75" customHeight="1" x14ac:dyDescent="0.35">
      <c r="A716" s="8"/>
      <c r="B716" s="8"/>
      <c r="C716" s="8"/>
      <c r="D716" s="8"/>
      <c r="E716" s="8"/>
      <c r="F716" s="8"/>
      <c r="G716" s="8"/>
      <c r="H716" s="8"/>
      <c r="I716" s="8"/>
      <c r="J716" s="8"/>
      <c r="K716" s="8"/>
      <c r="L716" s="8"/>
      <c r="M716" s="8"/>
      <c r="N716" s="8"/>
      <c r="O716" s="8"/>
      <c r="P716" s="8"/>
      <c r="Q716" s="8"/>
      <c r="R716" s="8"/>
      <c r="S716" s="8"/>
      <c r="T716" s="15"/>
      <c r="U716" s="15"/>
      <c r="V716" s="15"/>
      <c r="W716" s="15"/>
      <c r="X716" s="15"/>
      <c r="Y716" s="15"/>
      <c r="Z716" s="15"/>
      <c r="AA716" s="15"/>
      <c r="AB716" s="15"/>
      <c r="AC716" s="15"/>
    </row>
    <row r="717" spans="1:29" ht="15.75" customHeight="1" x14ac:dyDescent="0.35">
      <c r="A717" s="8"/>
      <c r="B717" s="8"/>
      <c r="C717" s="8"/>
      <c r="D717" s="8"/>
      <c r="E717" s="8"/>
      <c r="F717" s="8"/>
      <c r="G717" s="8"/>
      <c r="H717" s="8"/>
      <c r="I717" s="8"/>
      <c r="J717" s="8"/>
      <c r="K717" s="8"/>
      <c r="L717" s="8"/>
      <c r="M717" s="8"/>
      <c r="N717" s="8"/>
      <c r="O717" s="8"/>
      <c r="P717" s="8"/>
      <c r="Q717" s="8"/>
      <c r="R717" s="8"/>
      <c r="S717" s="8"/>
      <c r="T717" s="15"/>
      <c r="U717" s="15"/>
      <c r="V717" s="15"/>
      <c r="W717" s="15"/>
      <c r="X717" s="15"/>
      <c r="Y717" s="15"/>
      <c r="Z717" s="15"/>
      <c r="AA717" s="15"/>
      <c r="AB717" s="15"/>
      <c r="AC717" s="15"/>
    </row>
    <row r="718" spans="1:29" ht="15.75" customHeight="1" x14ac:dyDescent="0.35">
      <c r="A718" s="8"/>
      <c r="B718" s="8"/>
      <c r="C718" s="8"/>
      <c r="D718" s="8"/>
      <c r="E718" s="8"/>
      <c r="F718" s="8"/>
      <c r="G718" s="8"/>
      <c r="H718" s="8"/>
      <c r="I718" s="8"/>
      <c r="J718" s="8"/>
      <c r="K718" s="8"/>
      <c r="L718" s="8"/>
      <c r="M718" s="8"/>
      <c r="N718" s="8"/>
      <c r="O718" s="8"/>
      <c r="P718" s="8"/>
      <c r="Q718" s="8"/>
      <c r="R718" s="8"/>
      <c r="S718" s="8"/>
      <c r="T718" s="15"/>
      <c r="U718" s="15"/>
      <c r="V718" s="15"/>
      <c r="W718" s="15"/>
      <c r="X718" s="15"/>
      <c r="Y718" s="15"/>
      <c r="Z718" s="15"/>
      <c r="AA718" s="15"/>
      <c r="AB718" s="15"/>
      <c r="AC718" s="15"/>
    </row>
    <row r="719" spans="1:29" ht="15.75" customHeight="1" x14ac:dyDescent="0.35">
      <c r="A719" s="8"/>
      <c r="B719" s="8"/>
      <c r="C719" s="8"/>
      <c r="D719" s="8"/>
      <c r="E719" s="8"/>
      <c r="F719" s="8"/>
      <c r="G719" s="8"/>
      <c r="H719" s="8"/>
      <c r="I719" s="8"/>
      <c r="J719" s="8"/>
      <c r="K719" s="8"/>
      <c r="L719" s="8"/>
      <c r="M719" s="8"/>
      <c r="N719" s="8"/>
      <c r="O719" s="8"/>
      <c r="P719" s="8"/>
      <c r="Q719" s="8"/>
      <c r="R719" s="8"/>
      <c r="S719" s="8"/>
      <c r="T719" s="15"/>
      <c r="U719" s="15"/>
      <c r="V719" s="15"/>
      <c r="W719" s="15"/>
      <c r="X719" s="15"/>
      <c r="Y719" s="15"/>
      <c r="Z719" s="15"/>
      <c r="AA719" s="15"/>
      <c r="AB719" s="15"/>
      <c r="AC719" s="15"/>
    </row>
    <row r="720" spans="1:29" ht="15.75" customHeight="1" x14ac:dyDescent="0.35">
      <c r="A720" s="8"/>
      <c r="B720" s="8"/>
      <c r="C720" s="8"/>
      <c r="D720" s="8"/>
      <c r="E720" s="8"/>
      <c r="F720" s="8"/>
      <c r="G720" s="8"/>
      <c r="H720" s="8"/>
      <c r="I720" s="8"/>
      <c r="J720" s="8"/>
      <c r="K720" s="8"/>
      <c r="L720" s="8"/>
      <c r="M720" s="8"/>
      <c r="N720" s="8"/>
      <c r="O720" s="8"/>
      <c r="P720" s="8"/>
      <c r="Q720" s="8"/>
      <c r="R720" s="8"/>
      <c r="S720" s="8"/>
      <c r="T720" s="15"/>
      <c r="U720" s="15"/>
      <c r="V720" s="15"/>
      <c r="W720" s="15"/>
      <c r="X720" s="15"/>
      <c r="Y720" s="15"/>
      <c r="Z720" s="15"/>
      <c r="AA720" s="15"/>
      <c r="AB720" s="15"/>
      <c r="AC720" s="15"/>
    </row>
    <row r="721" spans="1:29" ht="15.75" customHeight="1" x14ac:dyDescent="0.35">
      <c r="A721" s="8"/>
      <c r="B721" s="8"/>
      <c r="C721" s="8"/>
      <c r="D721" s="8"/>
      <c r="E721" s="8"/>
      <c r="F721" s="8"/>
      <c r="G721" s="8"/>
      <c r="H721" s="8"/>
      <c r="I721" s="8"/>
      <c r="J721" s="8"/>
      <c r="K721" s="8"/>
      <c r="L721" s="8"/>
      <c r="M721" s="8"/>
      <c r="N721" s="8"/>
      <c r="O721" s="8"/>
      <c r="P721" s="8"/>
      <c r="Q721" s="8"/>
      <c r="R721" s="8"/>
      <c r="S721" s="8"/>
      <c r="T721" s="15"/>
      <c r="U721" s="15"/>
      <c r="V721" s="15"/>
      <c r="W721" s="15"/>
      <c r="X721" s="15"/>
      <c r="Y721" s="15"/>
      <c r="Z721" s="15"/>
      <c r="AA721" s="15"/>
      <c r="AB721" s="15"/>
      <c r="AC721" s="15"/>
    </row>
    <row r="722" spans="1:29" ht="15.75" customHeight="1" x14ac:dyDescent="0.35">
      <c r="A722" s="8"/>
      <c r="B722" s="8"/>
      <c r="C722" s="8"/>
      <c r="D722" s="8"/>
      <c r="E722" s="8"/>
      <c r="F722" s="8"/>
      <c r="G722" s="8"/>
      <c r="H722" s="8"/>
      <c r="I722" s="8"/>
      <c r="J722" s="8"/>
      <c r="K722" s="8"/>
      <c r="L722" s="8"/>
      <c r="M722" s="8"/>
      <c r="N722" s="8"/>
      <c r="O722" s="8"/>
      <c r="P722" s="8"/>
      <c r="Q722" s="8"/>
      <c r="R722" s="8"/>
      <c r="S722" s="8"/>
      <c r="T722" s="15"/>
      <c r="U722" s="15"/>
      <c r="V722" s="15"/>
      <c r="W722" s="15"/>
      <c r="X722" s="15"/>
      <c r="Y722" s="15"/>
      <c r="Z722" s="15"/>
      <c r="AA722" s="15"/>
      <c r="AB722" s="15"/>
      <c r="AC722" s="15"/>
    </row>
    <row r="723" spans="1:29" ht="15.75" customHeight="1" x14ac:dyDescent="0.35">
      <c r="A723" s="8"/>
      <c r="B723" s="8"/>
      <c r="C723" s="8"/>
      <c r="D723" s="8"/>
      <c r="E723" s="8"/>
      <c r="F723" s="8"/>
      <c r="G723" s="8"/>
      <c r="H723" s="8"/>
      <c r="I723" s="8"/>
      <c r="J723" s="8"/>
      <c r="K723" s="8"/>
      <c r="L723" s="8"/>
      <c r="M723" s="8"/>
      <c r="N723" s="8"/>
      <c r="O723" s="8"/>
      <c r="P723" s="8"/>
      <c r="Q723" s="8"/>
      <c r="R723" s="8"/>
      <c r="S723" s="8"/>
      <c r="T723" s="15"/>
      <c r="U723" s="15"/>
      <c r="V723" s="15"/>
      <c r="W723" s="15"/>
      <c r="X723" s="15"/>
      <c r="Y723" s="15"/>
      <c r="Z723" s="15"/>
      <c r="AA723" s="15"/>
      <c r="AB723" s="15"/>
      <c r="AC723" s="15"/>
    </row>
    <row r="724" spans="1:29" ht="15.75" customHeight="1" x14ac:dyDescent="0.35">
      <c r="A724" s="8"/>
      <c r="B724" s="8"/>
      <c r="C724" s="8"/>
      <c r="D724" s="8"/>
      <c r="E724" s="8"/>
      <c r="F724" s="8"/>
      <c r="G724" s="8"/>
      <c r="H724" s="8"/>
      <c r="I724" s="8"/>
      <c r="J724" s="8"/>
      <c r="K724" s="8"/>
      <c r="L724" s="8"/>
      <c r="M724" s="8"/>
      <c r="N724" s="8"/>
      <c r="O724" s="8"/>
      <c r="P724" s="8"/>
      <c r="Q724" s="8"/>
      <c r="R724" s="8"/>
      <c r="S724" s="8"/>
      <c r="T724" s="15"/>
      <c r="U724" s="15"/>
      <c r="V724" s="15"/>
      <c r="W724" s="15"/>
      <c r="X724" s="15"/>
      <c r="Y724" s="15"/>
      <c r="Z724" s="15"/>
      <c r="AA724" s="15"/>
      <c r="AB724" s="15"/>
      <c r="AC724" s="15"/>
    </row>
    <row r="725" spans="1:29" ht="15.75" customHeight="1" x14ac:dyDescent="0.35">
      <c r="A725" s="8"/>
      <c r="B725" s="8"/>
      <c r="C725" s="8"/>
      <c r="D725" s="8"/>
      <c r="E725" s="8"/>
      <c r="F725" s="8"/>
      <c r="G725" s="8"/>
      <c r="H725" s="8"/>
      <c r="I725" s="8"/>
      <c r="J725" s="8"/>
      <c r="K725" s="8"/>
      <c r="L725" s="8"/>
      <c r="M725" s="8"/>
      <c r="N725" s="8"/>
      <c r="O725" s="8"/>
      <c r="P725" s="8"/>
      <c r="Q725" s="8"/>
      <c r="R725" s="8"/>
      <c r="S725" s="8"/>
      <c r="T725" s="15"/>
      <c r="U725" s="15"/>
      <c r="V725" s="15"/>
      <c r="W725" s="15"/>
      <c r="X725" s="15"/>
      <c r="Y725" s="15"/>
      <c r="Z725" s="15"/>
      <c r="AA725" s="15"/>
      <c r="AB725" s="15"/>
      <c r="AC725" s="15"/>
    </row>
    <row r="726" spans="1:29" ht="15.75" customHeight="1" x14ac:dyDescent="0.35">
      <c r="A726" s="8"/>
      <c r="B726" s="8"/>
      <c r="C726" s="8"/>
      <c r="D726" s="8"/>
      <c r="E726" s="8"/>
      <c r="F726" s="8"/>
      <c r="G726" s="8"/>
      <c r="H726" s="8"/>
      <c r="I726" s="8"/>
      <c r="J726" s="8"/>
      <c r="K726" s="8"/>
      <c r="L726" s="8"/>
      <c r="M726" s="8"/>
      <c r="N726" s="8"/>
      <c r="O726" s="8"/>
      <c r="P726" s="8"/>
      <c r="Q726" s="8"/>
      <c r="R726" s="8"/>
      <c r="S726" s="8"/>
      <c r="T726" s="15"/>
      <c r="U726" s="15"/>
      <c r="V726" s="15"/>
      <c r="W726" s="15"/>
      <c r="X726" s="15"/>
      <c r="Y726" s="15"/>
      <c r="Z726" s="15"/>
      <c r="AA726" s="15"/>
      <c r="AB726" s="15"/>
      <c r="AC726" s="15"/>
    </row>
    <row r="727" spans="1:29" ht="15.75" customHeight="1" x14ac:dyDescent="0.35">
      <c r="A727" s="8"/>
      <c r="B727" s="8"/>
      <c r="C727" s="8"/>
      <c r="D727" s="8"/>
      <c r="E727" s="8"/>
      <c r="F727" s="8"/>
      <c r="G727" s="8"/>
      <c r="H727" s="8"/>
      <c r="I727" s="8"/>
      <c r="J727" s="8"/>
      <c r="K727" s="8"/>
      <c r="L727" s="8"/>
      <c r="M727" s="8"/>
      <c r="N727" s="8"/>
      <c r="O727" s="8"/>
      <c r="P727" s="8"/>
      <c r="Q727" s="8"/>
      <c r="R727" s="8"/>
      <c r="S727" s="8"/>
      <c r="T727" s="15"/>
      <c r="U727" s="15"/>
      <c r="V727" s="15"/>
      <c r="W727" s="15"/>
      <c r="X727" s="15"/>
      <c r="Y727" s="15"/>
      <c r="Z727" s="15"/>
      <c r="AA727" s="15"/>
      <c r="AB727" s="15"/>
      <c r="AC727" s="15"/>
    </row>
    <row r="728" spans="1:29" ht="15.75" customHeight="1" x14ac:dyDescent="0.35">
      <c r="A728" s="8"/>
      <c r="B728" s="8"/>
      <c r="C728" s="8"/>
      <c r="D728" s="8"/>
      <c r="E728" s="8"/>
      <c r="F728" s="8"/>
      <c r="G728" s="8"/>
      <c r="H728" s="8"/>
      <c r="I728" s="8"/>
      <c r="J728" s="8"/>
      <c r="K728" s="8"/>
      <c r="L728" s="8"/>
      <c r="M728" s="8"/>
      <c r="N728" s="8"/>
      <c r="O728" s="8"/>
      <c r="P728" s="8"/>
      <c r="Q728" s="8"/>
      <c r="R728" s="8"/>
      <c r="S728" s="8"/>
      <c r="T728" s="15"/>
      <c r="U728" s="15"/>
      <c r="V728" s="15"/>
      <c r="W728" s="15"/>
      <c r="X728" s="15"/>
      <c r="Y728" s="15"/>
      <c r="Z728" s="15"/>
      <c r="AA728" s="15"/>
      <c r="AB728" s="15"/>
      <c r="AC728" s="15"/>
    </row>
    <row r="729" spans="1:29" ht="15.75" customHeight="1" x14ac:dyDescent="0.35">
      <c r="A729" s="8"/>
      <c r="B729" s="8"/>
      <c r="C729" s="8"/>
      <c r="D729" s="8"/>
      <c r="E729" s="8"/>
      <c r="F729" s="8"/>
      <c r="G729" s="8"/>
      <c r="H729" s="8"/>
      <c r="I729" s="8"/>
      <c r="J729" s="8"/>
      <c r="K729" s="8"/>
      <c r="L729" s="8"/>
      <c r="M729" s="8"/>
      <c r="N729" s="8"/>
      <c r="O729" s="8"/>
      <c r="P729" s="8"/>
      <c r="Q729" s="8"/>
      <c r="R729" s="8"/>
      <c r="S729" s="8"/>
      <c r="T729" s="15"/>
      <c r="U729" s="15"/>
      <c r="V729" s="15"/>
      <c r="W729" s="15"/>
      <c r="X729" s="15"/>
      <c r="Y729" s="15"/>
      <c r="Z729" s="15"/>
      <c r="AA729" s="15"/>
      <c r="AB729" s="15"/>
      <c r="AC729" s="15"/>
    </row>
    <row r="730" spans="1:29" ht="15.75" customHeight="1" x14ac:dyDescent="0.35">
      <c r="A730" s="8"/>
      <c r="B730" s="8"/>
      <c r="C730" s="8"/>
      <c r="D730" s="8"/>
      <c r="E730" s="8"/>
      <c r="F730" s="8"/>
      <c r="G730" s="8"/>
      <c r="H730" s="8"/>
      <c r="I730" s="8"/>
      <c r="J730" s="8"/>
      <c r="K730" s="8"/>
      <c r="L730" s="8"/>
      <c r="M730" s="8"/>
      <c r="N730" s="8"/>
      <c r="O730" s="8"/>
      <c r="P730" s="8"/>
      <c r="Q730" s="8"/>
      <c r="R730" s="8"/>
      <c r="S730" s="8"/>
      <c r="T730" s="15"/>
      <c r="U730" s="15"/>
      <c r="V730" s="15"/>
      <c r="W730" s="15"/>
      <c r="X730" s="15"/>
      <c r="Y730" s="15"/>
      <c r="Z730" s="15"/>
      <c r="AA730" s="15"/>
      <c r="AB730" s="15"/>
      <c r="AC730" s="15"/>
    </row>
    <row r="731" spans="1:29" ht="15.75" customHeight="1" x14ac:dyDescent="0.35">
      <c r="A731" s="8"/>
      <c r="B731" s="8"/>
      <c r="C731" s="8"/>
      <c r="D731" s="8"/>
      <c r="E731" s="8"/>
      <c r="F731" s="8"/>
      <c r="G731" s="8"/>
      <c r="H731" s="8"/>
      <c r="I731" s="8"/>
      <c r="J731" s="8"/>
      <c r="K731" s="8"/>
      <c r="L731" s="8"/>
      <c r="M731" s="8"/>
      <c r="N731" s="8"/>
      <c r="O731" s="8"/>
      <c r="P731" s="8"/>
      <c r="Q731" s="8"/>
      <c r="R731" s="8"/>
      <c r="S731" s="8"/>
      <c r="T731" s="15"/>
      <c r="U731" s="15"/>
      <c r="V731" s="15"/>
      <c r="W731" s="15"/>
      <c r="X731" s="15"/>
      <c r="Y731" s="15"/>
      <c r="Z731" s="15"/>
      <c r="AA731" s="15"/>
      <c r="AB731" s="15"/>
      <c r="AC731" s="15"/>
    </row>
    <row r="732" spans="1:29" ht="15.75" customHeight="1" x14ac:dyDescent="0.35">
      <c r="A732" s="8"/>
      <c r="B732" s="8"/>
      <c r="C732" s="8"/>
      <c r="D732" s="8"/>
      <c r="E732" s="8"/>
      <c r="F732" s="8"/>
      <c r="G732" s="8"/>
      <c r="H732" s="8"/>
      <c r="I732" s="8"/>
      <c r="J732" s="8"/>
      <c r="K732" s="8"/>
      <c r="L732" s="8"/>
      <c r="M732" s="8"/>
      <c r="N732" s="8"/>
      <c r="O732" s="8"/>
      <c r="P732" s="8"/>
      <c r="Q732" s="8"/>
      <c r="R732" s="8"/>
      <c r="S732" s="8"/>
      <c r="T732" s="15"/>
      <c r="U732" s="15"/>
      <c r="V732" s="15"/>
      <c r="W732" s="15"/>
      <c r="X732" s="15"/>
      <c r="Y732" s="15"/>
      <c r="Z732" s="15"/>
      <c r="AA732" s="15"/>
      <c r="AB732" s="15"/>
      <c r="AC732" s="15"/>
    </row>
    <row r="733" spans="1:29" ht="15.75" customHeight="1" x14ac:dyDescent="0.35">
      <c r="A733" s="8"/>
      <c r="B733" s="8"/>
      <c r="C733" s="8"/>
      <c r="D733" s="8"/>
      <c r="E733" s="8"/>
      <c r="F733" s="8"/>
      <c r="G733" s="8"/>
      <c r="H733" s="8"/>
      <c r="I733" s="8"/>
      <c r="J733" s="8"/>
      <c r="K733" s="8"/>
      <c r="L733" s="8"/>
      <c r="M733" s="8"/>
      <c r="N733" s="8"/>
      <c r="O733" s="8"/>
      <c r="P733" s="8"/>
      <c r="Q733" s="8"/>
      <c r="R733" s="8"/>
      <c r="S733" s="8"/>
      <c r="T733" s="15"/>
      <c r="U733" s="15"/>
      <c r="V733" s="15"/>
      <c r="W733" s="15"/>
      <c r="X733" s="15"/>
      <c r="Y733" s="15"/>
      <c r="Z733" s="15"/>
      <c r="AA733" s="15"/>
      <c r="AB733" s="15"/>
      <c r="AC733" s="15"/>
    </row>
    <row r="734" spans="1:29" ht="15.75" customHeight="1" x14ac:dyDescent="0.35">
      <c r="A734" s="8"/>
      <c r="B734" s="8"/>
      <c r="C734" s="8"/>
      <c r="D734" s="8"/>
      <c r="E734" s="8"/>
      <c r="F734" s="8"/>
      <c r="G734" s="8"/>
      <c r="H734" s="8"/>
      <c r="I734" s="8"/>
      <c r="J734" s="8"/>
      <c r="K734" s="8"/>
      <c r="L734" s="8"/>
      <c r="M734" s="8"/>
      <c r="N734" s="8"/>
      <c r="O734" s="8"/>
      <c r="P734" s="8"/>
      <c r="Q734" s="8"/>
      <c r="R734" s="8"/>
      <c r="S734" s="8"/>
      <c r="T734" s="15"/>
      <c r="U734" s="15"/>
      <c r="V734" s="15"/>
      <c r="W734" s="15"/>
      <c r="X734" s="15"/>
      <c r="Y734" s="15"/>
      <c r="Z734" s="15"/>
      <c r="AA734" s="15"/>
      <c r="AB734" s="15"/>
      <c r="AC734" s="15"/>
    </row>
    <row r="735" spans="1:29" ht="15.75" customHeight="1" x14ac:dyDescent="0.35">
      <c r="A735" s="8"/>
      <c r="B735" s="8"/>
      <c r="C735" s="8"/>
      <c r="D735" s="8"/>
      <c r="E735" s="8"/>
      <c r="F735" s="8"/>
      <c r="G735" s="8"/>
      <c r="H735" s="8"/>
      <c r="I735" s="8"/>
      <c r="J735" s="8"/>
      <c r="K735" s="8"/>
      <c r="L735" s="8"/>
      <c r="M735" s="8"/>
      <c r="N735" s="8"/>
      <c r="O735" s="8"/>
      <c r="P735" s="8"/>
      <c r="Q735" s="8"/>
      <c r="R735" s="8"/>
      <c r="S735" s="8"/>
      <c r="T735" s="15"/>
      <c r="U735" s="15"/>
      <c r="V735" s="15"/>
      <c r="W735" s="15"/>
      <c r="X735" s="15"/>
      <c r="Y735" s="15"/>
      <c r="Z735" s="15"/>
      <c r="AA735" s="15"/>
      <c r="AB735" s="15"/>
      <c r="AC735" s="15"/>
    </row>
    <row r="736" spans="1:29" ht="15.75" customHeight="1" x14ac:dyDescent="0.35">
      <c r="A736" s="8"/>
      <c r="B736" s="8"/>
      <c r="C736" s="8"/>
      <c r="D736" s="8"/>
      <c r="E736" s="8"/>
      <c r="F736" s="8"/>
      <c r="G736" s="8"/>
      <c r="H736" s="8"/>
      <c r="I736" s="8"/>
      <c r="J736" s="8"/>
      <c r="K736" s="8"/>
      <c r="L736" s="8"/>
      <c r="M736" s="8"/>
      <c r="N736" s="8"/>
      <c r="O736" s="8"/>
      <c r="P736" s="8"/>
      <c r="Q736" s="8"/>
      <c r="R736" s="8"/>
      <c r="S736" s="8"/>
      <c r="T736" s="15"/>
      <c r="U736" s="15"/>
      <c r="V736" s="15"/>
      <c r="W736" s="15"/>
      <c r="X736" s="15"/>
      <c r="Y736" s="15"/>
      <c r="Z736" s="15"/>
      <c r="AA736" s="15"/>
      <c r="AB736" s="15"/>
      <c r="AC736" s="15"/>
    </row>
    <row r="737" spans="1:29" ht="15.75" customHeight="1" x14ac:dyDescent="0.35">
      <c r="A737" s="8"/>
      <c r="B737" s="8"/>
      <c r="C737" s="8"/>
      <c r="D737" s="8"/>
      <c r="E737" s="8"/>
      <c r="F737" s="8"/>
      <c r="G737" s="8"/>
      <c r="H737" s="8"/>
      <c r="I737" s="8"/>
      <c r="J737" s="8"/>
      <c r="K737" s="8"/>
      <c r="L737" s="8"/>
      <c r="M737" s="8"/>
      <c r="N737" s="8"/>
      <c r="O737" s="8"/>
      <c r="P737" s="8"/>
      <c r="Q737" s="8"/>
      <c r="R737" s="8"/>
      <c r="S737" s="8"/>
      <c r="T737" s="15"/>
      <c r="U737" s="15"/>
      <c r="V737" s="15"/>
      <c r="W737" s="15"/>
      <c r="X737" s="15"/>
      <c r="Y737" s="15"/>
      <c r="Z737" s="15"/>
      <c r="AA737" s="15"/>
      <c r="AB737" s="15"/>
      <c r="AC737" s="15"/>
    </row>
    <row r="738" spans="1:29" ht="15.75" customHeight="1" x14ac:dyDescent="0.35">
      <c r="A738" s="8"/>
      <c r="B738" s="8"/>
      <c r="C738" s="8"/>
      <c r="D738" s="8"/>
      <c r="E738" s="8"/>
      <c r="F738" s="8"/>
      <c r="G738" s="8"/>
      <c r="H738" s="8"/>
      <c r="I738" s="8"/>
      <c r="J738" s="8"/>
      <c r="K738" s="8"/>
      <c r="L738" s="8"/>
      <c r="M738" s="8"/>
      <c r="N738" s="8"/>
      <c r="O738" s="8"/>
      <c r="P738" s="8"/>
      <c r="Q738" s="8"/>
      <c r="R738" s="8"/>
      <c r="S738" s="8"/>
      <c r="T738" s="15"/>
      <c r="U738" s="15"/>
      <c r="V738" s="15"/>
      <c r="W738" s="15"/>
      <c r="X738" s="15"/>
      <c r="Y738" s="15"/>
      <c r="Z738" s="15"/>
      <c r="AA738" s="15"/>
      <c r="AB738" s="15"/>
      <c r="AC738" s="15"/>
    </row>
    <row r="739" spans="1:29" ht="15.75" customHeight="1" x14ac:dyDescent="0.35">
      <c r="A739" s="8"/>
      <c r="B739" s="8"/>
      <c r="C739" s="8"/>
      <c r="D739" s="8"/>
      <c r="E739" s="8"/>
      <c r="F739" s="8"/>
      <c r="G739" s="8"/>
      <c r="H739" s="8"/>
      <c r="I739" s="8"/>
      <c r="J739" s="8"/>
      <c r="K739" s="8"/>
      <c r="L739" s="8"/>
      <c r="M739" s="8"/>
      <c r="N739" s="8"/>
      <c r="O739" s="8"/>
      <c r="P739" s="8"/>
      <c r="Q739" s="8"/>
      <c r="R739" s="8"/>
      <c r="S739" s="8"/>
      <c r="T739" s="15"/>
      <c r="U739" s="15"/>
      <c r="V739" s="15"/>
      <c r="W739" s="15"/>
      <c r="X739" s="15"/>
      <c r="Y739" s="15"/>
      <c r="Z739" s="15"/>
      <c r="AA739" s="15"/>
      <c r="AB739" s="15"/>
      <c r="AC739" s="15"/>
    </row>
    <row r="740" spans="1:29" ht="15.75" customHeight="1" x14ac:dyDescent="0.35">
      <c r="A740" s="8"/>
      <c r="B740" s="8"/>
      <c r="C740" s="8"/>
      <c r="D740" s="8"/>
      <c r="E740" s="8"/>
      <c r="F740" s="8"/>
      <c r="G740" s="8"/>
      <c r="H740" s="8"/>
      <c r="I740" s="8"/>
      <c r="J740" s="8"/>
      <c r="K740" s="8"/>
      <c r="L740" s="8"/>
      <c r="M740" s="8"/>
      <c r="N740" s="8"/>
      <c r="O740" s="8"/>
      <c r="P740" s="8"/>
      <c r="Q740" s="8"/>
      <c r="R740" s="8"/>
      <c r="S740" s="8"/>
      <c r="T740" s="15"/>
      <c r="U740" s="15"/>
      <c r="V740" s="15"/>
      <c r="W740" s="15"/>
      <c r="X740" s="15"/>
      <c r="Y740" s="15"/>
      <c r="Z740" s="15"/>
      <c r="AA740" s="15"/>
      <c r="AB740" s="15"/>
      <c r="AC740" s="15"/>
    </row>
    <row r="741" spans="1:29" ht="15.75" customHeight="1" x14ac:dyDescent="0.35">
      <c r="A741" s="8"/>
      <c r="B741" s="8"/>
      <c r="C741" s="8"/>
      <c r="D741" s="8"/>
      <c r="E741" s="8"/>
      <c r="F741" s="8"/>
      <c r="G741" s="8"/>
      <c r="H741" s="8"/>
      <c r="I741" s="8"/>
      <c r="J741" s="8"/>
      <c r="K741" s="8"/>
      <c r="L741" s="8"/>
      <c r="M741" s="8"/>
      <c r="N741" s="8"/>
      <c r="O741" s="8"/>
      <c r="P741" s="8"/>
      <c r="Q741" s="8"/>
      <c r="R741" s="8"/>
      <c r="S741" s="8"/>
      <c r="T741" s="15"/>
      <c r="U741" s="15"/>
      <c r="V741" s="15"/>
      <c r="W741" s="15"/>
      <c r="X741" s="15"/>
      <c r="Y741" s="15"/>
      <c r="Z741" s="15"/>
      <c r="AA741" s="15"/>
      <c r="AB741" s="15"/>
      <c r="AC741" s="15"/>
    </row>
    <row r="742" spans="1:29" ht="15.75" customHeight="1" x14ac:dyDescent="0.35">
      <c r="A742" s="8"/>
      <c r="B742" s="8"/>
      <c r="C742" s="8"/>
      <c r="D742" s="8"/>
      <c r="E742" s="8"/>
      <c r="F742" s="8"/>
      <c r="G742" s="8"/>
      <c r="H742" s="8"/>
      <c r="I742" s="8"/>
      <c r="J742" s="8"/>
      <c r="K742" s="8"/>
      <c r="L742" s="8"/>
      <c r="M742" s="8"/>
      <c r="N742" s="8"/>
      <c r="O742" s="8"/>
      <c r="P742" s="8"/>
      <c r="Q742" s="8"/>
      <c r="R742" s="8"/>
      <c r="S742" s="8"/>
      <c r="T742" s="15"/>
      <c r="U742" s="15"/>
      <c r="V742" s="15"/>
      <c r="W742" s="15"/>
      <c r="X742" s="15"/>
      <c r="Y742" s="15"/>
      <c r="Z742" s="15"/>
      <c r="AA742" s="15"/>
      <c r="AB742" s="15"/>
      <c r="AC742" s="15"/>
    </row>
    <row r="743" spans="1:29" ht="15.75" customHeight="1" x14ac:dyDescent="0.35">
      <c r="A743" s="8"/>
      <c r="B743" s="8"/>
      <c r="C743" s="8"/>
      <c r="D743" s="8"/>
      <c r="E743" s="8"/>
      <c r="F743" s="8"/>
      <c r="G743" s="8"/>
      <c r="H743" s="8"/>
      <c r="I743" s="8"/>
      <c r="J743" s="8"/>
      <c r="K743" s="8"/>
      <c r="L743" s="8"/>
      <c r="M743" s="8"/>
      <c r="N743" s="8"/>
      <c r="O743" s="8"/>
      <c r="P743" s="8"/>
      <c r="Q743" s="8"/>
      <c r="R743" s="8"/>
      <c r="S743" s="8"/>
      <c r="T743" s="15"/>
      <c r="U743" s="15"/>
      <c r="V743" s="15"/>
      <c r="W743" s="15"/>
      <c r="X743" s="15"/>
      <c r="Y743" s="15"/>
      <c r="Z743" s="15"/>
      <c r="AA743" s="15"/>
      <c r="AB743" s="15"/>
      <c r="AC743" s="15"/>
    </row>
    <row r="744" spans="1:29" ht="15.75" customHeight="1" x14ac:dyDescent="0.35">
      <c r="A744" s="8"/>
      <c r="B744" s="8"/>
      <c r="C744" s="8"/>
      <c r="D744" s="8"/>
      <c r="E744" s="8"/>
      <c r="F744" s="8"/>
      <c r="G744" s="8"/>
      <c r="H744" s="8"/>
      <c r="I744" s="8"/>
      <c r="J744" s="8"/>
      <c r="K744" s="8"/>
      <c r="L744" s="8"/>
      <c r="M744" s="8"/>
      <c r="N744" s="8"/>
      <c r="O744" s="8"/>
      <c r="P744" s="8"/>
      <c r="Q744" s="8"/>
      <c r="R744" s="8"/>
      <c r="S744" s="8"/>
      <c r="T744" s="15"/>
      <c r="U744" s="15"/>
      <c r="V744" s="15"/>
      <c r="W744" s="15"/>
      <c r="X744" s="15"/>
      <c r="Y744" s="15"/>
      <c r="Z744" s="15"/>
      <c r="AA744" s="15"/>
      <c r="AB744" s="15"/>
      <c r="AC744" s="15"/>
    </row>
    <row r="745" spans="1:29" ht="15.75" customHeight="1" x14ac:dyDescent="0.35">
      <c r="A745" s="8"/>
      <c r="B745" s="8"/>
      <c r="C745" s="8"/>
      <c r="D745" s="8"/>
      <c r="E745" s="8"/>
      <c r="F745" s="8"/>
      <c r="G745" s="8"/>
      <c r="H745" s="8"/>
      <c r="I745" s="8"/>
      <c r="J745" s="8"/>
      <c r="K745" s="8"/>
      <c r="L745" s="8"/>
      <c r="M745" s="8"/>
      <c r="N745" s="8"/>
      <c r="O745" s="8"/>
      <c r="P745" s="8"/>
      <c r="Q745" s="8"/>
      <c r="R745" s="8"/>
      <c r="S745" s="8"/>
      <c r="T745" s="15"/>
      <c r="U745" s="15"/>
      <c r="V745" s="15"/>
      <c r="W745" s="15"/>
      <c r="X745" s="15"/>
      <c r="Y745" s="15"/>
      <c r="Z745" s="15"/>
      <c r="AA745" s="15"/>
      <c r="AB745" s="15"/>
      <c r="AC745" s="15"/>
    </row>
    <row r="746" spans="1:29" ht="15.75" customHeight="1" x14ac:dyDescent="0.35">
      <c r="A746" s="8"/>
      <c r="B746" s="8"/>
      <c r="C746" s="8"/>
      <c r="D746" s="8"/>
      <c r="E746" s="8"/>
      <c r="F746" s="8"/>
      <c r="G746" s="8"/>
      <c r="H746" s="8"/>
      <c r="I746" s="8"/>
      <c r="J746" s="8"/>
      <c r="K746" s="8"/>
      <c r="L746" s="8"/>
      <c r="M746" s="8"/>
      <c r="N746" s="8"/>
      <c r="O746" s="8"/>
      <c r="P746" s="8"/>
      <c r="Q746" s="8"/>
      <c r="R746" s="8"/>
      <c r="S746" s="8"/>
      <c r="T746" s="15"/>
      <c r="U746" s="15"/>
      <c r="V746" s="15"/>
      <c r="W746" s="15"/>
      <c r="X746" s="15"/>
      <c r="Y746" s="15"/>
      <c r="Z746" s="15"/>
      <c r="AA746" s="15"/>
      <c r="AB746" s="15"/>
      <c r="AC746" s="15"/>
    </row>
    <row r="747" spans="1:29" ht="15.75" customHeight="1" x14ac:dyDescent="0.35">
      <c r="A747" s="8"/>
      <c r="B747" s="8"/>
      <c r="C747" s="8"/>
      <c r="D747" s="8"/>
      <c r="E747" s="8"/>
      <c r="F747" s="8"/>
      <c r="G747" s="8"/>
      <c r="H747" s="8"/>
      <c r="I747" s="8"/>
      <c r="J747" s="8"/>
      <c r="K747" s="8"/>
      <c r="L747" s="8"/>
      <c r="M747" s="8"/>
      <c r="N747" s="8"/>
      <c r="O747" s="8"/>
      <c r="P747" s="8"/>
      <c r="Q747" s="8"/>
      <c r="R747" s="8"/>
      <c r="S747" s="8"/>
      <c r="T747" s="15"/>
      <c r="U747" s="15"/>
      <c r="V747" s="15"/>
      <c r="W747" s="15"/>
      <c r="X747" s="15"/>
      <c r="Y747" s="15"/>
      <c r="Z747" s="15"/>
      <c r="AA747" s="15"/>
      <c r="AB747" s="15"/>
      <c r="AC747" s="15"/>
    </row>
    <row r="748" spans="1:29" ht="15.75" customHeight="1" x14ac:dyDescent="0.35">
      <c r="A748" s="8"/>
      <c r="B748" s="8"/>
      <c r="C748" s="8"/>
      <c r="D748" s="8"/>
      <c r="E748" s="8"/>
      <c r="F748" s="8"/>
      <c r="G748" s="8"/>
      <c r="H748" s="8"/>
      <c r="I748" s="8"/>
      <c r="J748" s="8"/>
      <c r="K748" s="8"/>
      <c r="L748" s="8"/>
      <c r="M748" s="8"/>
      <c r="N748" s="8"/>
      <c r="O748" s="8"/>
      <c r="P748" s="8"/>
      <c r="Q748" s="8"/>
      <c r="R748" s="8"/>
      <c r="S748" s="8"/>
      <c r="T748" s="15"/>
      <c r="U748" s="15"/>
      <c r="V748" s="15"/>
      <c r="W748" s="15"/>
      <c r="X748" s="15"/>
      <c r="Y748" s="15"/>
      <c r="Z748" s="15"/>
      <c r="AA748" s="15"/>
      <c r="AB748" s="15"/>
      <c r="AC748" s="15"/>
    </row>
    <row r="749" spans="1:29" ht="15.75" customHeight="1" x14ac:dyDescent="0.35">
      <c r="A749" s="8"/>
      <c r="B749" s="8"/>
      <c r="C749" s="8"/>
      <c r="D749" s="8"/>
      <c r="E749" s="8"/>
      <c r="F749" s="8"/>
      <c r="G749" s="8"/>
      <c r="H749" s="8"/>
      <c r="I749" s="8"/>
      <c r="J749" s="8"/>
      <c r="K749" s="8"/>
      <c r="L749" s="8"/>
      <c r="M749" s="8"/>
      <c r="N749" s="8"/>
      <c r="O749" s="8"/>
      <c r="P749" s="8"/>
      <c r="Q749" s="8"/>
      <c r="R749" s="8"/>
      <c r="S749" s="8"/>
      <c r="T749" s="15"/>
      <c r="U749" s="15"/>
      <c r="V749" s="15"/>
      <c r="W749" s="15"/>
      <c r="X749" s="15"/>
      <c r="Y749" s="15"/>
      <c r="Z749" s="15"/>
      <c r="AA749" s="15"/>
      <c r="AB749" s="15"/>
      <c r="AC749" s="15"/>
    </row>
    <row r="750" spans="1:29" ht="15.75" customHeight="1" x14ac:dyDescent="0.35">
      <c r="A750" s="8"/>
      <c r="B750" s="8"/>
      <c r="C750" s="8"/>
      <c r="D750" s="8"/>
      <c r="E750" s="8"/>
      <c r="F750" s="8"/>
      <c r="G750" s="8"/>
      <c r="H750" s="8"/>
      <c r="I750" s="8"/>
      <c r="J750" s="8"/>
      <c r="K750" s="8"/>
      <c r="L750" s="8"/>
      <c r="M750" s="8"/>
      <c r="N750" s="8"/>
      <c r="O750" s="8"/>
      <c r="P750" s="8"/>
      <c r="Q750" s="8"/>
      <c r="R750" s="8"/>
      <c r="S750" s="8"/>
      <c r="T750" s="15"/>
      <c r="U750" s="15"/>
      <c r="V750" s="15"/>
      <c r="W750" s="15"/>
      <c r="X750" s="15"/>
      <c r="Y750" s="15"/>
      <c r="Z750" s="15"/>
      <c r="AA750" s="15"/>
      <c r="AB750" s="15"/>
      <c r="AC750" s="15"/>
    </row>
    <row r="751" spans="1:29" ht="15.75" customHeight="1" x14ac:dyDescent="0.35">
      <c r="A751" s="8"/>
      <c r="B751" s="8"/>
      <c r="C751" s="8"/>
      <c r="D751" s="8"/>
      <c r="E751" s="8"/>
      <c r="F751" s="8"/>
      <c r="G751" s="8"/>
      <c r="H751" s="8"/>
      <c r="I751" s="8"/>
      <c r="J751" s="8"/>
      <c r="K751" s="8"/>
      <c r="L751" s="8"/>
      <c r="M751" s="8"/>
      <c r="N751" s="8"/>
      <c r="O751" s="8"/>
      <c r="P751" s="8"/>
      <c r="Q751" s="8"/>
      <c r="R751" s="8"/>
      <c r="S751" s="8"/>
      <c r="T751" s="15"/>
      <c r="U751" s="15"/>
      <c r="V751" s="15"/>
      <c r="W751" s="15"/>
      <c r="X751" s="15"/>
      <c r="Y751" s="15"/>
      <c r="Z751" s="15"/>
      <c r="AA751" s="15"/>
      <c r="AB751" s="15"/>
      <c r="AC751" s="15"/>
    </row>
    <row r="752" spans="1:29" ht="15.75" customHeight="1" x14ac:dyDescent="0.35">
      <c r="A752" s="8"/>
      <c r="B752" s="8"/>
      <c r="C752" s="8"/>
      <c r="D752" s="8"/>
      <c r="E752" s="8"/>
      <c r="F752" s="8"/>
      <c r="G752" s="8"/>
      <c r="H752" s="8"/>
      <c r="I752" s="8"/>
      <c r="J752" s="8"/>
      <c r="K752" s="8"/>
      <c r="L752" s="8"/>
      <c r="M752" s="8"/>
      <c r="N752" s="8"/>
      <c r="O752" s="8"/>
      <c r="P752" s="8"/>
      <c r="Q752" s="8"/>
      <c r="R752" s="8"/>
      <c r="S752" s="8"/>
      <c r="T752" s="15"/>
      <c r="U752" s="15"/>
      <c r="V752" s="15"/>
      <c r="W752" s="15"/>
      <c r="X752" s="15"/>
      <c r="Y752" s="15"/>
      <c r="Z752" s="15"/>
      <c r="AA752" s="15"/>
      <c r="AB752" s="15"/>
      <c r="AC752" s="15"/>
    </row>
    <row r="753" spans="1:29" ht="15.75" customHeight="1" x14ac:dyDescent="0.35">
      <c r="A753" s="8"/>
      <c r="B753" s="8"/>
      <c r="C753" s="8"/>
      <c r="D753" s="8"/>
      <c r="E753" s="8"/>
      <c r="F753" s="8"/>
      <c r="G753" s="8"/>
      <c r="H753" s="8"/>
      <c r="I753" s="8"/>
      <c r="J753" s="8"/>
      <c r="K753" s="8"/>
      <c r="L753" s="8"/>
      <c r="M753" s="8"/>
      <c r="N753" s="8"/>
      <c r="O753" s="8"/>
      <c r="P753" s="8"/>
      <c r="Q753" s="8"/>
      <c r="R753" s="8"/>
      <c r="S753" s="8"/>
      <c r="T753" s="15"/>
      <c r="U753" s="15"/>
      <c r="V753" s="15"/>
      <c r="W753" s="15"/>
      <c r="X753" s="15"/>
      <c r="Y753" s="15"/>
      <c r="Z753" s="15"/>
      <c r="AA753" s="15"/>
      <c r="AB753" s="15"/>
      <c r="AC753" s="15"/>
    </row>
    <row r="754" spans="1:29" ht="15.75" customHeight="1" x14ac:dyDescent="0.35">
      <c r="A754" s="8"/>
      <c r="B754" s="8"/>
      <c r="C754" s="8"/>
      <c r="D754" s="8"/>
      <c r="E754" s="8"/>
      <c r="F754" s="8"/>
      <c r="G754" s="8"/>
      <c r="H754" s="8"/>
      <c r="I754" s="8"/>
      <c r="J754" s="8"/>
      <c r="K754" s="8"/>
      <c r="L754" s="8"/>
      <c r="M754" s="8"/>
      <c r="N754" s="8"/>
      <c r="O754" s="8"/>
      <c r="P754" s="8"/>
      <c r="Q754" s="8"/>
      <c r="R754" s="8"/>
      <c r="S754" s="8"/>
      <c r="T754" s="15"/>
      <c r="U754" s="15"/>
      <c r="V754" s="15"/>
      <c r="W754" s="15"/>
      <c r="X754" s="15"/>
      <c r="Y754" s="15"/>
      <c r="Z754" s="15"/>
      <c r="AA754" s="15"/>
      <c r="AB754" s="15"/>
      <c r="AC754" s="15"/>
    </row>
    <row r="755" spans="1:29" ht="15.75" customHeight="1" x14ac:dyDescent="0.35">
      <c r="A755" s="8"/>
      <c r="B755" s="8"/>
      <c r="C755" s="8"/>
      <c r="D755" s="8"/>
      <c r="E755" s="8"/>
      <c r="F755" s="8"/>
      <c r="G755" s="8"/>
      <c r="H755" s="8"/>
      <c r="I755" s="8"/>
      <c r="J755" s="8"/>
      <c r="K755" s="8"/>
      <c r="L755" s="8"/>
      <c r="M755" s="8"/>
      <c r="N755" s="8"/>
      <c r="O755" s="8"/>
      <c r="P755" s="8"/>
      <c r="Q755" s="8"/>
      <c r="R755" s="8"/>
      <c r="S755" s="8"/>
      <c r="T755" s="15"/>
      <c r="U755" s="15"/>
      <c r="V755" s="15"/>
      <c r="W755" s="15"/>
      <c r="X755" s="15"/>
      <c r="Y755" s="15"/>
      <c r="Z755" s="15"/>
      <c r="AA755" s="15"/>
      <c r="AB755" s="15"/>
      <c r="AC755" s="15"/>
    </row>
    <row r="756" spans="1:29" ht="15.75" customHeight="1" x14ac:dyDescent="0.35">
      <c r="A756" s="8"/>
      <c r="B756" s="8"/>
      <c r="C756" s="8"/>
      <c r="D756" s="8"/>
      <c r="E756" s="8"/>
      <c r="F756" s="8"/>
      <c r="G756" s="8"/>
      <c r="H756" s="8"/>
      <c r="I756" s="8"/>
      <c r="J756" s="8"/>
      <c r="K756" s="8"/>
      <c r="L756" s="8"/>
      <c r="M756" s="8"/>
      <c r="N756" s="8"/>
      <c r="O756" s="8"/>
      <c r="P756" s="8"/>
      <c r="Q756" s="8"/>
      <c r="R756" s="8"/>
      <c r="S756" s="8"/>
      <c r="T756" s="15"/>
      <c r="U756" s="15"/>
      <c r="V756" s="15"/>
      <c r="W756" s="15"/>
      <c r="X756" s="15"/>
      <c r="Y756" s="15"/>
      <c r="Z756" s="15"/>
      <c r="AA756" s="15"/>
      <c r="AB756" s="15"/>
      <c r="AC756" s="15"/>
    </row>
    <row r="757" spans="1:29" ht="15.75" customHeight="1" x14ac:dyDescent="0.35">
      <c r="A757" s="8"/>
      <c r="B757" s="8"/>
      <c r="C757" s="8"/>
      <c r="D757" s="8"/>
      <c r="E757" s="8"/>
      <c r="F757" s="8"/>
      <c r="G757" s="8"/>
      <c r="H757" s="8"/>
      <c r="I757" s="8"/>
      <c r="J757" s="8"/>
      <c r="K757" s="8"/>
      <c r="L757" s="8"/>
      <c r="M757" s="8"/>
      <c r="N757" s="8"/>
      <c r="O757" s="8"/>
      <c r="P757" s="8"/>
      <c r="Q757" s="8"/>
      <c r="R757" s="8"/>
      <c r="S757" s="8"/>
      <c r="T757" s="15"/>
      <c r="U757" s="15"/>
      <c r="V757" s="15"/>
      <c r="W757" s="15"/>
      <c r="X757" s="15"/>
      <c r="Y757" s="15"/>
      <c r="Z757" s="15"/>
      <c r="AA757" s="15"/>
      <c r="AB757" s="15"/>
      <c r="AC757" s="15"/>
    </row>
    <row r="758" spans="1:29" ht="15.75" customHeight="1" x14ac:dyDescent="0.35">
      <c r="A758" s="8"/>
      <c r="B758" s="8"/>
      <c r="C758" s="8"/>
      <c r="D758" s="8"/>
      <c r="E758" s="8"/>
      <c r="F758" s="8"/>
      <c r="G758" s="8"/>
      <c r="H758" s="8"/>
      <c r="I758" s="8"/>
      <c r="J758" s="8"/>
      <c r="K758" s="8"/>
      <c r="L758" s="8"/>
      <c r="M758" s="8"/>
      <c r="N758" s="8"/>
      <c r="O758" s="8"/>
      <c r="P758" s="8"/>
      <c r="Q758" s="8"/>
      <c r="R758" s="8"/>
      <c r="S758" s="8"/>
      <c r="T758" s="15"/>
      <c r="U758" s="15"/>
      <c r="V758" s="15"/>
      <c r="W758" s="15"/>
      <c r="X758" s="15"/>
      <c r="Y758" s="15"/>
      <c r="Z758" s="15"/>
      <c r="AA758" s="15"/>
      <c r="AB758" s="15"/>
      <c r="AC758" s="15"/>
    </row>
    <row r="759" spans="1:29" ht="15.75" customHeight="1" x14ac:dyDescent="0.35">
      <c r="A759" s="8"/>
      <c r="B759" s="8"/>
      <c r="C759" s="8"/>
      <c r="D759" s="8"/>
      <c r="E759" s="8"/>
      <c r="F759" s="8"/>
      <c r="G759" s="8"/>
      <c r="H759" s="8"/>
      <c r="I759" s="8"/>
      <c r="J759" s="8"/>
      <c r="K759" s="8"/>
      <c r="L759" s="8"/>
      <c r="M759" s="8"/>
      <c r="N759" s="8"/>
      <c r="O759" s="8"/>
      <c r="P759" s="8"/>
      <c r="Q759" s="8"/>
      <c r="R759" s="8"/>
      <c r="S759" s="8"/>
      <c r="T759" s="15"/>
      <c r="U759" s="15"/>
      <c r="V759" s="15"/>
      <c r="W759" s="15"/>
      <c r="X759" s="15"/>
      <c r="Y759" s="15"/>
      <c r="Z759" s="15"/>
      <c r="AA759" s="15"/>
      <c r="AB759" s="15"/>
      <c r="AC759" s="15"/>
    </row>
    <row r="760" spans="1:29" ht="15.75" customHeight="1" x14ac:dyDescent="0.35">
      <c r="A760" s="8"/>
      <c r="B760" s="8"/>
      <c r="C760" s="8"/>
      <c r="D760" s="8"/>
      <c r="E760" s="8"/>
      <c r="F760" s="8"/>
      <c r="G760" s="8"/>
      <c r="H760" s="8"/>
      <c r="I760" s="8"/>
      <c r="J760" s="8"/>
      <c r="K760" s="8"/>
      <c r="L760" s="8"/>
      <c r="M760" s="8"/>
      <c r="N760" s="8"/>
      <c r="O760" s="8"/>
      <c r="P760" s="8"/>
      <c r="Q760" s="8"/>
      <c r="R760" s="8"/>
      <c r="S760" s="8"/>
      <c r="T760" s="15"/>
      <c r="U760" s="15"/>
      <c r="V760" s="15"/>
      <c r="W760" s="15"/>
      <c r="X760" s="15"/>
      <c r="Y760" s="15"/>
      <c r="Z760" s="15"/>
      <c r="AA760" s="15"/>
      <c r="AB760" s="15"/>
      <c r="AC760" s="15"/>
    </row>
    <row r="761" spans="1:29" ht="15.75" customHeight="1" x14ac:dyDescent="0.35">
      <c r="A761" s="8"/>
      <c r="B761" s="8"/>
      <c r="C761" s="8"/>
      <c r="D761" s="8"/>
      <c r="E761" s="8"/>
      <c r="F761" s="8"/>
      <c r="G761" s="8"/>
      <c r="H761" s="8"/>
      <c r="I761" s="8"/>
      <c r="J761" s="8"/>
      <c r="K761" s="8"/>
      <c r="L761" s="8"/>
      <c r="M761" s="8"/>
      <c r="N761" s="8"/>
      <c r="O761" s="8"/>
      <c r="P761" s="8"/>
      <c r="Q761" s="8"/>
      <c r="R761" s="8"/>
      <c r="S761" s="8"/>
      <c r="T761" s="15"/>
      <c r="U761" s="15"/>
      <c r="V761" s="15"/>
      <c r="W761" s="15"/>
      <c r="X761" s="15"/>
      <c r="Y761" s="15"/>
      <c r="Z761" s="15"/>
      <c r="AA761" s="15"/>
      <c r="AB761" s="15"/>
      <c r="AC761" s="15"/>
    </row>
    <row r="762" spans="1:29" ht="15.75" customHeight="1" x14ac:dyDescent="0.35">
      <c r="A762" s="8"/>
      <c r="B762" s="8"/>
      <c r="C762" s="8"/>
      <c r="D762" s="8"/>
      <c r="E762" s="8"/>
      <c r="F762" s="8"/>
      <c r="G762" s="8"/>
      <c r="H762" s="8"/>
      <c r="I762" s="8"/>
      <c r="J762" s="8"/>
      <c r="K762" s="8"/>
      <c r="L762" s="8"/>
      <c r="M762" s="8"/>
      <c r="N762" s="8"/>
      <c r="O762" s="8"/>
      <c r="P762" s="8"/>
      <c r="Q762" s="8"/>
      <c r="R762" s="8"/>
      <c r="S762" s="8"/>
      <c r="T762" s="15"/>
      <c r="U762" s="15"/>
      <c r="V762" s="15"/>
      <c r="W762" s="15"/>
      <c r="X762" s="15"/>
      <c r="Y762" s="15"/>
      <c r="Z762" s="15"/>
      <c r="AA762" s="15"/>
      <c r="AB762" s="15"/>
      <c r="AC762" s="15"/>
    </row>
    <row r="763" spans="1:29" ht="15.75" customHeight="1" x14ac:dyDescent="0.35">
      <c r="A763" s="8"/>
      <c r="B763" s="8"/>
      <c r="C763" s="8"/>
      <c r="D763" s="8"/>
      <c r="E763" s="8"/>
      <c r="F763" s="8"/>
      <c r="G763" s="8"/>
      <c r="H763" s="8"/>
      <c r="I763" s="8"/>
      <c r="J763" s="8"/>
      <c r="K763" s="8"/>
      <c r="L763" s="8"/>
      <c r="M763" s="8"/>
      <c r="N763" s="8"/>
      <c r="O763" s="8"/>
      <c r="P763" s="8"/>
      <c r="Q763" s="8"/>
      <c r="R763" s="8"/>
      <c r="S763" s="8"/>
      <c r="T763" s="15"/>
      <c r="U763" s="15"/>
      <c r="V763" s="15"/>
      <c r="W763" s="15"/>
      <c r="X763" s="15"/>
      <c r="Y763" s="15"/>
      <c r="Z763" s="15"/>
      <c r="AA763" s="15"/>
      <c r="AB763" s="15"/>
      <c r="AC763" s="15"/>
    </row>
    <row r="764" spans="1:29" ht="15.75" customHeight="1" x14ac:dyDescent="0.35">
      <c r="A764" s="8"/>
      <c r="B764" s="8"/>
      <c r="C764" s="8"/>
      <c r="D764" s="8"/>
      <c r="E764" s="8"/>
      <c r="F764" s="8"/>
      <c r="G764" s="8"/>
      <c r="H764" s="8"/>
      <c r="I764" s="8"/>
      <c r="J764" s="8"/>
      <c r="K764" s="8"/>
      <c r="L764" s="8"/>
      <c r="M764" s="8"/>
      <c r="N764" s="8"/>
      <c r="O764" s="8"/>
      <c r="P764" s="8"/>
      <c r="Q764" s="8"/>
      <c r="R764" s="8"/>
      <c r="S764" s="8"/>
      <c r="T764" s="15"/>
      <c r="U764" s="15"/>
      <c r="V764" s="15"/>
      <c r="W764" s="15"/>
      <c r="X764" s="15"/>
      <c r="Y764" s="15"/>
      <c r="Z764" s="15"/>
      <c r="AA764" s="15"/>
      <c r="AB764" s="15"/>
      <c r="AC764" s="15"/>
    </row>
    <row r="765" spans="1:29" ht="15.75" customHeight="1" x14ac:dyDescent="0.35">
      <c r="A765" s="8"/>
      <c r="B765" s="8"/>
      <c r="C765" s="8"/>
      <c r="D765" s="8"/>
      <c r="E765" s="8"/>
      <c r="F765" s="8"/>
      <c r="G765" s="8"/>
      <c r="H765" s="8"/>
      <c r="I765" s="8"/>
      <c r="J765" s="8"/>
      <c r="K765" s="8"/>
      <c r="L765" s="8"/>
      <c r="M765" s="8"/>
      <c r="N765" s="8"/>
      <c r="O765" s="8"/>
      <c r="P765" s="8"/>
      <c r="Q765" s="8"/>
      <c r="R765" s="8"/>
      <c r="S765" s="8"/>
      <c r="T765" s="15"/>
      <c r="U765" s="15"/>
      <c r="V765" s="15"/>
      <c r="W765" s="15"/>
      <c r="X765" s="15"/>
      <c r="Y765" s="15"/>
      <c r="Z765" s="15"/>
      <c r="AA765" s="15"/>
      <c r="AB765" s="15"/>
      <c r="AC765" s="15"/>
    </row>
    <row r="766" spans="1:29" ht="15.75" customHeight="1" x14ac:dyDescent="0.35">
      <c r="A766" s="8"/>
      <c r="B766" s="8"/>
      <c r="C766" s="8"/>
      <c r="D766" s="8"/>
      <c r="E766" s="8"/>
      <c r="F766" s="8"/>
      <c r="G766" s="8"/>
      <c r="H766" s="8"/>
      <c r="I766" s="8"/>
      <c r="J766" s="8"/>
      <c r="K766" s="8"/>
      <c r="L766" s="8"/>
      <c r="M766" s="8"/>
      <c r="N766" s="8"/>
      <c r="O766" s="8"/>
      <c r="P766" s="8"/>
      <c r="Q766" s="8"/>
      <c r="R766" s="8"/>
      <c r="S766" s="8"/>
      <c r="T766" s="15"/>
      <c r="U766" s="15"/>
      <c r="V766" s="15"/>
      <c r="W766" s="15"/>
      <c r="X766" s="15"/>
      <c r="Y766" s="15"/>
      <c r="Z766" s="15"/>
      <c r="AA766" s="15"/>
      <c r="AB766" s="15"/>
      <c r="AC766" s="15"/>
    </row>
    <row r="767" spans="1:29" ht="15.75" customHeight="1" x14ac:dyDescent="0.35">
      <c r="A767" s="8"/>
      <c r="B767" s="8"/>
      <c r="C767" s="8"/>
      <c r="D767" s="8"/>
      <c r="E767" s="8"/>
      <c r="F767" s="8"/>
      <c r="G767" s="8"/>
      <c r="H767" s="8"/>
      <c r="I767" s="8"/>
      <c r="J767" s="8"/>
      <c r="K767" s="8"/>
      <c r="L767" s="8"/>
      <c r="M767" s="8"/>
      <c r="N767" s="8"/>
      <c r="O767" s="8"/>
      <c r="P767" s="8"/>
      <c r="Q767" s="8"/>
      <c r="R767" s="8"/>
      <c r="S767" s="8"/>
      <c r="T767" s="15"/>
      <c r="U767" s="15"/>
      <c r="V767" s="15"/>
      <c r="W767" s="15"/>
      <c r="X767" s="15"/>
      <c r="Y767" s="15"/>
      <c r="Z767" s="15"/>
      <c r="AA767" s="15"/>
      <c r="AB767" s="15"/>
      <c r="AC767" s="15"/>
    </row>
    <row r="768" spans="1:29" ht="15.75" customHeight="1" x14ac:dyDescent="0.35">
      <c r="A768" s="8"/>
      <c r="B768" s="8"/>
      <c r="C768" s="8"/>
      <c r="D768" s="8"/>
      <c r="E768" s="8"/>
      <c r="F768" s="8"/>
      <c r="G768" s="8"/>
      <c r="H768" s="8"/>
      <c r="I768" s="8"/>
      <c r="J768" s="8"/>
      <c r="K768" s="8"/>
      <c r="L768" s="8"/>
      <c r="M768" s="8"/>
      <c r="N768" s="8"/>
      <c r="O768" s="8"/>
      <c r="P768" s="8"/>
      <c r="Q768" s="8"/>
      <c r="R768" s="8"/>
      <c r="S768" s="8"/>
      <c r="T768" s="15"/>
      <c r="U768" s="15"/>
      <c r="V768" s="15"/>
      <c r="W768" s="15"/>
      <c r="X768" s="15"/>
      <c r="Y768" s="15"/>
      <c r="Z768" s="15"/>
      <c r="AA768" s="15"/>
      <c r="AB768" s="15"/>
      <c r="AC768" s="15"/>
    </row>
    <row r="769" spans="1:29" ht="15.75" customHeight="1" x14ac:dyDescent="0.35">
      <c r="A769" s="8"/>
      <c r="B769" s="8"/>
      <c r="C769" s="8"/>
      <c r="D769" s="8"/>
      <c r="E769" s="8"/>
      <c r="F769" s="8"/>
      <c r="G769" s="8"/>
      <c r="H769" s="8"/>
      <c r="I769" s="8"/>
      <c r="J769" s="8"/>
      <c r="K769" s="8"/>
      <c r="L769" s="8"/>
      <c r="M769" s="8"/>
      <c r="N769" s="8"/>
      <c r="O769" s="8"/>
      <c r="P769" s="8"/>
      <c r="Q769" s="8"/>
      <c r="R769" s="8"/>
      <c r="S769" s="8"/>
      <c r="T769" s="15"/>
      <c r="U769" s="15"/>
      <c r="V769" s="15"/>
      <c r="W769" s="15"/>
      <c r="X769" s="15"/>
      <c r="Y769" s="15"/>
      <c r="Z769" s="15"/>
      <c r="AA769" s="15"/>
      <c r="AB769" s="15"/>
      <c r="AC769" s="15"/>
    </row>
    <row r="770" spans="1:29" ht="15.75" customHeight="1" x14ac:dyDescent="0.35">
      <c r="A770" s="8"/>
      <c r="B770" s="8"/>
      <c r="C770" s="8"/>
      <c r="D770" s="8"/>
      <c r="E770" s="8"/>
      <c r="F770" s="8"/>
      <c r="G770" s="8"/>
      <c r="H770" s="8"/>
      <c r="I770" s="8"/>
      <c r="J770" s="8"/>
      <c r="K770" s="8"/>
      <c r="L770" s="8"/>
      <c r="M770" s="8"/>
      <c r="N770" s="8"/>
      <c r="O770" s="8"/>
      <c r="P770" s="8"/>
      <c r="Q770" s="8"/>
      <c r="R770" s="8"/>
      <c r="S770" s="8"/>
      <c r="T770" s="15"/>
      <c r="U770" s="15"/>
      <c r="V770" s="15"/>
      <c r="W770" s="15"/>
      <c r="X770" s="15"/>
      <c r="Y770" s="15"/>
      <c r="Z770" s="15"/>
      <c r="AA770" s="15"/>
      <c r="AB770" s="15"/>
      <c r="AC770" s="15"/>
    </row>
    <row r="771" spans="1:29" ht="15.75" customHeight="1" x14ac:dyDescent="0.35">
      <c r="A771" s="8"/>
      <c r="B771" s="8"/>
      <c r="C771" s="8"/>
      <c r="D771" s="8"/>
      <c r="E771" s="8"/>
      <c r="F771" s="8"/>
      <c r="G771" s="8"/>
      <c r="H771" s="8"/>
      <c r="I771" s="8"/>
      <c r="J771" s="8"/>
      <c r="K771" s="8"/>
      <c r="L771" s="8"/>
      <c r="M771" s="8"/>
      <c r="N771" s="8"/>
      <c r="O771" s="8"/>
      <c r="P771" s="8"/>
      <c r="Q771" s="8"/>
      <c r="R771" s="8"/>
      <c r="S771" s="8"/>
      <c r="T771" s="15"/>
      <c r="U771" s="15"/>
      <c r="V771" s="15"/>
      <c r="W771" s="15"/>
      <c r="X771" s="15"/>
      <c r="Y771" s="15"/>
      <c r="Z771" s="15"/>
      <c r="AA771" s="15"/>
      <c r="AB771" s="15"/>
      <c r="AC771" s="15"/>
    </row>
    <row r="772" spans="1:29" ht="15.75" customHeight="1" x14ac:dyDescent="0.35">
      <c r="A772" s="8"/>
      <c r="B772" s="8"/>
      <c r="C772" s="8"/>
      <c r="D772" s="8"/>
      <c r="E772" s="8"/>
      <c r="F772" s="8"/>
      <c r="G772" s="8"/>
      <c r="H772" s="8"/>
      <c r="I772" s="8"/>
      <c r="J772" s="8"/>
      <c r="K772" s="8"/>
      <c r="L772" s="8"/>
      <c r="M772" s="8"/>
      <c r="N772" s="8"/>
      <c r="O772" s="8"/>
      <c r="P772" s="8"/>
      <c r="Q772" s="8"/>
      <c r="R772" s="8"/>
      <c r="S772" s="8"/>
      <c r="T772" s="15"/>
      <c r="U772" s="15"/>
      <c r="V772" s="15"/>
      <c r="W772" s="15"/>
      <c r="X772" s="15"/>
      <c r="Y772" s="15"/>
      <c r="Z772" s="15"/>
      <c r="AA772" s="15"/>
      <c r="AB772" s="15"/>
      <c r="AC772" s="15"/>
    </row>
    <row r="773" spans="1:29" ht="15.75" customHeight="1" x14ac:dyDescent="0.35">
      <c r="A773" s="8"/>
      <c r="B773" s="8"/>
      <c r="C773" s="8"/>
      <c r="D773" s="8"/>
      <c r="E773" s="8"/>
      <c r="F773" s="8"/>
      <c r="G773" s="8"/>
      <c r="H773" s="8"/>
      <c r="I773" s="8"/>
      <c r="J773" s="8"/>
      <c r="K773" s="8"/>
      <c r="L773" s="8"/>
      <c r="M773" s="8"/>
      <c r="N773" s="8"/>
      <c r="O773" s="8"/>
      <c r="P773" s="8"/>
      <c r="Q773" s="8"/>
      <c r="R773" s="8"/>
      <c r="S773" s="8"/>
      <c r="T773" s="15"/>
      <c r="U773" s="15"/>
      <c r="V773" s="15"/>
      <c r="W773" s="15"/>
      <c r="X773" s="15"/>
      <c r="Y773" s="15"/>
      <c r="Z773" s="15"/>
      <c r="AA773" s="15"/>
      <c r="AB773" s="15"/>
      <c r="AC773" s="15"/>
    </row>
    <row r="774" spans="1:29" ht="15.75" customHeight="1" x14ac:dyDescent="0.35">
      <c r="A774" s="8"/>
      <c r="B774" s="8"/>
      <c r="C774" s="8"/>
      <c r="D774" s="8"/>
      <c r="E774" s="8"/>
      <c r="F774" s="8"/>
      <c r="G774" s="8"/>
      <c r="H774" s="8"/>
      <c r="I774" s="8"/>
      <c r="J774" s="8"/>
      <c r="K774" s="8"/>
      <c r="L774" s="8"/>
      <c r="M774" s="8"/>
      <c r="N774" s="8"/>
      <c r="O774" s="8"/>
      <c r="P774" s="8"/>
      <c r="Q774" s="8"/>
      <c r="R774" s="8"/>
      <c r="S774" s="8"/>
      <c r="T774" s="15"/>
      <c r="U774" s="15"/>
      <c r="V774" s="15"/>
      <c r="W774" s="15"/>
      <c r="X774" s="15"/>
      <c r="Y774" s="15"/>
      <c r="Z774" s="15"/>
      <c r="AA774" s="15"/>
      <c r="AB774" s="15"/>
      <c r="AC774" s="15"/>
    </row>
    <row r="775" spans="1:29" ht="15.75" customHeight="1" x14ac:dyDescent="0.35">
      <c r="A775" s="8"/>
      <c r="B775" s="8"/>
      <c r="C775" s="8"/>
      <c r="D775" s="8"/>
      <c r="E775" s="8"/>
      <c r="F775" s="8"/>
      <c r="G775" s="8"/>
      <c r="H775" s="8"/>
      <c r="I775" s="8"/>
      <c r="J775" s="8"/>
      <c r="K775" s="8"/>
      <c r="L775" s="8"/>
      <c r="M775" s="8"/>
      <c r="N775" s="8"/>
      <c r="O775" s="8"/>
      <c r="P775" s="8"/>
      <c r="Q775" s="8"/>
      <c r="R775" s="8"/>
      <c r="S775" s="8"/>
      <c r="T775" s="15"/>
      <c r="U775" s="15"/>
      <c r="V775" s="15"/>
      <c r="W775" s="15"/>
      <c r="X775" s="15"/>
      <c r="Y775" s="15"/>
      <c r="Z775" s="15"/>
      <c r="AA775" s="15"/>
      <c r="AB775" s="15"/>
      <c r="AC775" s="15"/>
    </row>
    <row r="776" spans="1:29" ht="15.75" customHeight="1" x14ac:dyDescent="0.35">
      <c r="A776" s="8"/>
      <c r="B776" s="8"/>
      <c r="C776" s="8"/>
      <c r="D776" s="8"/>
      <c r="E776" s="8"/>
      <c r="F776" s="8"/>
      <c r="G776" s="8"/>
      <c r="H776" s="8"/>
      <c r="I776" s="8"/>
      <c r="J776" s="8"/>
      <c r="K776" s="8"/>
      <c r="L776" s="8"/>
      <c r="M776" s="8"/>
      <c r="N776" s="8"/>
      <c r="O776" s="8"/>
      <c r="P776" s="8"/>
      <c r="Q776" s="8"/>
      <c r="R776" s="8"/>
      <c r="S776" s="8"/>
      <c r="T776" s="15"/>
      <c r="U776" s="15"/>
      <c r="V776" s="15"/>
      <c r="W776" s="15"/>
      <c r="X776" s="15"/>
      <c r="Y776" s="15"/>
      <c r="Z776" s="15"/>
      <c r="AA776" s="15"/>
      <c r="AB776" s="15"/>
      <c r="AC776" s="15"/>
    </row>
    <row r="777" spans="1:29" ht="15.75" customHeight="1" x14ac:dyDescent="0.35">
      <c r="A777" s="8"/>
      <c r="B777" s="8"/>
      <c r="C777" s="8"/>
      <c r="D777" s="8"/>
      <c r="E777" s="8"/>
      <c r="F777" s="8"/>
      <c r="G777" s="8"/>
      <c r="H777" s="8"/>
      <c r="I777" s="8"/>
      <c r="J777" s="8"/>
      <c r="K777" s="8"/>
      <c r="L777" s="8"/>
      <c r="M777" s="8"/>
      <c r="N777" s="8"/>
      <c r="O777" s="8"/>
      <c r="P777" s="8"/>
      <c r="Q777" s="8"/>
      <c r="R777" s="8"/>
      <c r="S777" s="8"/>
      <c r="T777" s="15"/>
      <c r="U777" s="15"/>
      <c r="V777" s="15"/>
      <c r="W777" s="15"/>
      <c r="X777" s="15"/>
      <c r="Y777" s="15"/>
      <c r="Z777" s="15"/>
      <c r="AA777" s="15"/>
      <c r="AB777" s="15"/>
      <c r="AC777" s="15"/>
    </row>
    <row r="778" spans="1:29" ht="15.75" customHeight="1" x14ac:dyDescent="0.35">
      <c r="A778" s="8"/>
      <c r="B778" s="8"/>
      <c r="C778" s="8"/>
      <c r="D778" s="8"/>
      <c r="E778" s="8"/>
      <c r="F778" s="8"/>
      <c r="G778" s="8"/>
      <c r="H778" s="8"/>
      <c r="I778" s="8"/>
      <c r="J778" s="8"/>
      <c r="K778" s="8"/>
      <c r="L778" s="8"/>
      <c r="M778" s="8"/>
      <c r="N778" s="8"/>
      <c r="O778" s="8"/>
      <c r="P778" s="8"/>
      <c r="Q778" s="8"/>
      <c r="R778" s="8"/>
      <c r="S778" s="8"/>
      <c r="T778" s="15"/>
      <c r="U778" s="15"/>
      <c r="V778" s="15"/>
      <c r="W778" s="15"/>
      <c r="X778" s="15"/>
      <c r="Y778" s="15"/>
      <c r="Z778" s="15"/>
      <c r="AA778" s="15"/>
      <c r="AB778" s="15"/>
      <c r="AC778" s="15"/>
    </row>
    <row r="779" spans="1:29" ht="15.75" customHeight="1" x14ac:dyDescent="0.35">
      <c r="A779" s="8"/>
      <c r="B779" s="8"/>
      <c r="C779" s="8"/>
      <c r="D779" s="8"/>
      <c r="E779" s="8"/>
      <c r="F779" s="8"/>
      <c r="G779" s="8"/>
      <c r="H779" s="8"/>
      <c r="I779" s="8"/>
      <c r="J779" s="8"/>
      <c r="K779" s="8"/>
      <c r="L779" s="8"/>
      <c r="M779" s="8"/>
      <c r="N779" s="8"/>
      <c r="O779" s="8"/>
      <c r="P779" s="8"/>
      <c r="Q779" s="8"/>
      <c r="R779" s="8"/>
      <c r="S779" s="8"/>
      <c r="T779" s="15"/>
      <c r="U779" s="15"/>
      <c r="V779" s="15"/>
      <c r="W779" s="15"/>
      <c r="X779" s="15"/>
      <c r="Y779" s="15"/>
      <c r="Z779" s="15"/>
      <c r="AA779" s="15"/>
      <c r="AB779" s="15"/>
      <c r="AC779" s="15"/>
    </row>
    <row r="780" spans="1:29" ht="15.75" customHeight="1" x14ac:dyDescent="0.35">
      <c r="A780" s="8"/>
      <c r="B780" s="8"/>
      <c r="C780" s="8"/>
      <c r="D780" s="8"/>
      <c r="E780" s="8"/>
      <c r="F780" s="8"/>
      <c r="G780" s="8"/>
      <c r="H780" s="8"/>
      <c r="I780" s="8"/>
      <c r="J780" s="8"/>
      <c r="K780" s="8"/>
      <c r="L780" s="8"/>
      <c r="M780" s="8"/>
      <c r="N780" s="8"/>
      <c r="O780" s="8"/>
      <c r="P780" s="8"/>
      <c r="Q780" s="8"/>
      <c r="R780" s="8"/>
      <c r="S780" s="8"/>
      <c r="T780" s="15"/>
      <c r="U780" s="15"/>
      <c r="V780" s="15"/>
      <c r="W780" s="15"/>
      <c r="X780" s="15"/>
      <c r="Y780" s="15"/>
      <c r="Z780" s="15"/>
      <c r="AA780" s="15"/>
      <c r="AB780" s="15"/>
      <c r="AC780" s="15"/>
    </row>
    <row r="781" spans="1:29" ht="15.75" customHeight="1" x14ac:dyDescent="0.35">
      <c r="A781" s="8"/>
      <c r="B781" s="8"/>
      <c r="C781" s="8"/>
      <c r="D781" s="8"/>
      <c r="E781" s="8"/>
      <c r="F781" s="8"/>
      <c r="G781" s="8"/>
      <c r="H781" s="8"/>
      <c r="I781" s="8"/>
      <c r="J781" s="8"/>
      <c r="K781" s="8"/>
      <c r="L781" s="8"/>
      <c r="M781" s="8"/>
      <c r="N781" s="8"/>
      <c r="O781" s="8"/>
      <c r="P781" s="8"/>
      <c r="Q781" s="8"/>
      <c r="R781" s="8"/>
      <c r="S781" s="8"/>
      <c r="T781" s="15"/>
      <c r="U781" s="15"/>
      <c r="V781" s="15"/>
      <c r="W781" s="15"/>
      <c r="X781" s="15"/>
      <c r="Y781" s="15"/>
      <c r="Z781" s="15"/>
      <c r="AA781" s="15"/>
      <c r="AB781" s="15"/>
      <c r="AC781" s="15"/>
    </row>
    <row r="782" spans="1:29" ht="15.75" customHeight="1" x14ac:dyDescent="0.35">
      <c r="A782" s="8"/>
      <c r="B782" s="8"/>
      <c r="C782" s="8"/>
      <c r="D782" s="8"/>
      <c r="E782" s="8"/>
      <c r="F782" s="8"/>
      <c r="G782" s="8"/>
      <c r="H782" s="8"/>
      <c r="I782" s="8"/>
      <c r="J782" s="8"/>
      <c r="K782" s="8"/>
      <c r="L782" s="8"/>
      <c r="M782" s="8"/>
      <c r="N782" s="8"/>
      <c r="O782" s="8"/>
      <c r="P782" s="8"/>
      <c r="Q782" s="8"/>
      <c r="R782" s="8"/>
      <c r="S782" s="8"/>
      <c r="T782" s="15"/>
      <c r="U782" s="15"/>
      <c r="V782" s="15"/>
      <c r="W782" s="15"/>
      <c r="X782" s="15"/>
      <c r="Y782" s="15"/>
      <c r="Z782" s="15"/>
      <c r="AA782" s="15"/>
      <c r="AB782" s="15"/>
      <c r="AC782" s="15"/>
    </row>
    <row r="783" spans="1:29" ht="15.75" customHeight="1" x14ac:dyDescent="0.35">
      <c r="A783" s="8"/>
      <c r="B783" s="8"/>
      <c r="C783" s="8"/>
      <c r="D783" s="8"/>
      <c r="E783" s="8"/>
      <c r="F783" s="8"/>
      <c r="G783" s="8"/>
      <c r="H783" s="8"/>
      <c r="I783" s="8"/>
      <c r="J783" s="8"/>
      <c r="K783" s="8"/>
      <c r="L783" s="8"/>
      <c r="M783" s="8"/>
      <c r="N783" s="8"/>
      <c r="O783" s="8"/>
      <c r="P783" s="8"/>
      <c r="Q783" s="8"/>
      <c r="R783" s="8"/>
      <c r="S783" s="8"/>
      <c r="T783" s="15"/>
      <c r="U783" s="15"/>
      <c r="V783" s="15"/>
      <c r="W783" s="15"/>
      <c r="X783" s="15"/>
      <c r="Y783" s="15"/>
      <c r="Z783" s="15"/>
      <c r="AA783" s="15"/>
      <c r="AB783" s="15"/>
      <c r="AC783" s="15"/>
    </row>
    <row r="784" spans="1:29" ht="15.75" customHeight="1" x14ac:dyDescent="0.35">
      <c r="A784" s="8"/>
      <c r="B784" s="8"/>
      <c r="C784" s="8"/>
      <c r="D784" s="8"/>
      <c r="E784" s="8"/>
      <c r="F784" s="8"/>
      <c r="G784" s="8"/>
      <c r="H784" s="8"/>
      <c r="I784" s="8"/>
      <c r="J784" s="8"/>
      <c r="K784" s="8"/>
      <c r="L784" s="8"/>
      <c r="M784" s="8"/>
      <c r="N784" s="8"/>
      <c r="O784" s="8"/>
      <c r="P784" s="8"/>
      <c r="Q784" s="8"/>
      <c r="R784" s="8"/>
      <c r="S784" s="8"/>
      <c r="T784" s="15"/>
      <c r="U784" s="15"/>
      <c r="V784" s="15"/>
      <c r="W784" s="15"/>
      <c r="X784" s="15"/>
      <c r="Y784" s="15"/>
      <c r="Z784" s="15"/>
      <c r="AA784" s="15"/>
      <c r="AB784" s="15"/>
      <c r="AC784" s="15"/>
    </row>
    <row r="785" spans="1:29" ht="15.75" customHeight="1" x14ac:dyDescent="0.35">
      <c r="A785" s="8"/>
      <c r="B785" s="8"/>
      <c r="C785" s="8"/>
      <c r="D785" s="8"/>
      <c r="E785" s="8"/>
      <c r="F785" s="8"/>
      <c r="G785" s="8"/>
      <c r="H785" s="8"/>
      <c r="I785" s="8"/>
      <c r="J785" s="8"/>
      <c r="K785" s="8"/>
      <c r="L785" s="8"/>
      <c r="M785" s="8"/>
      <c r="N785" s="8"/>
      <c r="O785" s="8"/>
      <c r="P785" s="8"/>
      <c r="Q785" s="8"/>
      <c r="R785" s="8"/>
      <c r="S785" s="8"/>
      <c r="T785" s="15"/>
      <c r="U785" s="15"/>
      <c r="V785" s="15"/>
      <c r="W785" s="15"/>
      <c r="X785" s="15"/>
      <c r="Y785" s="15"/>
      <c r="Z785" s="15"/>
      <c r="AA785" s="15"/>
      <c r="AB785" s="15"/>
      <c r="AC785" s="15"/>
    </row>
    <row r="786" spans="1:29" ht="15.75" customHeight="1" x14ac:dyDescent="0.35">
      <c r="A786" s="8"/>
      <c r="B786" s="8"/>
      <c r="C786" s="8"/>
      <c r="D786" s="8"/>
      <c r="E786" s="8"/>
      <c r="F786" s="8"/>
      <c r="G786" s="8"/>
      <c r="H786" s="8"/>
      <c r="I786" s="8"/>
      <c r="J786" s="8"/>
      <c r="K786" s="8"/>
      <c r="L786" s="8"/>
      <c r="M786" s="8"/>
      <c r="N786" s="8"/>
      <c r="O786" s="8"/>
      <c r="P786" s="8"/>
      <c r="Q786" s="8"/>
      <c r="R786" s="8"/>
      <c r="S786" s="8"/>
      <c r="T786" s="15"/>
      <c r="U786" s="15"/>
      <c r="V786" s="15"/>
      <c r="W786" s="15"/>
      <c r="X786" s="15"/>
      <c r="Y786" s="15"/>
      <c r="Z786" s="15"/>
      <c r="AA786" s="15"/>
      <c r="AB786" s="15"/>
      <c r="AC786" s="15"/>
    </row>
    <row r="787" spans="1:29" ht="15.75" customHeight="1" x14ac:dyDescent="0.35">
      <c r="A787" s="8"/>
      <c r="B787" s="8"/>
      <c r="C787" s="8"/>
      <c r="D787" s="8"/>
      <c r="E787" s="8"/>
      <c r="F787" s="8"/>
      <c r="G787" s="8"/>
      <c r="H787" s="8"/>
      <c r="I787" s="8"/>
      <c r="J787" s="8"/>
      <c r="K787" s="8"/>
      <c r="L787" s="8"/>
      <c r="M787" s="8"/>
      <c r="N787" s="8"/>
      <c r="O787" s="8"/>
      <c r="P787" s="8"/>
      <c r="Q787" s="8"/>
      <c r="R787" s="8"/>
      <c r="S787" s="8"/>
      <c r="T787" s="15"/>
      <c r="U787" s="15"/>
      <c r="V787" s="15"/>
      <c r="W787" s="15"/>
      <c r="X787" s="15"/>
      <c r="Y787" s="15"/>
      <c r="Z787" s="15"/>
      <c r="AA787" s="15"/>
      <c r="AB787" s="15"/>
      <c r="AC787" s="15"/>
    </row>
    <row r="788" spans="1:29" ht="15.75" customHeight="1" x14ac:dyDescent="0.35">
      <c r="A788" s="8"/>
      <c r="B788" s="8"/>
      <c r="C788" s="8"/>
      <c r="D788" s="8"/>
      <c r="E788" s="8"/>
      <c r="F788" s="8"/>
      <c r="G788" s="8"/>
      <c r="H788" s="8"/>
      <c r="I788" s="8"/>
      <c r="J788" s="8"/>
      <c r="K788" s="8"/>
      <c r="L788" s="8"/>
      <c r="M788" s="8"/>
      <c r="N788" s="8"/>
      <c r="O788" s="8"/>
      <c r="P788" s="8"/>
      <c r="Q788" s="8"/>
      <c r="R788" s="8"/>
      <c r="S788" s="8"/>
      <c r="T788" s="15"/>
      <c r="U788" s="15"/>
      <c r="V788" s="15"/>
      <c r="W788" s="15"/>
      <c r="X788" s="15"/>
      <c r="Y788" s="15"/>
      <c r="Z788" s="15"/>
      <c r="AA788" s="15"/>
      <c r="AB788" s="15"/>
      <c r="AC788" s="15"/>
    </row>
    <row r="789" spans="1:29" ht="15.75" customHeight="1" x14ac:dyDescent="0.35">
      <c r="A789" s="8"/>
      <c r="B789" s="8"/>
      <c r="C789" s="8"/>
      <c r="D789" s="8"/>
      <c r="E789" s="8"/>
      <c r="F789" s="8"/>
      <c r="G789" s="8"/>
      <c r="H789" s="8"/>
      <c r="I789" s="8"/>
      <c r="J789" s="8"/>
      <c r="K789" s="8"/>
      <c r="L789" s="8"/>
      <c r="M789" s="8"/>
      <c r="N789" s="8"/>
      <c r="O789" s="8"/>
      <c r="P789" s="8"/>
      <c r="Q789" s="8"/>
      <c r="R789" s="8"/>
      <c r="S789" s="8"/>
      <c r="T789" s="15"/>
      <c r="U789" s="15"/>
      <c r="V789" s="15"/>
      <c r="W789" s="15"/>
      <c r="X789" s="15"/>
      <c r="Y789" s="15"/>
      <c r="Z789" s="15"/>
      <c r="AA789" s="15"/>
      <c r="AB789" s="15"/>
      <c r="AC789" s="15"/>
    </row>
    <row r="790" spans="1:29" ht="15.75" customHeight="1" x14ac:dyDescent="0.35">
      <c r="A790" s="8"/>
      <c r="B790" s="8"/>
      <c r="C790" s="8"/>
      <c r="D790" s="8"/>
      <c r="E790" s="8"/>
      <c r="F790" s="8"/>
      <c r="G790" s="8"/>
      <c r="H790" s="8"/>
      <c r="I790" s="8"/>
      <c r="J790" s="8"/>
      <c r="K790" s="8"/>
      <c r="L790" s="8"/>
      <c r="M790" s="8"/>
      <c r="N790" s="8"/>
      <c r="O790" s="8"/>
      <c r="P790" s="8"/>
      <c r="Q790" s="8"/>
      <c r="R790" s="8"/>
      <c r="S790" s="8"/>
      <c r="T790" s="15"/>
      <c r="U790" s="15"/>
      <c r="V790" s="15"/>
      <c r="W790" s="15"/>
      <c r="X790" s="15"/>
      <c r="Y790" s="15"/>
      <c r="Z790" s="15"/>
      <c r="AA790" s="15"/>
      <c r="AB790" s="15"/>
      <c r="AC790" s="15"/>
    </row>
    <row r="791" spans="1:29" ht="15.75" customHeight="1" x14ac:dyDescent="0.35">
      <c r="A791" s="8"/>
      <c r="B791" s="8"/>
      <c r="C791" s="8"/>
      <c r="D791" s="8"/>
      <c r="E791" s="8"/>
      <c r="F791" s="8"/>
      <c r="G791" s="8"/>
      <c r="H791" s="8"/>
      <c r="I791" s="8"/>
      <c r="J791" s="8"/>
      <c r="K791" s="8"/>
      <c r="L791" s="8"/>
      <c r="M791" s="8"/>
      <c r="N791" s="8"/>
      <c r="O791" s="8"/>
      <c r="P791" s="8"/>
      <c r="Q791" s="8"/>
      <c r="R791" s="8"/>
      <c r="S791" s="8"/>
      <c r="T791" s="15"/>
      <c r="U791" s="15"/>
      <c r="V791" s="15"/>
      <c r="W791" s="15"/>
      <c r="X791" s="15"/>
      <c r="Y791" s="15"/>
      <c r="Z791" s="15"/>
      <c r="AA791" s="15"/>
      <c r="AB791" s="15"/>
      <c r="AC791" s="15"/>
    </row>
    <row r="792" spans="1:29" ht="15.75" customHeight="1" x14ac:dyDescent="0.35">
      <c r="A792" s="8"/>
      <c r="B792" s="8"/>
      <c r="C792" s="8"/>
      <c r="D792" s="8"/>
      <c r="E792" s="8"/>
      <c r="F792" s="8"/>
      <c r="G792" s="8"/>
      <c r="H792" s="8"/>
      <c r="I792" s="8"/>
      <c r="J792" s="8"/>
      <c r="K792" s="8"/>
      <c r="L792" s="8"/>
      <c r="M792" s="8"/>
      <c r="N792" s="8"/>
      <c r="O792" s="8"/>
      <c r="P792" s="8"/>
      <c r="Q792" s="8"/>
      <c r="R792" s="8"/>
      <c r="S792" s="8"/>
      <c r="T792" s="15"/>
      <c r="U792" s="15"/>
      <c r="V792" s="15"/>
      <c r="W792" s="15"/>
      <c r="X792" s="15"/>
      <c r="Y792" s="15"/>
      <c r="Z792" s="15"/>
      <c r="AA792" s="15"/>
      <c r="AB792" s="15"/>
      <c r="AC792" s="15"/>
    </row>
    <row r="793" spans="1:29" ht="15.75" customHeight="1" x14ac:dyDescent="0.35">
      <c r="A793" s="8"/>
      <c r="B793" s="8"/>
      <c r="C793" s="8"/>
      <c r="D793" s="8"/>
      <c r="E793" s="8"/>
      <c r="F793" s="8"/>
      <c r="G793" s="8"/>
      <c r="H793" s="8"/>
      <c r="I793" s="8"/>
      <c r="J793" s="8"/>
      <c r="K793" s="8"/>
      <c r="L793" s="8"/>
      <c r="M793" s="8"/>
      <c r="N793" s="8"/>
      <c r="O793" s="8"/>
      <c r="P793" s="8"/>
      <c r="Q793" s="8"/>
      <c r="R793" s="8"/>
      <c r="S793" s="8"/>
      <c r="T793" s="15"/>
      <c r="U793" s="15"/>
      <c r="V793" s="15"/>
      <c r="W793" s="15"/>
      <c r="X793" s="15"/>
      <c r="Y793" s="15"/>
      <c r="Z793" s="15"/>
      <c r="AA793" s="15"/>
      <c r="AB793" s="15"/>
      <c r="AC793" s="15"/>
    </row>
    <row r="794" spans="1:29" ht="15.75" customHeight="1" x14ac:dyDescent="0.35">
      <c r="A794" s="8"/>
      <c r="B794" s="8"/>
      <c r="C794" s="8"/>
      <c r="D794" s="8"/>
      <c r="E794" s="8"/>
      <c r="F794" s="8"/>
      <c r="G794" s="8"/>
      <c r="H794" s="8"/>
      <c r="I794" s="8"/>
      <c r="J794" s="8"/>
      <c r="K794" s="8"/>
      <c r="L794" s="8"/>
      <c r="M794" s="8"/>
      <c r="N794" s="8"/>
      <c r="O794" s="8"/>
      <c r="P794" s="8"/>
      <c r="Q794" s="8"/>
      <c r="R794" s="8"/>
      <c r="S794" s="8"/>
      <c r="T794" s="15"/>
      <c r="U794" s="15"/>
      <c r="V794" s="15"/>
      <c r="W794" s="15"/>
      <c r="X794" s="15"/>
      <c r="Y794" s="15"/>
      <c r="Z794" s="15"/>
      <c r="AA794" s="15"/>
      <c r="AB794" s="15"/>
      <c r="AC794" s="15"/>
    </row>
    <row r="795" spans="1:29" ht="15.75" customHeight="1" x14ac:dyDescent="0.35">
      <c r="A795" s="8"/>
      <c r="B795" s="8"/>
      <c r="C795" s="8"/>
      <c r="D795" s="8"/>
      <c r="E795" s="8"/>
      <c r="F795" s="8"/>
      <c r="G795" s="8"/>
      <c r="H795" s="8"/>
      <c r="I795" s="8"/>
      <c r="J795" s="8"/>
      <c r="K795" s="8"/>
      <c r="L795" s="8"/>
      <c r="M795" s="8"/>
      <c r="N795" s="8"/>
      <c r="O795" s="8"/>
      <c r="P795" s="8"/>
      <c r="Q795" s="8"/>
      <c r="R795" s="8"/>
      <c r="S795" s="8"/>
      <c r="T795" s="15"/>
      <c r="U795" s="15"/>
      <c r="V795" s="15"/>
      <c r="W795" s="15"/>
      <c r="X795" s="15"/>
      <c r="Y795" s="15"/>
      <c r="Z795" s="15"/>
      <c r="AA795" s="15"/>
      <c r="AB795" s="15"/>
      <c r="AC795" s="15"/>
    </row>
    <row r="796" spans="1:29" ht="15.75" customHeight="1" x14ac:dyDescent="0.35">
      <c r="A796" s="8"/>
      <c r="B796" s="8"/>
      <c r="C796" s="8"/>
      <c r="D796" s="8"/>
      <c r="E796" s="8"/>
      <c r="F796" s="8"/>
      <c r="G796" s="8"/>
      <c r="H796" s="8"/>
      <c r="I796" s="8"/>
      <c r="J796" s="8"/>
      <c r="K796" s="8"/>
      <c r="L796" s="8"/>
      <c r="M796" s="8"/>
      <c r="N796" s="8"/>
      <c r="O796" s="8"/>
      <c r="P796" s="8"/>
      <c r="Q796" s="8"/>
      <c r="R796" s="8"/>
      <c r="S796" s="8"/>
      <c r="T796" s="15"/>
      <c r="U796" s="15"/>
      <c r="V796" s="15"/>
      <c r="W796" s="15"/>
      <c r="X796" s="15"/>
      <c r="Y796" s="15"/>
      <c r="Z796" s="15"/>
      <c r="AA796" s="15"/>
      <c r="AB796" s="15"/>
      <c r="AC796" s="15"/>
    </row>
    <row r="797" spans="1:29" ht="15.75" customHeight="1" x14ac:dyDescent="0.35">
      <c r="A797" s="8"/>
      <c r="B797" s="8"/>
      <c r="C797" s="8"/>
      <c r="D797" s="8"/>
      <c r="E797" s="8"/>
      <c r="F797" s="8"/>
      <c r="G797" s="8"/>
      <c r="H797" s="8"/>
      <c r="I797" s="8"/>
      <c r="J797" s="8"/>
      <c r="K797" s="8"/>
      <c r="L797" s="8"/>
      <c r="M797" s="8"/>
      <c r="N797" s="8"/>
      <c r="O797" s="8"/>
      <c r="P797" s="8"/>
      <c r="Q797" s="8"/>
      <c r="R797" s="8"/>
      <c r="S797" s="8"/>
      <c r="T797" s="15"/>
      <c r="U797" s="15"/>
      <c r="V797" s="15"/>
      <c r="W797" s="15"/>
      <c r="X797" s="15"/>
      <c r="Y797" s="15"/>
      <c r="Z797" s="15"/>
      <c r="AA797" s="15"/>
      <c r="AB797" s="15"/>
      <c r="AC797" s="15"/>
    </row>
    <row r="798" spans="1:29" ht="15.75" customHeight="1" x14ac:dyDescent="0.35">
      <c r="A798" s="8"/>
      <c r="B798" s="8"/>
      <c r="C798" s="8"/>
      <c r="D798" s="8"/>
      <c r="E798" s="8"/>
      <c r="F798" s="8"/>
      <c r="G798" s="8"/>
      <c r="H798" s="8"/>
      <c r="I798" s="8"/>
      <c r="J798" s="8"/>
      <c r="K798" s="8"/>
      <c r="L798" s="8"/>
      <c r="M798" s="8"/>
      <c r="N798" s="8"/>
      <c r="O798" s="8"/>
      <c r="P798" s="8"/>
      <c r="Q798" s="8"/>
      <c r="R798" s="8"/>
      <c r="S798" s="8"/>
      <c r="T798" s="15"/>
      <c r="U798" s="15"/>
      <c r="V798" s="15"/>
      <c r="W798" s="15"/>
      <c r="X798" s="15"/>
      <c r="Y798" s="15"/>
      <c r="Z798" s="15"/>
      <c r="AA798" s="15"/>
      <c r="AB798" s="15"/>
      <c r="AC798" s="15"/>
    </row>
    <row r="799" spans="1:29" ht="15.75" customHeight="1" x14ac:dyDescent="0.35">
      <c r="A799" s="8"/>
      <c r="B799" s="8"/>
      <c r="C799" s="8"/>
      <c r="D799" s="8"/>
      <c r="E799" s="8"/>
      <c r="F799" s="8"/>
      <c r="G799" s="8"/>
      <c r="H799" s="8"/>
      <c r="I799" s="8"/>
      <c r="J799" s="8"/>
      <c r="K799" s="8"/>
      <c r="L799" s="8"/>
      <c r="M799" s="8"/>
      <c r="N799" s="8"/>
      <c r="O799" s="8"/>
      <c r="P799" s="8"/>
      <c r="Q799" s="8"/>
      <c r="R799" s="8"/>
      <c r="S799" s="8"/>
      <c r="T799" s="15"/>
      <c r="U799" s="15"/>
      <c r="V799" s="15"/>
      <c r="W799" s="15"/>
      <c r="X799" s="15"/>
      <c r="Y799" s="15"/>
      <c r="Z799" s="15"/>
      <c r="AA799" s="15"/>
      <c r="AB799" s="15"/>
      <c r="AC799" s="15"/>
    </row>
    <row r="800" spans="1:29" ht="15.75" customHeight="1" x14ac:dyDescent="0.35">
      <c r="A800" s="8"/>
      <c r="B800" s="8"/>
      <c r="C800" s="8"/>
      <c r="D800" s="8"/>
      <c r="E800" s="8"/>
      <c r="F800" s="8"/>
      <c r="G800" s="8"/>
      <c r="H800" s="8"/>
      <c r="I800" s="8"/>
      <c r="J800" s="8"/>
      <c r="K800" s="8"/>
      <c r="L800" s="8"/>
      <c r="M800" s="8"/>
      <c r="N800" s="8"/>
      <c r="O800" s="8"/>
      <c r="P800" s="8"/>
      <c r="Q800" s="8"/>
      <c r="R800" s="8"/>
      <c r="S800" s="8"/>
      <c r="T800" s="15"/>
      <c r="U800" s="15"/>
      <c r="V800" s="15"/>
      <c r="W800" s="15"/>
      <c r="X800" s="15"/>
      <c r="Y800" s="15"/>
      <c r="Z800" s="15"/>
      <c r="AA800" s="15"/>
      <c r="AB800" s="15"/>
      <c r="AC800" s="15"/>
    </row>
    <row r="801" spans="1:29" ht="15.75" customHeight="1" x14ac:dyDescent="0.35">
      <c r="A801" s="8"/>
      <c r="B801" s="8"/>
      <c r="C801" s="8"/>
      <c r="D801" s="8"/>
      <c r="E801" s="8"/>
      <c r="F801" s="8"/>
      <c r="G801" s="8"/>
      <c r="H801" s="8"/>
      <c r="I801" s="8"/>
      <c r="J801" s="8"/>
      <c r="K801" s="8"/>
      <c r="L801" s="8"/>
      <c r="M801" s="8"/>
      <c r="N801" s="8"/>
      <c r="O801" s="8"/>
      <c r="P801" s="8"/>
      <c r="Q801" s="8"/>
      <c r="R801" s="8"/>
      <c r="S801" s="8"/>
      <c r="T801" s="15"/>
      <c r="U801" s="15"/>
      <c r="V801" s="15"/>
      <c r="W801" s="15"/>
      <c r="X801" s="15"/>
      <c r="Y801" s="15"/>
      <c r="Z801" s="15"/>
      <c r="AA801" s="15"/>
      <c r="AB801" s="15"/>
      <c r="AC801" s="15"/>
    </row>
    <row r="802" spans="1:29" ht="15.75" customHeight="1" x14ac:dyDescent="0.35">
      <c r="A802" s="8"/>
      <c r="B802" s="8"/>
      <c r="C802" s="8"/>
      <c r="D802" s="8"/>
      <c r="E802" s="8"/>
      <c r="F802" s="8"/>
      <c r="G802" s="8"/>
      <c r="H802" s="8"/>
      <c r="I802" s="8"/>
      <c r="J802" s="8"/>
      <c r="K802" s="8"/>
      <c r="L802" s="8"/>
      <c r="M802" s="8"/>
      <c r="N802" s="8"/>
      <c r="O802" s="8"/>
      <c r="P802" s="8"/>
      <c r="Q802" s="8"/>
      <c r="R802" s="8"/>
      <c r="S802" s="8"/>
      <c r="T802" s="15"/>
      <c r="U802" s="15"/>
      <c r="V802" s="15"/>
      <c r="W802" s="15"/>
      <c r="X802" s="15"/>
      <c r="Y802" s="15"/>
      <c r="Z802" s="15"/>
      <c r="AA802" s="15"/>
      <c r="AB802" s="15"/>
      <c r="AC802" s="15"/>
    </row>
    <row r="803" spans="1:29" ht="15.75" customHeight="1" x14ac:dyDescent="0.35">
      <c r="A803" s="8"/>
      <c r="B803" s="8"/>
      <c r="C803" s="8"/>
      <c r="D803" s="8"/>
      <c r="E803" s="8"/>
      <c r="F803" s="8"/>
      <c r="G803" s="8"/>
      <c r="H803" s="8"/>
      <c r="I803" s="8"/>
      <c r="J803" s="8"/>
      <c r="K803" s="8"/>
      <c r="L803" s="8"/>
      <c r="M803" s="8"/>
      <c r="N803" s="8"/>
      <c r="O803" s="8"/>
      <c r="P803" s="8"/>
      <c r="Q803" s="8"/>
      <c r="R803" s="8"/>
      <c r="S803" s="8"/>
      <c r="T803" s="15"/>
      <c r="U803" s="15"/>
      <c r="V803" s="15"/>
      <c r="W803" s="15"/>
      <c r="X803" s="15"/>
      <c r="Y803" s="15"/>
      <c r="Z803" s="15"/>
      <c r="AA803" s="15"/>
      <c r="AB803" s="15"/>
      <c r="AC803" s="15"/>
    </row>
    <row r="804" spans="1:29" ht="15.75" customHeight="1" x14ac:dyDescent="0.35">
      <c r="A804" s="8"/>
      <c r="B804" s="8"/>
      <c r="C804" s="8"/>
      <c r="D804" s="8"/>
      <c r="E804" s="8"/>
      <c r="F804" s="8"/>
      <c r="G804" s="8"/>
      <c r="H804" s="8"/>
      <c r="I804" s="8"/>
      <c r="J804" s="8"/>
      <c r="K804" s="8"/>
      <c r="L804" s="8"/>
      <c r="M804" s="8"/>
      <c r="N804" s="8"/>
      <c r="O804" s="8"/>
      <c r="P804" s="8"/>
      <c r="Q804" s="8"/>
      <c r="R804" s="8"/>
      <c r="S804" s="8"/>
      <c r="T804" s="15"/>
      <c r="U804" s="15"/>
      <c r="V804" s="15"/>
      <c r="W804" s="15"/>
      <c r="X804" s="15"/>
      <c r="Y804" s="15"/>
      <c r="Z804" s="15"/>
      <c r="AA804" s="15"/>
      <c r="AB804" s="15"/>
      <c r="AC804" s="15"/>
    </row>
    <row r="805" spans="1:29" ht="15.75" customHeight="1" x14ac:dyDescent="0.35">
      <c r="A805" s="8"/>
      <c r="B805" s="8"/>
      <c r="C805" s="8"/>
      <c r="D805" s="8"/>
      <c r="E805" s="8"/>
      <c r="F805" s="8"/>
      <c r="G805" s="8"/>
      <c r="H805" s="8"/>
      <c r="I805" s="8"/>
      <c r="J805" s="8"/>
      <c r="K805" s="8"/>
      <c r="L805" s="8"/>
      <c r="M805" s="8"/>
      <c r="N805" s="8"/>
      <c r="O805" s="8"/>
      <c r="P805" s="8"/>
      <c r="Q805" s="8"/>
      <c r="R805" s="8"/>
      <c r="S805" s="8"/>
      <c r="T805" s="15"/>
      <c r="U805" s="15"/>
      <c r="V805" s="15"/>
      <c r="W805" s="15"/>
      <c r="X805" s="15"/>
      <c r="Y805" s="15"/>
      <c r="Z805" s="15"/>
      <c r="AA805" s="15"/>
      <c r="AB805" s="15"/>
      <c r="AC805" s="15"/>
    </row>
    <row r="806" spans="1:29" ht="15.75" customHeight="1" x14ac:dyDescent="0.35">
      <c r="A806" s="8"/>
      <c r="B806" s="8"/>
      <c r="C806" s="8"/>
      <c r="D806" s="8"/>
      <c r="E806" s="8"/>
      <c r="F806" s="8"/>
      <c r="G806" s="8"/>
      <c r="H806" s="8"/>
      <c r="I806" s="8"/>
      <c r="J806" s="8"/>
      <c r="K806" s="8"/>
      <c r="L806" s="8"/>
      <c r="M806" s="8"/>
      <c r="N806" s="8"/>
      <c r="O806" s="8"/>
      <c r="P806" s="8"/>
      <c r="Q806" s="8"/>
      <c r="R806" s="8"/>
      <c r="S806" s="8"/>
      <c r="T806" s="15"/>
      <c r="U806" s="15"/>
      <c r="V806" s="15"/>
      <c r="W806" s="15"/>
      <c r="X806" s="15"/>
      <c r="Y806" s="15"/>
      <c r="Z806" s="15"/>
      <c r="AA806" s="15"/>
      <c r="AB806" s="15"/>
      <c r="AC806" s="15"/>
    </row>
    <row r="807" spans="1:29" ht="15.75" customHeight="1" x14ac:dyDescent="0.35">
      <c r="A807" s="8"/>
      <c r="B807" s="8"/>
      <c r="C807" s="8"/>
      <c r="D807" s="8"/>
      <c r="E807" s="8"/>
      <c r="F807" s="8"/>
      <c r="G807" s="8"/>
      <c r="H807" s="8"/>
      <c r="I807" s="8"/>
      <c r="J807" s="8"/>
      <c r="K807" s="8"/>
      <c r="L807" s="8"/>
      <c r="M807" s="8"/>
      <c r="N807" s="8"/>
      <c r="O807" s="8"/>
      <c r="P807" s="8"/>
      <c r="Q807" s="8"/>
      <c r="R807" s="8"/>
      <c r="S807" s="8"/>
      <c r="T807" s="15"/>
      <c r="U807" s="15"/>
      <c r="V807" s="15"/>
      <c r="W807" s="15"/>
      <c r="X807" s="15"/>
      <c r="Y807" s="15"/>
      <c r="Z807" s="15"/>
      <c r="AA807" s="15"/>
      <c r="AB807" s="15"/>
      <c r="AC807" s="15"/>
    </row>
    <row r="808" spans="1:29" ht="15.75" customHeight="1" x14ac:dyDescent="0.35">
      <c r="A808" s="8"/>
      <c r="B808" s="8"/>
      <c r="C808" s="8"/>
      <c r="D808" s="8"/>
      <c r="E808" s="8"/>
      <c r="F808" s="8"/>
      <c r="G808" s="8"/>
      <c r="H808" s="8"/>
      <c r="I808" s="8"/>
      <c r="J808" s="8"/>
      <c r="K808" s="8"/>
      <c r="L808" s="8"/>
      <c r="M808" s="8"/>
      <c r="N808" s="8"/>
      <c r="O808" s="8"/>
      <c r="P808" s="8"/>
      <c r="Q808" s="8"/>
      <c r="R808" s="8"/>
      <c r="S808" s="8"/>
      <c r="T808" s="15"/>
      <c r="U808" s="15"/>
      <c r="V808" s="15"/>
      <c r="W808" s="15"/>
      <c r="X808" s="15"/>
      <c r="Y808" s="15"/>
      <c r="Z808" s="15"/>
      <c r="AA808" s="15"/>
      <c r="AB808" s="15"/>
      <c r="AC808" s="15"/>
    </row>
    <row r="809" spans="1:29" ht="15.75" customHeight="1" x14ac:dyDescent="0.35">
      <c r="A809" s="8"/>
      <c r="B809" s="8"/>
      <c r="C809" s="8"/>
      <c r="D809" s="8"/>
      <c r="E809" s="8"/>
      <c r="F809" s="8"/>
      <c r="G809" s="8"/>
      <c r="H809" s="8"/>
      <c r="I809" s="8"/>
      <c r="J809" s="8"/>
      <c r="K809" s="8"/>
      <c r="L809" s="8"/>
      <c r="M809" s="8"/>
      <c r="N809" s="8"/>
      <c r="O809" s="8"/>
      <c r="P809" s="8"/>
      <c r="Q809" s="8"/>
      <c r="R809" s="8"/>
      <c r="S809" s="8"/>
      <c r="T809" s="15"/>
      <c r="U809" s="15"/>
      <c r="V809" s="15"/>
      <c r="W809" s="15"/>
      <c r="X809" s="15"/>
      <c r="Y809" s="15"/>
      <c r="Z809" s="15"/>
      <c r="AA809" s="15"/>
      <c r="AB809" s="15"/>
      <c r="AC809" s="15"/>
    </row>
    <row r="810" spans="1:29" ht="15.75" customHeight="1" x14ac:dyDescent="0.35">
      <c r="A810" s="8"/>
      <c r="B810" s="8"/>
      <c r="C810" s="8"/>
      <c r="D810" s="8"/>
      <c r="E810" s="8"/>
      <c r="F810" s="8"/>
      <c r="G810" s="8"/>
      <c r="H810" s="8"/>
      <c r="I810" s="8"/>
      <c r="J810" s="8"/>
      <c r="K810" s="8"/>
      <c r="L810" s="8"/>
      <c r="M810" s="8"/>
      <c r="N810" s="8"/>
      <c r="O810" s="8"/>
      <c r="P810" s="8"/>
      <c r="Q810" s="8"/>
      <c r="R810" s="8"/>
      <c r="S810" s="8"/>
      <c r="T810" s="15"/>
      <c r="U810" s="15"/>
      <c r="V810" s="15"/>
      <c r="W810" s="15"/>
      <c r="X810" s="15"/>
      <c r="Y810" s="15"/>
      <c r="Z810" s="15"/>
      <c r="AA810" s="15"/>
      <c r="AB810" s="15"/>
      <c r="AC810" s="15"/>
    </row>
    <row r="811" spans="1:29" ht="15.75" customHeight="1" x14ac:dyDescent="0.35">
      <c r="A811" s="8"/>
      <c r="B811" s="8"/>
      <c r="C811" s="8"/>
      <c r="D811" s="8"/>
      <c r="E811" s="8"/>
      <c r="F811" s="8"/>
      <c r="G811" s="8"/>
      <c r="H811" s="8"/>
      <c r="I811" s="8"/>
      <c r="J811" s="8"/>
      <c r="K811" s="8"/>
      <c r="L811" s="8"/>
      <c r="M811" s="8"/>
      <c r="N811" s="8"/>
      <c r="O811" s="8"/>
      <c r="P811" s="8"/>
      <c r="Q811" s="8"/>
      <c r="R811" s="8"/>
      <c r="S811" s="8"/>
      <c r="T811" s="15"/>
      <c r="U811" s="15"/>
      <c r="V811" s="15"/>
      <c r="W811" s="15"/>
      <c r="X811" s="15"/>
      <c r="Y811" s="15"/>
      <c r="Z811" s="15"/>
      <c r="AA811" s="15"/>
      <c r="AB811" s="15"/>
      <c r="AC811" s="15"/>
    </row>
    <row r="812" spans="1:29" ht="15.75" customHeight="1" x14ac:dyDescent="0.35">
      <c r="A812" s="8"/>
      <c r="B812" s="8"/>
      <c r="C812" s="8"/>
      <c r="D812" s="8"/>
      <c r="E812" s="8"/>
      <c r="F812" s="8"/>
      <c r="G812" s="8"/>
      <c r="H812" s="8"/>
      <c r="I812" s="8"/>
      <c r="J812" s="8"/>
      <c r="K812" s="8"/>
      <c r="L812" s="8"/>
      <c r="M812" s="8"/>
      <c r="N812" s="8"/>
      <c r="O812" s="8"/>
      <c r="P812" s="8"/>
      <c r="Q812" s="8"/>
      <c r="R812" s="8"/>
      <c r="S812" s="8"/>
      <c r="T812" s="15"/>
      <c r="U812" s="15"/>
      <c r="V812" s="15"/>
      <c r="W812" s="15"/>
      <c r="X812" s="15"/>
      <c r="Y812" s="15"/>
      <c r="Z812" s="15"/>
      <c r="AA812" s="15"/>
      <c r="AB812" s="15"/>
      <c r="AC812" s="15"/>
    </row>
    <row r="813" spans="1:29" ht="15.75" customHeight="1" x14ac:dyDescent="0.35">
      <c r="A813" s="8"/>
      <c r="B813" s="8"/>
      <c r="C813" s="8"/>
      <c r="D813" s="8"/>
      <c r="E813" s="8"/>
      <c r="F813" s="8"/>
      <c r="G813" s="8"/>
      <c r="H813" s="8"/>
      <c r="I813" s="8"/>
      <c r="J813" s="8"/>
      <c r="K813" s="8"/>
      <c r="L813" s="8"/>
      <c r="M813" s="8"/>
      <c r="N813" s="8"/>
      <c r="O813" s="8"/>
      <c r="P813" s="8"/>
      <c r="Q813" s="8"/>
      <c r="R813" s="8"/>
      <c r="S813" s="8"/>
      <c r="T813" s="15"/>
      <c r="U813" s="15"/>
      <c r="V813" s="15"/>
      <c r="W813" s="15"/>
      <c r="X813" s="15"/>
      <c r="Y813" s="15"/>
      <c r="Z813" s="15"/>
      <c r="AA813" s="15"/>
      <c r="AB813" s="15"/>
      <c r="AC813" s="15"/>
    </row>
    <row r="814" spans="1:29" ht="15.75" customHeight="1" x14ac:dyDescent="0.35">
      <c r="A814" s="8"/>
      <c r="B814" s="8"/>
      <c r="C814" s="8"/>
      <c r="D814" s="8"/>
      <c r="E814" s="8"/>
      <c r="F814" s="8"/>
      <c r="G814" s="8"/>
      <c r="H814" s="8"/>
      <c r="I814" s="8"/>
      <c r="J814" s="8"/>
      <c r="K814" s="8"/>
      <c r="L814" s="8"/>
      <c r="M814" s="8"/>
      <c r="N814" s="8"/>
      <c r="O814" s="8"/>
      <c r="P814" s="8"/>
      <c r="Q814" s="8"/>
      <c r="R814" s="8"/>
      <c r="S814" s="8"/>
      <c r="T814" s="15"/>
      <c r="U814" s="15"/>
      <c r="V814" s="15"/>
      <c r="W814" s="15"/>
      <c r="X814" s="15"/>
      <c r="Y814" s="15"/>
      <c r="Z814" s="15"/>
      <c r="AA814" s="15"/>
      <c r="AB814" s="15"/>
      <c r="AC814" s="15"/>
    </row>
    <row r="815" spans="1:29" ht="15.75" customHeight="1" x14ac:dyDescent="0.35">
      <c r="A815" s="8"/>
      <c r="B815" s="8"/>
      <c r="C815" s="8"/>
      <c r="D815" s="8"/>
      <c r="E815" s="8"/>
      <c r="F815" s="8"/>
      <c r="G815" s="8"/>
      <c r="H815" s="8"/>
      <c r="I815" s="8"/>
      <c r="J815" s="8"/>
      <c r="K815" s="8"/>
      <c r="L815" s="8"/>
      <c r="M815" s="8"/>
      <c r="N815" s="8"/>
      <c r="O815" s="8"/>
      <c r="P815" s="8"/>
      <c r="Q815" s="8"/>
      <c r="R815" s="8"/>
      <c r="S815" s="8"/>
      <c r="T815" s="15"/>
      <c r="U815" s="15"/>
      <c r="V815" s="15"/>
      <c r="W815" s="15"/>
      <c r="X815" s="15"/>
      <c r="Y815" s="15"/>
      <c r="Z815" s="15"/>
      <c r="AA815" s="15"/>
      <c r="AB815" s="15"/>
      <c r="AC815" s="15"/>
    </row>
    <row r="816" spans="1:29" ht="15.75" customHeight="1" x14ac:dyDescent="0.35">
      <c r="A816" s="8"/>
      <c r="B816" s="8"/>
      <c r="C816" s="8"/>
      <c r="D816" s="8"/>
      <c r="E816" s="8"/>
      <c r="F816" s="8"/>
      <c r="G816" s="8"/>
      <c r="H816" s="8"/>
      <c r="I816" s="8"/>
      <c r="J816" s="8"/>
      <c r="K816" s="8"/>
      <c r="L816" s="8"/>
      <c r="M816" s="8"/>
      <c r="N816" s="8"/>
      <c r="O816" s="8"/>
      <c r="P816" s="8"/>
      <c r="Q816" s="8"/>
      <c r="R816" s="8"/>
      <c r="S816" s="8"/>
      <c r="T816" s="15"/>
      <c r="U816" s="15"/>
      <c r="V816" s="15"/>
      <c r="W816" s="15"/>
      <c r="X816" s="15"/>
      <c r="Y816" s="15"/>
      <c r="Z816" s="15"/>
      <c r="AA816" s="15"/>
      <c r="AB816" s="15"/>
      <c r="AC816" s="15"/>
    </row>
    <row r="817" spans="1:29" ht="15.75" customHeight="1" x14ac:dyDescent="0.35">
      <c r="A817" s="8"/>
      <c r="B817" s="8"/>
      <c r="C817" s="8"/>
      <c r="D817" s="8"/>
      <c r="E817" s="8"/>
      <c r="F817" s="8"/>
      <c r="G817" s="8"/>
      <c r="H817" s="8"/>
      <c r="I817" s="8"/>
      <c r="J817" s="8"/>
      <c r="K817" s="8"/>
      <c r="L817" s="8"/>
      <c r="M817" s="8"/>
      <c r="N817" s="8"/>
      <c r="O817" s="8"/>
      <c r="P817" s="8"/>
      <c r="Q817" s="8"/>
      <c r="R817" s="8"/>
      <c r="S817" s="8"/>
      <c r="T817" s="15"/>
      <c r="U817" s="15"/>
      <c r="V817" s="15"/>
      <c r="W817" s="15"/>
      <c r="X817" s="15"/>
      <c r="Y817" s="15"/>
      <c r="Z817" s="15"/>
      <c r="AA817" s="15"/>
      <c r="AB817" s="15"/>
      <c r="AC817" s="15"/>
    </row>
    <row r="818" spans="1:29" ht="15.75" customHeight="1" x14ac:dyDescent="0.35">
      <c r="A818" s="8"/>
      <c r="B818" s="8"/>
      <c r="C818" s="8"/>
      <c r="D818" s="8"/>
      <c r="E818" s="8"/>
      <c r="F818" s="8"/>
      <c r="G818" s="8"/>
      <c r="H818" s="8"/>
      <c r="I818" s="8"/>
      <c r="J818" s="8"/>
      <c r="K818" s="8"/>
      <c r="L818" s="8"/>
      <c r="M818" s="8"/>
      <c r="N818" s="8"/>
      <c r="O818" s="8"/>
      <c r="P818" s="8"/>
      <c r="Q818" s="8"/>
      <c r="R818" s="8"/>
      <c r="S818" s="8"/>
      <c r="T818" s="15"/>
      <c r="U818" s="15"/>
      <c r="V818" s="15"/>
      <c r="W818" s="15"/>
      <c r="X818" s="15"/>
      <c r="Y818" s="15"/>
      <c r="Z818" s="15"/>
      <c r="AA818" s="15"/>
      <c r="AB818" s="15"/>
      <c r="AC818" s="15"/>
    </row>
    <row r="819" spans="1:29" ht="15.75" customHeight="1" x14ac:dyDescent="0.35">
      <c r="A819" s="8"/>
      <c r="B819" s="8"/>
      <c r="C819" s="8"/>
      <c r="D819" s="8"/>
      <c r="E819" s="8"/>
      <c r="F819" s="8"/>
      <c r="G819" s="8"/>
      <c r="H819" s="8"/>
      <c r="I819" s="8"/>
      <c r="J819" s="8"/>
      <c r="K819" s="8"/>
      <c r="L819" s="8"/>
      <c r="M819" s="8"/>
      <c r="N819" s="8"/>
      <c r="O819" s="8"/>
      <c r="P819" s="8"/>
      <c r="Q819" s="8"/>
      <c r="R819" s="8"/>
      <c r="S819" s="8"/>
      <c r="T819" s="15"/>
      <c r="U819" s="15"/>
      <c r="V819" s="15"/>
      <c r="W819" s="15"/>
      <c r="X819" s="15"/>
      <c r="Y819" s="15"/>
      <c r="Z819" s="15"/>
      <c r="AA819" s="15"/>
      <c r="AB819" s="15"/>
      <c r="AC819" s="15"/>
    </row>
    <row r="820" spans="1:29" ht="15.75" customHeight="1" x14ac:dyDescent="0.35">
      <c r="A820" s="8"/>
      <c r="B820" s="8"/>
      <c r="C820" s="8"/>
      <c r="D820" s="8"/>
      <c r="E820" s="8"/>
      <c r="F820" s="8"/>
      <c r="G820" s="8"/>
      <c r="H820" s="8"/>
      <c r="I820" s="8"/>
      <c r="J820" s="8"/>
      <c r="K820" s="8"/>
      <c r="L820" s="8"/>
      <c r="M820" s="8"/>
      <c r="N820" s="8"/>
      <c r="O820" s="8"/>
      <c r="P820" s="8"/>
      <c r="Q820" s="8"/>
      <c r="R820" s="8"/>
      <c r="S820" s="8"/>
      <c r="T820" s="15"/>
      <c r="U820" s="15"/>
      <c r="V820" s="15"/>
      <c r="W820" s="15"/>
      <c r="X820" s="15"/>
      <c r="Y820" s="15"/>
      <c r="Z820" s="15"/>
      <c r="AA820" s="15"/>
      <c r="AB820" s="15"/>
      <c r="AC820" s="15"/>
    </row>
    <row r="821" spans="1:29" ht="15.75" customHeight="1" x14ac:dyDescent="0.35">
      <c r="A821" s="8"/>
      <c r="B821" s="8"/>
      <c r="C821" s="8"/>
      <c r="D821" s="8"/>
      <c r="E821" s="8"/>
      <c r="F821" s="8"/>
      <c r="G821" s="8"/>
      <c r="H821" s="8"/>
      <c r="I821" s="8"/>
      <c r="J821" s="8"/>
      <c r="K821" s="8"/>
      <c r="L821" s="8"/>
      <c r="M821" s="8"/>
      <c r="N821" s="8"/>
      <c r="O821" s="8"/>
      <c r="P821" s="8"/>
      <c r="Q821" s="8"/>
      <c r="R821" s="8"/>
      <c r="S821" s="8"/>
      <c r="T821" s="15"/>
      <c r="U821" s="15"/>
      <c r="V821" s="15"/>
      <c r="W821" s="15"/>
      <c r="X821" s="15"/>
      <c r="Y821" s="15"/>
      <c r="Z821" s="15"/>
      <c r="AA821" s="15"/>
      <c r="AB821" s="15"/>
      <c r="AC821" s="15"/>
    </row>
    <row r="822" spans="1:29" ht="15.75" customHeight="1" x14ac:dyDescent="0.35">
      <c r="A822" s="8"/>
      <c r="B822" s="8"/>
      <c r="C822" s="8"/>
      <c r="D822" s="8"/>
      <c r="E822" s="8"/>
      <c r="F822" s="8"/>
      <c r="G822" s="8"/>
      <c r="H822" s="8"/>
      <c r="I822" s="8"/>
      <c r="J822" s="8"/>
      <c r="K822" s="8"/>
      <c r="L822" s="8"/>
      <c r="M822" s="8"/>
      <c r="N822" s="8"/>
      <c r="O822" s="8"/>
      <c r="P822" s="8"/>
      <c r="Q822" s="8"/>
      <c r="R822" s="8"/>
      <c r="S822" s="8"/>
      <c r="T822" s="15"/>
      <c r="U822" s="15"/>
      <c r="V822" s="15"/>
      <c r="W822" s="15"/>
      <c r="X822" s="15"/>
      <c r="Y822" s="15"/>
      <c r="Z822" s="15"/>
      <c r="AA822" s="15"/>
      <c r="AB822" s="15"/>
      <c r="AC822" s="15"/>
    </row>
    <row r="823" spans="1:29" ht="15.75" customHeight="1" x14ac:dyDescent="0.35">
      <c r="A823" s="8"/>
      <c r="B823" s="8"/>
      <c r="C823" s="8"/>
      <c r="D823" s="8"/>
      <c r="E823" s="8"/>
      <c r="F823" s="8"/>
      <c r="G823" s="8"/>
      <c r="H823" s="8"/>
      <c r="I823" s="8"/>
      <c r="J823" s="8"/>
      <c r="K823" s="8"/>
      <c r="L823" s="8"/>
      <c r="M823" s="8"/>
      <c r="N823" s="8"/>
      <c r="O823" s="8"/>
      <c r="P823" s="8"/>
      <c r="Q823" s="8"/>
      <c r="R823" s="8"/>
      <c r="S823" s="8"/>
      <c r="T823" s="15"/>
      <c r="U823" s="15"/>
      <c r="V823" s="15"/>
      <c r="W823" s="15"/>
      <c r="X823" s="15"/>
      <c r="Y823" s="15"/>
      <c r="Z823" s="15"/>
      <c r="AA823" s="15"/>
      <c r="AB823" s="15"/>
      <c r="AC823" s="15"/>
    </row>
    <row r="824" spans="1:29" ht="15.75" customHeight="1" x14ac:dyDescent="0.35">
      <c r="A824" s="8"/>
      <c r="B824" s="8"/>
      <c r="C824" s="8"/>
      <c r="D824" s="8"/>
      <c r="E824" s="8"/>
      <c r="F824" s="8"/>
      <c r="G824" s="8"/>
      <c r="H824" s="8"/>
      <c r="I824" s="8"/>
      <c r="J824" s="8"/>
      <c r="K824" s="8"/>
      <c r="L824" s="8"/>
      <c r="M824" s="8"/>
      <c r="N824" s="8"/>
      <c r="O824" s="8"/>
      <c r="P824" s="8"/>
      <c r="Q824" s="8"/>
      <c r="R824" s="8"/>
      <c r="S824" s="8"/>
      <c r="T824" s="15"/>
      <c r="U824" s="15"/>
      <c r="V824" s="15"/>
      <c r="W824" s="15"/>
      <c r="X824" s="15"/>
      <c r="Y824" s="15"/>
      <c r="Z824" s="15"/>
      <c r="AA824" s="15"/>
      <c r="AB824" s="15"/>
      <c r="AC824" s="15"/>
    </row>
    <row r="825" spans="1:29" ht="15.75" customHeight="1" x14ac:dyDescent="0.35">
      <c r="A825" s="8"/>
      <c r="B825" s="8"/>
      <c r="C825" s="8"/>
      <c r="D825" s="8"/>
      <c r="E825" s="8"/>
      <c r="F825" s="8"/>
      <c r="G825" s="8"/>
      <c r="H825" s="8"/>
      <c r="I825" s="8"/>
      <c r="J825" s="8"/>
      <c r="K825" s="8"/>
      <c r="L825" s="8"/>
      <c r="M825" s="8"/>
      <c r="N825" s="8"/>
      <c r="O825" s="8"/>
      <c r="P825" s="8"/>
      <c r="Q825" s="8"/>
      <c r="R825" s="8"/>
      <c r="S825" s="8"/>
      <c r="T825" s="15"/>
      <c r="U825" s="15"/>
      <c r="V825" s="15"/>
      <c r="W825" s="15"/>
      <c r="X825" s="15"/>
      <c r="Y825" s="15"/>
      <c r="Z825" s="15"/>
      <c r="AA825" s="15"/>
      <c r="AB825" s="15"/>
      <c r="AC825" s="15"/>
    </row>
    <row r="826" spans="1:29" ht="15.75" customHeight="1" x14ac:dyDescent="0.35">
      <c r="A826" s="8"/>
      <c r="B826" s="8"/>
      <c r="C826" s="8"/>
      <c r="D826" s="8"/>
      <c r="E826" s="8"/>
      <c r="F826" s="8"/>
      <c r="G826" s="8"/>
      <c r="H826" s="8"/>
      <c r="I826" s="8"/>
      <c r="J826" s="8"/>
      <c r="K826" s="8"/>
      <c r="L826" s="8"/>
      <c r="M826" s="8"/>
      <c r="N826" s="8"/>
      <c r="O826" s="8"/>
      <c r="P826" s="8"/>
      <c r="Q826" s="8"/>
      <c r="R826" s="8"/>
      <c r="S826" s="8"/>
      <c r="T826" s="15"/>
      <c r="U826" s="15"/>
      <c r="V826" s="15"/>
      <c r="W826" s="15"/>
      <c r="X826" s="15"/>
      <c r="Y826" s="15"/>
      <c r="Z826" s="15"/>
      <c r="AA826" s="15"/>
      <c r="AB826" s="15"/>
      <c r="AC826" s="15"/>
    </row>
    <row r="827" spans="1:29" ht="15.75" customHeight="1" x14ac:dyDescent="0.35">
      <c r="A827" s="8"/>
      <c r="B827" s="8"/>
      <c r="C827" s="8"/>
      <c r="D827" s="8"/>
      <c r="E827" s="8"/>
      <c r="F827" s="8"/>
      <c r="G827" s="8"/>
      <c r="H827" s="8"/>
      <c r="I827" s="8"/>
      <c r="J827" s="8"/>
      <c r="K827" s="8"/>
      <c r="L827" s="8"/>
      <c r="M827" s="8"/>
      <c r="N827" s="8"/>
      <c r="O827" s="8"/>
      <c r="P827" s="8"/>
      <c r="Q827" s="8"/>
      <c r="R827" s="8"/>
      <c r="S827" s="8"/>
      <c r="T827" s="15"/>
      <c r="U827" s="15"/>
      <c r="V827" s="15"/>
      <c r="W827" s="15"/>
      <c r="X827" s="15"/>
      <c r="Y827" s="15"/>
      <c r="Z827" s="15"/>
      <c r="AA827" s="15"/>
      <c r="AB827" s="15"/>
      <c r="AC827" s="15"/>
    </row>
    <row r="828" spans="1:29" ht="15.75" customHeight="1" x14ac:dyDescent="0.35">
      <c r="A828" s="8"/>
      <c r="B828" s="8"/>
      <c r="C828" s="8"/>
      <c r="D828" s="8"/>
      <c r="E828" s="8"/>
      <c r="F828" s="8"/>
      <c r="G828" s="8"/>
      <c r="H828" s="8"/>
      <c r="I828" s="8"/>
      <c r="J828" s="8"/>
      <c r="K828" s="8"/>
      <c r="L828" s="8"/>
      <c r="M828" s="8"/>
      <c r="N828" s="8"/>
      <c r="O828" s="8"/>
      <c r="P828" s="8"/>
      <c r="Q828" s="8"/>
      <c r="R828" s="8"/>
      <c r="S828" s="8"/>
      <c r="T828" s="15"/>
      <c r="U828" s="15"/>
      <c r="V828" s="15"/>
      <c r="W828" s="15"/>
      <c r="X828" s="15"/>
      <c r="Y828" s="15"/>
      <c r="Z828" s="15"/>
      <c r="AA828" s="15"/>
      <c r="AB828" s="15"/>
      <c r="AC828" s="15"/>
    </row>
    <row r="829" spans="1:29" ht="15.75" customHeight="1" x14ac:dyDescent="0.35">
      <c r="A829" s="8"/>
      <c r="B829" s="8"/>
      <c r="C829" s="8"/>
      <c r="D829" s="8"/>
      <c r="E829" s="8"/>
      <c r="F829" s="8"/>
      <c r="G829" s="8"/>
      <c r="H829" s="8"/>
      <c r="I829" s="8"/>
      <c r="J829" s="8"/>
      <c r="K829" s="8"/>
      <c r="L829" s="8"/>
      <c r="M829" s="8"/>
      <c r="N829" s="8"/>
      <c r="O829" s="8"/>
      <c r="P829" s="8"/>
      <c r="Q829" s="8"/>
      <c r="R829" s="8"/>
      <c r="S829" s="8"/>
      <c r="T829" s="15"/>
      <c r="U829" s="15"/>
      <c r="V829" s="15"/>
      <c r="W829" s="15"/>
      <c r="X829" s="15"/>
      <c r="Y829" s="15"/>
      <c r="Z829" s="15"/>
      <c r="AA829" s="15"/>
      <c r="AB829" s="15"/>
      <c r="AC829" s="15"/>
    </row>
    <row r="830" spans="1:29" ht="15.75" customHeight="1" x14ac:dyDescent="0.35">
      <c r="A830" s="8"/>
      <c r="B830" s="8"/>
      <c r="C830" s="8"/>
      <c r="D830" s="8"/>
      <c r="E830" s="8"/>
      <c r="F830" s="8"/>
      <c r="G830" s="8"/>
      <c r="H830" s="8"/>
      <c r="I830" s="8"/>
      <c r="J830" s="8"/>
      <c r="K830" s="8"/>
      <c r="L830" s="8"/>
      <c r="M830" s="8"/>
      <c r="N830" s="8"/>
      <c r="O830" s="8"/>
      <c r="P830" s="8"/>
      <c r="Q830" s="8"/>
      <c r="R830" s="8"/>
      <c r="S830" s="8"/>
      <c r="T830" s="15"/>
      <c r="U830" s="15"/>
      <c r="V830" s="15"/>
      <c r="W830" s="15"/>
      <c r="X830" s="15"/>
      <c r="Y830" s="15"/>
      <c r="Z830" s="15"/>
      <c r="AA830" s="15"/>
      <c r="AB830" s="15"/>
      <c r="AC830" s="15"/>
    </row>
    <row r="831" spans="1:29" ht="15.75" customHeight="1" x14ac:dyDescent="0.35">
      <c r="A831" s="8"/>
      <c r="B831" s="8"/>
      <c r="C831" s="8"/>
      <c r="D831" s="8"/>
      <c r="E831" s="8"/>
      <c r="F831" s="8"/>
      <c r="G831" s="8"/>
      <c r="H831" s="8"/>
      <c r="I831" s="8"/>
      <c r="J831" s="8"/>
      <c r="K831" s="8"/>
      <c r="L831" s="8"/>
      <c r="M831" s="8"/>
      <c r="N831" s="8"/>
      <c r="O831" s="8"/>
      <c r="P831" s="8"/>
      <c r="Q831" s="8"/>
      <c r="R831" s="8"/>
      <c r="S831" s="8"/>
      <c r="T831" s="15"/>
      <c r="U831" s="15"/>
      <c r="V831" s="15"/>
      <c r="W831" s="15"/>
      <c r="X831" s="15"/>
      <c r="Y831" s="15"/>
      <c r="Z831" s="15"/>
      <c r="AA831" s="15"/>
      <c r="AB831" s="15"/>
      <c r="AC831" s="15"/>
    </row>
    <row r="832" spans="1:29" ht="15.75" customHeight="1" x14ac:dyDescent="0.35">
      <c r="A832" s="8"/>
      <c r="B832" s="8"/>
      <c r="C832" s="8"/>
      <c r="D832" s="8"/>
      <c r="E832" s="8"/>
      <c r="F832" s="8"/>
      <c r="G832" s="8"/>
      <c r="H832" s="8"/>
      <c r="I832" s="8"/>
      <c r="J832" s="8"/>
      <c r="K832" s="8"/>
      <c r="L832" s="8"/>
      <c r="M832" s="8"/>
      <c r="N832" s="8"/>
      <c r="O832" s="8"/>
      <c r="P832" s="8"/>
      <c r="Q832" s="8"/>
      <c r="R832" s="8"/>
      <c r="S832" s="8"/>
      <c r="T832" s="15"/>
      <c r="U832" s="15"/>
      <c r="V832" s="15"/>
      <c r="W832" s="15"/>
      <c r="X832" s="15"/>
      <c r="Y832" s="15"/>
      <c r="Z832" s="15"/>
      <c r="AA832" s="15"/>
      <c r="AB832" s="15"/>
      <c r="AC832" s="15"/>
    </row>
    <row r="833" spans="1:29" ht="15.75" customHeight="1" x14ac:dyDescent="0.35">
      <c r="A833" s="8"/>
      <c r="B833" s="8"/>
      <c r="C833" s="8"/>
      <c r="D833" s="8"/>
      <c r="E833" s="8"/>
      <c r="F833" s="8"/>
      <c r="G833" s="8"/>
      <c r="H833" s="8"/>
      <c r="I833" s="8"/>
      <c r="J833" s="8"/>
      <c r="K833" s="8"/>
      <c r="L833" s="8"/>
      <c r="M833" s="8"/>
      <c r="N833" s="8"/>
      <c r="O833" s="8"/>
      <c r="P833" s="8"/>
      <c r="Q833" s="8"/>
      <c r="R833" s="8"/>
      <c r="S833" s="8"/>
      <c r="T833" s="15"/>
      <c r="U833" s="15"/>
      <c r="V833" s="15"/>
      <c r="W833" s="15"/>
      <c r="X833" s="15"/>
      <c r="Y833" s="15"/>
      <c r="Z833" s="15"/>
      <c r="AA833" s="15"/>
      <c r="AB833" s="15"/>
      <c r="AC833" s="15"/>
    </row>
    <row r="834" spans="1:29" ht="15.75" customHeight="1" x14ac:dyDescent="0.35">
      <c r="A834" s="8"/>
      <c r="B834" s="8"/>
      <c r="C834" s="8"/>
      <c r="D834" s="8"/>
      <c r="E834" s="8"/>
      <c r="F834" s="8"/>
      <c r="G834" s="8"/>
      <c r="H834" s="8"/>
      <c r="I834" s="8"/>
      <c r="J834" s="8"/>
      <c r="K834" s="8"/>
      <c r="L834" s="8"/>
      <c r="M834" s="8"/>
      <c r="N834" s="8"/>
      <c r="O834" s="8"/>
      <c r="P834" s="8"/>
      <c r="Q834" s="8"/>
      <c r="R834" s="8"/>
      <c r="S834" s="8"/>
      <c r="T834" s="15"/>
      <c r="U834" s="15"/>
      <c r="V834" s="15"/>
      <c r="W834" s="15"/>
      <c r="X834" s="15"/>
      <c r="Y834" s="15"/>
      <c r="Z834" s="15"/>
      <c r="AA834" s="15"/>
      <c r="AB834" s="15"/>
      <c r="AC834" s="15"/>
    </row>
    <row r="835" spans="1:29" ht="15.75" customHeight="1" x14ac:dyDescent="0.35">
      <c r="A835" s="8"/>
      <c r="B835" s="8"/>
      <c r="C835" s="8"/>
      <c r="D835" s="8"/>
      <c r="E835" s="8"/>
      <c r="F835" s="8"/>
      <c r="G835" s="8"/>
      <c r="H835" s="8"/>
      <c r="I835" s="8"/>
      <c r="J835" s="8"/>
      <c r="K835" s="8"/>
      <c r="L835" s="8"/>
      <c r="M835" s="8"/>
      <c r="N835" s="8"/>
      <c r="O835" s="8"/>
      <c r="P835" s="8"/>
      <c r="Q835" s="8"/>
      <c r="R835" s="8"/>
      <c r="S835" s="8"/>
      <c r="T835" s="15"/>
      <c r="U835" s="15"/>
      <c r="V835" s="15"/>
      <c r="W835" s="15"/>
      <c r="X835" s="15"/>
      <c r="Y835" s="15"/>
      <c r="Z835" s="15"/>
      <c r="AA835" s="15"/>
      <c r="AB835" s="15"/>
      <c r="AC835" s="15"/>
    </row>
    <row r="836" spans="1:29" ht="15.75" customHeight="1" x14ac:dyDescent="0.35">
      <c r="A836" s="8"/>
      <c r="B836" s="8"/>
      <c r="C836" s="8"/>
      <c r="D836" s="8"/>
      <c r="E836" s="8"/>
      <c r="F836" s="8"/>
      <c r="G836" s="8"/>
      <c r="H836" s="8"/>
      <c r="I836" s="8"/>
      <c r="J836" s="8"/>
      <c r="K836" s="8"/>
      <c r="L836" s="8"/>
      <c r="M836" s="8"/>
      <c r="N836" s="8"/>
      <c r="O836" s="8"/>
      <c r="P836" s="8"/>
      <c r="Q836" s="8"/>
      <c r="R836" s="8"/>
      <c r="S836" s="8"/>
      <c r="T836" s="15"/>
      <c r="U836" s="15"/>
      <c r="V836" s="15"/>
      <c r="W836" s="15"/>
      <c r="X836" s="15"/>
      <c r="Y836" s="15"/>
      <c r="Z836" s="15"/>
      <c r="AA836" s="15"/>
      <c r="AB836" s="15"/>
      <c r="AC836" s="15"/>
    </row>
    <row r="837" spans="1:29" ht="15.75" customHeight="1" x14ac:dyDescent="0.35">
      <c r="A837" s="8"/>
      <c r="B837" s="8"/>
      <c r="C837" s="8"/>
      <c r="D837" s="8"/>
      <c r="E837" s="8"/>
      <c r="F837" s="8"/>
      <c r="G837" s="8"/>
      <c r="H837" s="8"/>
      <c r="I837" s="8"/>
      <c r="J837" s="8"/>
      <c r="K837" s="8"/>
      <c r="L837" s="8"/>
      <c r="M837" s="8"/>
      <c r="N837" s="8"/>
      <c r="O837" s="8"/>
      <c r="P837" s="8"/>
      <c r="Q837" s="8"/>
      <c r="R837" s="8"/>
      <c r="S837" s="8"/>
      <c r="T837" s="15"/>
      <c r="U837" s="15"/>
      <c r="V837" s="15"/>
      <c r="W837" s="15"/>
      <c r="X837" s="15"/>
      <c r="Y837" s="15"/>
      <c r="Z837" s="15"/>
      <c r="AA837" s="15"/>
      <c r="AB837" s="15"/>
      <c r="AC837" s="15"/>
    </row>
    <row r="838" spans="1:29" ht="15.75" customHeight="1" x14ac:dyDescent="0.35">
      <c r="A838" s="8"/>
      <c r="B838" s="8"/>
      <c r="C838" s="8"/>
      <c r="D838" s="8"/>
      <c r="E838" s="8"/>
      <c r="F838" s="8"/>
      <c r="G838" s="8"/>
      <c r="H838" s="8"/>
      <c r="I838" s="8"/>
      <c r="J838" s="8"/>
      <c r="K838" s="8"/>
      <c r="L838" s="8"/>
      <c r="M838" s="8"/>
      <c r="N838" s="8"/>
      <c r="O838" s="8"/>
      <c r="P838" s="8"/>
      <c r="Q838" s="8"/>
      <c r="R838" s="8"/>
      <c r="S838" s="8"/>
      <c r="T838" s="15"/>
      <c r="U838" s="15"/>
      <c r="V838" s="15"/>
      <c r="W838" s="15"/>
      <c r="X838" s="15"/>
      <c r="Y838" s="15"/>
      <c r="Z838" s="15"/>
      <c r="AA838" s="15"/>
      <c r="AB838" s="15"/>
      <c r="AC838" s="15"/>
    </row>
    <row r="839" spans="1:29" ht="15.75" customHeight="1" x14ac:dyDescent="0.35">
      <c r="A839" s="8"/>
      <c r="B839" s="8"/>
      <c r="C839" s="8"/>
      <c r="D839" s="8"/>
      <c r="E839" s="8"/>
      <c r="F839" s="8"/>
      <c r="G839" s="8"/>
      <c r="H839" s="8"/>
      <c r="I839" s="8"/>
      <c r="J839" s="8"/>
      <c r="K839" s="8"/>
      <c r="L839" s="8"/>
      <c r="M839" s="8"/>
      <c r="N839" s="8"/>
      <c r="O839" s="8"/>
      <c r="P839" s="8"/>
      <c r="Q839" s="8"/>
      <c r="R839" s="8"/>
      <c r="S839" s="8"/>
      <c r="T839" s="15"/>
      <c r="U839" s="15"/>
      <c r="V839" s="15"/>
      <c r="W839" s="15"/>
      <c r="X839" s="15"/>
      <c r="Y839" s="15"/>
      <c r="Z839" s="15"/>
      <c r="AA839" s="15"/>
      <c r="AB839" s="15"/>
      <c r="AC839" s="15"/>
    </row>
    <row r="840" spans="1:29" ht="15.75" customHeight="1" x14ac:dyDescent="0.35">
      <c r="A840" s="8"/>
      <c r="B840" s="8"/>
      <c r="C840" s="8"/>
      <c r="D840" s="8"/>
      <c r="E840" s="8"/>
      <c r="F840" s="8"/>
      <c r="G840" s="8"/>
      <c r="H840" s="8"/>
      <c r="I840" s="8"/>
      <c r="J840" s="8"/>
      <c r="K840" s="8"/>
      <c r="L840" s="8"/>
      <c r="M840" s="8"/>
      <c r="N840" s="8"/>
      <c r="O840" s="8"/>
      <c r="P840" s="8"/>
      <c r="Q840" s="8"/>
      <c r="R840" s="8"/>
      <c r="S840" s="8"/>
      <c r="T840" s="15"/>
      <c r="U840" s="15"/>
      <c r="V840" s="15"/>
      <c r="W840" s="15"/>
      <c r="X840" s="15"/>
      <c r="Y840" s="15"/>
      <c r="Z840" s="15"/>
      <c r="AA840" s="15"/>
      <c r="AB840" s="15"/>
      <c r="AC840" s="15"/>
    </row>
    <row r="841" spans="1:29" ht="15.75" customHeight="1" x14ac:dyDescent="0.35">
      <c r="A841" s="8"/>
      <c r="B841" s="8"/>
      <c r="C841" s="8"/>
      <c r="D841" s="8"/>
      <c r="E841" s="8"/>
      <c r="F841" s="8"/>
      <c r="G841" s="8"/>
      <c r="H841" s="8"/>
      <c r="I841" s="8"/>
      <c r="J841" s="8"/>
      <c r="K841" s="8"/>
      <c r="L841" s="8"/>
      <c r="M841" s="8"/>
      <c r="N841" s="8"/>
      <c r="O841" s="8"/>
      <c r="P841" s="8"/>
      <c r="Q841" s="8"/>
      <c r="R841" s="8"/>
      <c r="S841" s="8"/>
      <c r="T841" s="15"/>
      <c r="U841" s="15"/>
      <c r="V841" s="15"/>
      <c r="W841" s="15"/>
      <c r="X841" s="15"/>
      <c r="Y841" s="15"/>
      <c r="Z841" s="15"/>
      <c r="AA841" s="15"/>
      <c r="AB841" s="15"/>
      <c r="AC841" s="15"/>
    </row>
    <row r="842" spans="1:29" ht="15.75" customHeight="1" x14ac:dyDescent="0.35">
      <c r="A842" s="8"/>
      <c r="B842" s="8"/>
      <c r="C842" s="8"/>
      <c r="D842" s="8"/>
      <c r="E842" s="8"/>
      <c r="F842" s="8"/>
      <c r="G842" s="8"/>
      <c r="H842" s="8"/>
      <c r="I842" s="8"/>
      <c r="J842" s="8"/>
      <c r="K842" s="8"/>
      <c r="L842" s="8"/>
      <c r="M842" s="8"/>
      <c r="N842" s="8"/>
      <c r="O842" s="8"/>
      <c r="P842" s="8"/>
      <c r="Q842" s="8"/>
      <c r="R842" s="8"/>
      <c r="S842" s="8"/>
      <c r="T842" s="15"/>
      <c r="U842" s="15"/>
      <c r="V842" s="15"/>
      <c r="W842" s="15"/>
      <c r="X842" s="15"/>
      <c r="Y842" s="15"/>
      <c r="Z842" s="15"/>
      <c r="AA842" s="15"/>
      <c r="AB842" s="15"/>
      <c r="AC842" s="15"/>
    </row>
    <row r="843" spans="1:29" ht="15.75" customHeight="1" x14ac:dyDescent="0.35">
      <c r="A843" s="8"/>
      <c r="B843" s="8"/>
      <c r="C843" s="8"/>
      <c r="D843" s="8"/>
      <c r="E843" s="8"/>
      <c r="F843" s="8"/>
      <c r="G843" s="8"/>
      <c r="H843" s="8"/>
      <c r="I843" s="8"/>
      <c r="J843" s="8"/>
      <c r="K843" s="8"/>
      <c r="L843" s="8"/>
      <c r="M843" s="8"/>
      <c r="N843" s="8"/>
      <c r="O843" s="8"/>
      <c r="P843" s="8"/>
      <c r="Q843" s="8"/>
      <c r="R843" s="8"/>
      <c r="S843" s="8"/>
      <c r="T843" s="15"/>
      <c r="U843" s="15"/>
      <c r="V843" s="15"/>
      <c r="W843" s="15"/>
      <c r="X843" s="15"/>
      <c r="Y843" s="15"/>
      <c r="Z843" s="15"/>
      <c r="AA843" s="15"/>
      <c r="AB843" s="15"/>
      <c r="AC843" s="15"/>
    </row>
    <row r="844" spans="1:29" ht="15.75" customHeight="1" x14ac:dyDescent="0.35">
      <c r="A844" s="8"/>
      <c r="B844" s="8"/>
      <c r="C844" s="8"/>
      <c r="D844" s="8"/>
      <c r="E844" s="8"/>
      <c r="F844" s="8"/>
      <c r="G844" s="8"/>
      <c r="H844" s="8"/>
      <c r="I844" s="8"/>
      <c r="J844" s="8"/>
      <c r="K844" s="8"/>
      <c r="L844" s="8"/>
      <c r="M844" s="8"/>
      <c r="N844" s="8"/>
      <c r="O844" s="8"/>
      <c r="P844" s="8"/>
      <c r="Q844" s="8"/>
      <c r="R844" s="8"/>
      <c r="S844" s="8"/>
      <c r="T844" s="15"/>
      <c r="U844" s="15"/>
      <c r="V844" s="15"/>
      <c r="W844" s="15"/>
      <c r="X844" s="15"/>
      <c r="Y844" s="15"/>
      <c r="Z844" s="15"/>
      <c r="AA844" s="15"/>
      <c r="AB844" s="15"/>
      <c r="AC844" s="15"/>
    </row>
    <row r="845" spans="1:29" ht="15.75" customHeight="1" x14ac:dyDescent="0.35">
      <c r="A845" s="8"/>
      <c r="B845" s="8"/>
      <c r="C845" s="8"/>
      <c r="D845" s="8"/>
      <c r="E845" s="8"/>
      <c r="F845" s="8"/>
      <c r="G845" s="8"/>
      <c r="H845" s="8"/>
      <c r="I845" s="8"/>
      <c r="J845" s="8"/>
      <c r="K845" s="8"/>
      <c r="L845" s="8"/>
      <c r="M845" s="8"/>
      <c r="N845" s="8"/>
      <c r="O845" s="8"/>
      <c r="P845" s="8"/>
      <c r="Q845" s="8"/>
      <c r="R845" s="8"/>
      <c r="S845" s="8"/>
      <c r="T845" s="15"/>
      <c r="U845" s="15"/>
      <c r="V845" s="15"/>
      <c r="W845" s="15"/>
      <c r="X845" s="15"/>
      <c r="Y845" s="15"/>
      <c r="Z845" s="15"/>
      <c r="AA845" s="15"/>
      <c r="AB845" s="15"/>
      <c r="AC845" s="15"/>
    </row>
    <row r="846" spans="1:29" ht="15.75" customHeight="1" x14ac:dyDescent="0.35">
      <c r="A846" s="8"/>
      <c r="B846" s="8"/>
      <c r="C846" s="8"/>
      <c r="D846" s="8"/>
      <c r="E846" s="8"/>
      <c r="F846" s="8"/>
      <c r="G846" s="8"/>
      <c r="H846" s="8"/>
      <c r="I846" s="8"/>
      <c r="J846" s="8"/>
      <c r="K846" s="8"/>
      <c r="L846" s="8"/>
      <c r="M846" s="8"/>
      <c r="N846" s="8"/>
      <c r="O846" s="8"/>
      <c r="P846" s="8"/>
      <c r="Q846" s="8"/>
      <c r="R846" s="8"/>
      <c r="S846" s="8"/>
      <c r="T846" s="15"/>
      <c r="U846" s="15"/>
      <c r="V846" s="15"/>
      <c r="W846" s="15"/>
      <c r="X846" s="15"/>
      <c r="Y846" s="15"/>
      <c r="Z846" s="15"/>
      <c r="AA846" s="15"/>
      <c r="AB846" s="15"/>
      <c r="AC846" s="15"/>
    </row>
    <row r="847" spans="1:29" ht="15.75" customHeight="1" x14ac:dyDescent="0.35">
      <c r="A847" s="8"/>
      <c r="B847" s="8"/>
      <c r="C847" s="8"/>
      <c r="D847" s="8"/>
      <c r="E847" s="8"/>
      <c r="F847" s="8"/>
      <c r="G847" s="8"/>
      <c r="H847" s="8"/>
      <c r="I847" s="8"/>
      <c r="J847" s="8"/>
      <c r="K847" s="8"/>
      <c r="L847" s="8"/>
      <c r="M847" s="8"/>
      <c r="N847" s="8"/>
      <c r="O847" s="8"/>
      <c r="P847" s="8"/>
      <c r="Q847" s="8"/>
      <c r="R847" s="8"/>
      <c r="S847" s="8"/>
      <c r="T847" s="15"/>
      <c r="U847" s="15"/>
      <c r="V847" s="15"/>
      <c r="W847" s="15"/>
      <c r="X847" s="15"/>
      <c r="Y847" s="15"/>
      <c r="Z847" s="15"/>
      <c r="AA847" s="15"/>
      <c r="AB847" s="15"/>
      <c r="AC847" s="15"/>
    </row>
    <row r="848" spans="1:29" ht="15.75" customHeight="1" x14ac:dyDescent="0.35">
      <c r="A848" s="8"/>
      <c r="B848" s="8"/>
      <c r="C848" s="8"/>
      <c r="D848" s="8"/>
      <c r="E848" s="8"/>
      <c r="F848" s="8"/>
      <c r="G848" s="8"/>
      <c r="H848" s="8"/>
      <c r="I848" s="8"/>
      <c r="J848" s="8"/>
      <c r="K848" s="8"/>
      <c r="L848" s="8"/>
      <c r="M848" s="8"/>
      <c r="N848" s="8"/>
      <c r="O848" s="8"/>
      <c r="P848" s="8"/>
      <c r="Q848" s="8"/>
      <c r="R848" s="8"/>
      <c r="S848" s="8"/>
      <c r="T848" s="15"/>
      <c r="U848" s="15"/>
      <c r="V848" s="15"/>
      <c r="W848" s="15"/>
      <c r="X848" s="15"/>
      <c r="Y848" s="15"/>
      <c r="Z848" s="15"/>
      <c r="AA848" s="15"/>
      <c r="AB848" s="15"/>
      <c r="AC848" s="15"/>
    </row>
    <row r="849" spans="1:29" ht="15.75" customHeight="1" x14ac:dyDescent="0.35">
      <c r="A849" s="8"/>
      <c r="B849" s="8"/>
      <c r="C849" s="8"/>
      <c r="D849" s="8"/>
      <c r="E849" s="8"/>
      <c r="F849" s="8"/>
      <c r="G849" s="8"/>
      <c r="H849" s="8"/>
      <c r="I849" s="8"/>
      <c r="J849" s="8"/>
      <c r="K849" s="8"/>
      <c r="L849" s="8"/>
      <c r="M849" s="8"/>
      <c r="N849" s="8"/>
      <c r="O849" s="8"/>
      <c r="P849" s="8"/>
      <c r="Q849" s="8"/>
      <c r="R849" s="8"/>
      <c r="S849" s="8"/>
      <c r="T849" s="15"/>
      <c r="U849" s="15"/>
      <c r="V849" s="15"/>
      <c r="W849" s="15"/>
      <c r="X849" s="15"/>
      <c r="Y849" s="15"/>
      <c r="Z849" s="15"/>
      <c r="AA849" s="15"/>
      <c r="AB849" s="15"/>
      <c r="AC849" s="15"/>
    </row>
    <row r="850" spans="1:29" ht="15.75" customHeight="1" x14ac:dyDescent="0.35">
      <c r="A850" s="8"/>
      <c r="B850" s="8"/>
      <c r="C850" s="8"/>
      <c r="D850" s="8"/>
      <c r="E850" s="8"/>
      <c r="F850" s="8"/>
      <c r="G850" s="8"/>
      <c r="H850" s="8"/>
      <c r="I850" s="8"/>
      <c r="J850" s="8"/>
      <c r="K850" s="8"/>
      <c r="L850" s="8"/>
      <c r="M850" s="8"/>
      <c r="N850" s="8"/>
      <c r="O850" s="8"/>
      <c r="P850" s="8"/>
      <c r="Q850" s="8"/>
      <c r="R850" s="8"/>
      <c r="S850" s="8"/>
      <c r="T850" s="15"/>
      <c r="U850" s="15"/>
      <c r="V850" s="15"/>
      <c r="W850" s="15"/>
      <c r="X850" s="15"/>
      <c r="Y850" s="15"/>
      <c r="Z850" s="15"/>
      <c r="AA850" s="15"/>
      <c r="AB850" s="15"/>
      <c r="AC850" s="15"/>
    </row>
    <row r="851" spans="1:29" ht="15.75" customHeight="1" x14ac:dyDescent="0.35">
      <c r="A851" s="8"/>
      <c r="B851" s="8"/>
      <c r="C851" s="8"/>
      <c r="D851" s="8"/>
      <c r="E851" s="8"/>
      <c r="F851" s="8"/>
      <c r="G851" s="8"/>
      <c r="H851" s="8"/>
      <c r="I851" s="8"/>
      <c r="J851" s="8"/>
      <c r="K851" s="8"/>
      <c r="L851" s="8"/>
      <c r="M851" s="8"/>
      <c r="N851" s="8"/>
      <c r="O851" s="8"/>
      <c r="P851" s="8"/>
      <c r="Q851" s="8"/>
      <c r="R851" s="8"/>
      <c r="S851" s="8"/>
      <c r="T851" s="15"/>
      <c r="U851" s="15"/>
      <c r="V851" s="15"/>
      <c r="W851" s="15"/>
      <c r="X851" s="15"/>
      <c r="Y851" s="15"/>
      <c r="Z851" s="15"/>
      <c r="AA851" s="15"/>
      <c r="AB851" s="15"/>
      <c r="AC851" s="15"/>
    </row>
    <row r="852" spans="1:29" ht="15.75" customHeight="1" x14ac:dyDescent="0.35">
      <c r="A852" s="8"/>
      <c r="B852" s="8"/>
      <c r="C852" s="8"/>
      <c r="D852" s="8"/>
      <c r="E852" s="8"/>
      <c r="F852" s="8"/>
      <c r="G852" s="8"/>
      <c r="H852" s="8"/>
      <c r="I852" s="8"/>
      <c r="J852" s="8"/>
      <c r="K852" s="8"/>
      <c r="L852" s="8"/>
      <c r="M852" s="8"/>
      <c r="N852" s="8"/>
      <c r="O852" s="8"/>
      <c r="P852" s="8"/>
      <c r="Q852" s="8"/>
      <c r="R852" s="8"/>
      <c r="S852" s="8"/>
      <c r="T852" s="15"/>
      <c r="U852" s="15"/>
      <c r="V852" s="15"/>
      <c r="W852" s="15"/>
      <c r="X852" s="15"/>
      <c r="Y852" s="15"/>
      <c r="Z852" s="15"/>
      <c r="AA852" s="15"/>
      <c r="AB852" s="15"/>
      <c r="AC852" s="15"/>
    </row>
    <row r="853" spans="1:29" ht="15.75" customHeight="1" x14ac:dyDescent="0.35">
      <c r="A853" s="8"/>
      <c r="B853" s="8"/>
      <c r="C853" s="8"/>
      <c r="D853" s="8"/>
      <c r="E853" s="8"/>
      <c r="F853" s="8"/>
      <c r="G853" s="8"/>
      <c r="H853" s="8"/>
      <c r="I853" s="8"/>
      <c r="J853" s="8"/>
      <c r="K853" s="8"/>
      <c r="L853" s="8"/>
      <c r="M853" s="8"/>
      <c r="N853" s="8"/>
      <c r="O853" s="8"/>
      <c r="P853" s="8"/>
      <c r="Q853" s="8"/>
      <c r="R853" s="8"/>
      <c r="S853" s="8"/>
      <c r="T853" s="15"/>
      <c r="U853" s="15"/>
      <c r="V853" s="15"/>
      <c r="W853" s="15"/>
      <c r="X853" s="15"/>
      <c r="Y853" s="15"/>
      <c r="Z853" s="15"/>
      <c r="AA853" s="15"/>
      <c r="AB853" s="15"/>
      <c r="AC853" s="15"/>
    </row>
    <row r="854" spans="1:29" ht="15.75" customHeight="1" x14ac:dyDescent="0.35">
      <c r="A854" s="8"/>
      <c r="B854" s="8"/>
      <c r="C854" s="8"/>
      <c r="D854" s="8"/>
      <c r="E854" s="8"/>
      <c r="F854" s="8"/>
      <c r="G854" s="8"/>
      <c r="H854" s="8"/>
      <c r="I854" s="8"/>
      <c r="J854" s="8"/>
      <c r="K854" s="8"/>
      <c r="L854" s="8"/>
      <c r="M854" s="8"/>
      <c r="N854" s="8"/>
      <c r="O854" s="8"/>
      <c r="P854" s="8"/>
      <c r="Q854" s="8"/>
      <c r="R854" s="8"/>
      <c r="S854" s="8"/>
      <c r="T854" s="15"/>
      <c r="U854" s="15"/>
      <c r="V854" s="15"/>
      <c r="W854" s="15"/>
      <c r="X854" s="15"/>
      <c r="Y854" s="15"/>
      <c r="Z854" s="15"/>
      <c r="AA854" s="15"/>
      <c r="AB854" s="15"/>
      <c r="AC854" s="15"/>
    </row>
    <row r="855" spans="1:29" ht="15.75" customHeight="1" x14ac:dyDescent="0.35">
      <c r="A855" s="8"/>
      <c r="B855" s="8"/>
      <c r="C855" s="8"/>
      <c r="D855" s="8"/>
      <c r="E855" s="8"/>
      <c r="F855" s="8"/>
      <c r="G855" s="8"/>
      <c r="H855" s="8"/>
      <c r="I855" s="8"/>
      <c r="J855" s="8"/>
      <c r="K855" s="8"/>
      <c r="L855" s="8"/>
      <c r="M855" s="8"/>
      <c r="N855" s="8"/>
      <c r="O855" s="8"/>
      <c r="P855" s="8"/>
      <c r="Q855" s="8"/>
      <c r="R855" s="8"/>
      <c r="S855" s="8"/>
      <c r="T855" s="15"/>
      <c r="U855" s="15"/>
      <c r="V855" s="15"/>
      <c r="W855" s="15"/>
      <c r="X855" s="15"/>
      <c r="Y855" s="15"/>
      <c r="Z855" s="15"/>
      <c r="AA855" s="15"/>
      <c r="AB855" s="15"/>
      <c r="AC855" s="15"/>
    </row>
    <row r="856" spans="1:29" ht="15.75" customHeight="1" x14ac:dyDescent="0.35">
      <c r="A856" s="8"/>
      <c r="B856" s="8"/>
      <c r="C856" s="8"/>
      <c r="D856" s="8"/>
      <c r="E856" s="8"/>
      <c r="F856" s="8"/>
      <c r="G856" s="8"/>
      <c r="H856" s="8"/>
      <c r="I856" s="8"/>
      <c r="J856" s="8"/>
      <c r="K856" s="8"/>
      <c r="L856" s="8"/>
      <c r="M856" s="8"/>
      <c r="N856" s="8"/>
      <c r="O856" s="8"/>
      <c r="P856" s="8"/>
      <c r="Q856" s="8"/>
      <c r="R856" s="8"/>
      <c r="S856" s="8"/>
      <c r="T856" s="15"/>
      <c r="U856" s="15"/>
      <c r="V856" s="15"/>
      <c r="W856" s="15"/>
      <c r="X856" s="15"/>
      <c r="Y856" s="15"/>
      <c r="Z856" s="15"/>
      <c r="AA856" s="15"/>
      <c r="AB856" s="15"/>
      <c r="AC856" s="15"/>
    </row>
    <row r="857" spans="1:29" ht="15.75" customHeight="1" x14ac:dyDescent="0.35">
      <c r="A857" s="8"/>
      <c r="B857" s="8"/>
      <c r="C857" s="8"/>
      <c r="D857" s="8"/>
      <c r="E857" s="8"/>
      <c r="F857" s="8"/>
      <c r="G857" s="8"/>
      <c r="H857" s="8"/>
      <c r="I857" s="8"/>
      <c r="J857" s="8"/>
      <c r="K857" s="8"/>
      <c r="L857" s="8"/>
      <c r="M857" s="8"/>
      <c r="N857" s="8"/>
      <c r="O857" s="8"/>
      <c r="P857" s="8"/>
      <c r="Q857" s="8"/>
      <c r="R857" s="8"/>
      <c r="S857" s="8"/>
      <c r="T857" s="15"/>
      <c r="U857" s="15"/>
      <c r="V857" s="15"/>
      <c r="W857" s="15"/>
      <c r="X857" s="15"/>
      <c r="Y857" s="15"/>
      <c r="Z857" s="15"/>
      <c r="AA857" s="15"/>
      <c r="AB857" s="15"/>
      <c r="AC857" s="15"/>
    </row>
    <row r="858" spans="1:29" ht="15.75" customHeight="1" x14ac:dyDescent="0.35">
      <c r="A858" s="8"/>
      <c r="B858" s="8"/>
      <c r="C858" s="8"/>
      <c r="D858" s="8"/>
      <c r="E858" s="8"/>
      <c r="F858" s="8"/>
      <c r="G858" s="8"/>
      <c r="H858" s="8"/>
      <c r="I858" s="8"/>
      <c r="J858" s="8"/>
      <c r="K858" s="8"/>
      <c r="L858" s="8"/>
      <c r="M858" s="8"/>
      <c r="N858" s="8"/>
      <c r="O858" s="8"/>
      <c r="P858" s="8"/>
      <c r="Q858" s="8"/>
      <c r="R858" s="8"/>
      <c r="S858" s="8"/>
      <c r="T858" s="15"/>
      <c r="U858" s="15"/>
      <c r="V858" s="15"/>
      <c r="W858" s="15"/>
      <c r="X858" s="15"/>
      <c r="Y858" s="15"/>
      <c r="Z858" s="15"/>
      <c r="AA858" s="15"/>
      <c r="AB858" s="15"/>
      <c r="AC858" s="15"/>
    </row>
    <row r="859" spans="1:29" ht="15.75" customHeight="1" x14ac:dyDescent="0.35">
      <c r="A859" s="8"/>
      <c r="B859" s="8"/>
      <c r="C859" s="8"/>
      <c r="D859" s="8"/>
      <c r="E859" s="8"/>
      <c r="F859" s="8"/>
      <c r="G859" s="8"/>
      <c r="H859" s="8"/>
      <c r="I859" s="8"/>
      <c r="J859" s="8"/>
      <c r="K859" s="8"/>
      <c r="L859" s="8"/>
      <c r="M859" s="8"/>
      <c r="N859" s="8"/>
      <c r="O859" s="8"/>
      <c r="P859" s="8"/>
      <c r="Q859" s="8"/>
      <c r="R859" s="8"/>
      <c r="S859" s="8"/>
      <c r="T859" s="15"/>
      <c r="U859" s="15"/>
      <c r="V859" s="15"/>
      <c r="W859" s="15"/>
      <c r="X859" s="15"/>
      <c r="Y859" s="15"/>
      <c r="Z859" s="15"/>
      <c r="AA859" s="15"/>
      <c r="AB859" s="15"/>
      <c r="AC859" s="15"/>
    </row>
    <row r="860" spans="1:29" ht="15.75" customHeight="1" x14ac:dyDescent="0.35">
      <c r="A860" s="8"/>
      <c r="B860" s="8"/>
      <c r="C860" s="8"/>
      <c r="D860" s="8"/>
      <c r="E860" s="8"/>
      <c r="F860" s="8"/>
      <c r="G860" s="8"/>
      <c r="H860" s="8"/>
      <c r="I860" s="8"/>
      <c r="J860" s="8"/>
      <c r="K860" s="8"/>
      <c r="L860" s="8"/>
      <c r="M860" s="8"/>
      <c r="N860" s="8"/>
      <c r="O860" s="8"/>
      <c r="P860" s="8"/>
      <c r="Q860" s="8"/>
      <c r="R860" s="8"/>
      <c r="S860" s="8"/>
      <c r="T860" s="15"/>
      <c r="U860" s="15"/>
      <c r="V860" s="15"/>
      <c r="W860" s="15"/>
      <c r="X860" s="15"/>
      <c r="Y860" s="15"/>
      <c r="Z860" s="15"/>
      <c r="AA860" s="15"/>
      <c r="AB860" s="15"/>
      <c r="AC860" s="15"/>
    </row>
    <row r="861" spans="1:29" ht="15.75" customHeight="1" x14ac:dyDescent="0.35">
      <c r="A861" s="8"/>
      <c r="B861" s="8"/>
      <c r="C861" s="8"/>
      <c r="D861" s="8"/>
      <c r="E861" s="8"/>
      <c r="F861" s="8"/>
      <c r="G861" s="8"/>
      <c r="H861" s="8"/>
      <c r="I861" s="8"/>
      <c r="J861" s="8"/>
      <c r="K861" s="8"/>
      <c r="L861" s="8"/>
      <c r="M861" s="8"/>
      <c r="N861" s="8"/>
      <c r="O861" s="8"/>
      <c r="P861" s="8"/>
      <c r="Q861" s="8"/>
      <c r="R861" s="8"/>
      <c r="S861" s="8"/>
      <c r="T861" s="15"/>
      <c r="U861" s="15"/>
      <c r="V861" s="15"/>
      <c r="W861" s="15"/>
      <c r="X861" s="15"/>
      <c r="Y861" s="15"/>
      <c r="Z861" s="15"/>
      <c r="AA861" s="15"/>
      <c r="AB861" s="15"/>
      <c r="AC861" s="15"/>
    </row>
    <row r="862" spans="1:29" ht="15.75" customHeight="1" x14ac:dyDescent="0.35">
      <c r="A862" s="8"/>
      <c r="B862" s="8"/>
      <c r="C862" s="8"/>
      <c r="D862" s="8"/>
      <c r="E862" s="8"/>
      <c r="F862" s="8"/>
      <c r="G862" s="8"/>
      <c r="H862" s="8"/>
      <c r="I862" s="8"/>
      <c r="J862" s="8"/>
      <c r="K862" s="8"/>
      <c r="L862" s="8"/>
      <c r="M862" s="8"/>
      <c r="N862" s="8"/>
      <c r="O862" s="8"/>
      <c r="P862" s="8"/>
      <c r="Q862" s="8"/>
      <c r="R862" s="8"/>
      <c r="S862" s="8"/>
      <c r="T862" s="15"/>
      <c r="U862" s="15"/>
      <c r="V862" s="15"/>
      <c r="W862" s="15"/>
      <c r="X862" s="15"/>
      <c r="Y862" s="15"/>
      <c r="Z862" s="15"/>
      <c r="AA862" s="15"/>
      <c r="AB862" s="15"/>
      <c r="AC862" s="15"/>
    </row>
    <row r="863" spans="1:29" ht="15.75" customHeight="1" x14ac:dyDescent="0.35">
      <c r="A863" s="8"/>
      <c r="B863" s="8"/>
      <c r="C863" s="8"/>
      <c r="D863" s="8"/>
      <c r="E863" s="8"/>
      <c r="F863" s="8"/>
      <c r="G863" s="8"/>
      <c r="H863" s="8"/>
      <c r="I863" s="8"/>
      <c r="J863" s="8"/>
      <c r="K863" s="8"/>
      <c r="L863" s="8"/>
      <c r="M863" s="8"/>
      <c r="N863" s="8"/>
      <c r="O863" s="8"/>
      <c r="P863" s="8"/>
      <c r="Q863" s="8"/>
      <c r="R863" s="8"/>
      <c r="S863" s="8"/>
      <c r="T863" s="15"/>
      <c r="U863" s="15"/>
      <c r="V863" s="15"/>
      <c r="W863" s="15"/>
      <c r="X863" s="15"/>
      <c r="Y863" s="15"/>
      <c r="Z863" s="15"/>
      <c r="AA863" s="15"/>
      <c r="AB863" s="15"/>
      <c r="AC863" s="15"/>
    </row>
    <row r="864" spans="1:29" ht="15.75" customHeight="1" x14ac:dyDescent="0.35">
      <c r="A864" s="8"/>
      <c r="B864" s="8"/>
      <c r="C864" s="8"/>
      <c r="D864" s="8"/>
      <c r="E864" s="8"/>
      <c r="F864" s="8"/>
      <c r="G864" s="8"/>
      <c r="H864" s="8"/>
      <c r="I864" s="8"/>
      <c r="J864" s="8"/>
      <c r="K864" s="8"/>
      <c r="L864" s="8"/>
      <c r="M864" s="8"/>
      <c r="N864" s="8"/>
      <c r="O864" s="8"/>
      <c r="P864" s="8"/>
      <c r="Q864" s="8"/>
      <c r="R864" s="8"/>
      <c r="S864" s="8"/>
      <c r="T864" s="15"/>
      <c r="U864" s="15"/>
      <c r="V864" s="15"/>
      <c r="W864" s="15"/>
      <c r="X864" s="15"/>
      <c r="Y864" s="15"/>
      <c r="Z864" s="15"/>
      <c r="AA864" s="15"/>
      <c r="AB864" s="15"/>
      <c r="AC864" s="15"/>
    </row>
    <row r="865" spans="1:29" ht="15.75" customHeight="1" x14ac:dyDescent="0.35">
      <c r="A865" s="8"/>
      <c r="B865" s="8"/>
      <c r="C865" s="8"/>
      <c r="D865" s="8"/>
      <c r="E865" s="8"/>
      <c r="F865" s="8"/>
      <c r="G865" s="8"/>
      <c r="H865" s="8"/>
      <c r="I865" s="8"/>
      <c r="J865" s="8"/>
      <c r="K865" s="8"/>
      <c r="L865" s="8"/>
      <c r="M865" s="8"/>
      <c r="N865" s="8"/>
      <c r="O865" s="8"/>
      <c r="P865" s="8"/>
      <c r="Q865" s="8"/>
      <c r="R865" s="8"/>
      <c r="S865" s="8"/>
      <c r="T865" s="15"/>
      <c r="U865" s="15"/>
      <c r="V865" s="15"/>
      <c r="W865" s="15"/>
      <c r="X865" s="15"/>
      <c r="Y865" s="15"/>
      <c r="Z865" s="15"/>
      <c r="AA865" s="15"/>
      <c r="AB865" s="15"/>
      <c r="AC865" s="15"/>
    </row>
    <row r="866" spans="1:29" ht="15.75" customHeight="1" x14ac:dyDescent="0.35">
      <c r="A866" s="8"/>
      <c r="B866" s="8"/>
      <c r="C866" s="8"/>
      <c r="D866" s="8"/>
      <c r="E866" s="8"/>
      <c r="F866" s="8"/>
      <c r="G866" s="8"/>
      <c r="H866" s="8"/>
      <c r="I866" s="8"/>
      <c r="J866" s="8"/>
      <c r="K866" s="8"/>
      <c r="L866" s="8"/>
      <c r="M866" s="8"/>
      <c r="N866" s="8"/>
      <c r="O866" s="8"/>
      <c r="P866" s="8"/>
      <c r="Q866" s="8"/>
      <c r="R866" s="8"/>
      <c r="S866" s="8"/>
      <c r="T866" s="15"/>
      <c r="U866" s="15"/>
      <c r="V866" s="15"/>
      <c r="W866" s="15"/>
      <c r="X866" s="15"/>
      <c r="Y866" s="15"/>
      <c r="Z866" s="15"/>
      <c r="AA866" s="15"/>
      <c r="AB866" s="15"/>
      <c r="AC866" s="15"/>
    </row>
    <row r="867" spans="1:29" ht="15.75" customHeight="1" x14ac:dyDescent="0.35">
      <c r="A867" s="8"/>
      <c r="B867" s="8"/>
      <c r="C867" s="8"/>
      <c r="D867" s="8"/>
      <c r="E867" s="8"/>
      <c r="F867" s="8"/>
      <c r="G867" s="8"/>
      <c r="H867" s="8"/>
      <c r="I867" s="8"/>
      <c r="J867" s="8"/>
      <c r="K867" s="8"/>
      <c r="L867" s="8"/>
      <c r="M867" s="8"/>
      <c r="N867" s="8"/>
      <c r="O867" s="8"/>
      <c r="P867" s="8"/>
      <c r="Q867" s="8"/>
      <c r="R867" s="8"/>
      <c r="S867" s="8"/>
      <c r="T867" s="15"/>
      <c r="U867" s="15"/>
      <c r="V867" s="15"/>
      <c r="W867" s="15"/>
      <c r="X867" s="15"/>
      <c r="Y867" s="15"/>
      <c r="Z867" s="15"/>
      <c r="AA867" s="15"/>
      <c r="AB867" s="15"/>
      <c r="AC867" s="15"/>
    </row>
    <row r="868" spans="1:29" ht="15.75" customHeight="1" x14ac:dyDescent="0.35">
      <c r="A868" s="8"/>
      <c r="B868" s="8"/>
      <c r="C868" s="8"/>
      <c r="D868" s="8"/>
      <c r="E868" s="8"/>
      <c r="F868" s="8"/>
      <c r="G868" s="8"/>
      <c r="H868" s="8"/>
      <c r="I868" s="8"/>
      <c r="J868" s="8"/>
      <c r="K868" s="8"/>
      <c r="L868" s="8"/>
      <c r="M868" s="8"/>
      <c r="N868" s="8"/>
      <c r="O868" s="8"/>
      <c r="P868" s="8"/>
      <c r="Q868" s="8"/>
      <c r="R868" s="8"/>
      <c r="S868" s="8"/>
      <c r="T868" s="15"/>
      <c r="U868" s="15"/>
      <c r="V868" s="15"/>
      <c r="W868" s="15"/>
      <c r="X868" s="15"/>
      <c r="Y868" s="15"/>
      <c r="Z868" s="15"/>
      <c r="AA868" s="15"/>
      <c r="AB868" s="15"/>
      <c r="AC868" s="15"/>
    </row>
    <row r="869" spans="1:29" ht="15.75" customHeight="1" x14ac:dyDescent="0.35">
      <c r="A869" s="8"/>
      <c r="B869" s="8"/>
      <c r="C869" s="8"/>
      <c r="D869" s="8"/>
      <c r="E869" s="8"/>
      <c r="F869" s="8"/>
      <c r="G869" s="8"/>
      <c r="H869" s="8"/>
      <c r="I869" s="8"/>
      <c r="J869" s="8"/>
      <c r="K869" s="8"/>
      <c r="L869" s="8"/>
      <c r="M869" s="8"/>
      <c r="N869" s="8"/>
      <c r="O869" s="8"/>
      <c r="P869" s="8"/>
      <c r="Q869" s="8"/>
      <c r="R869" s="8"/>
      <c r="S869" s="8"/>
      <c r="T869" s="15"/>
      <c r="U869" s="15"/>
      <c r="V869" s="15"/>
      <c r="W869" s="15"/>
      <c r="X869" s="15"/>
      <c r="Y869" s="15"/>
      <c r="Z869" s="15"/>
      <c r="AA869" s="15"/>
      <c r="AB869" s="15"/>
      <c r="AC869" s="15"/>
    </row>
    <row r="870" spans="1:29" ht="15.75" customHeight="1" x14ac:dyDescent="0.35">
      <c r="A870" s="8"/>
      <c r="B870" s="8"/>
      <c r="C870" s="8"/>
      <c r="D870" s="8"/>
      <c r="E870" s="8"/>
      <c r="F870" s="8"/>
      <c r="G870" s="8"/>
      <c r="H870" s="8"/>
      <c r="I870" s="8"/>
      <c r="J870" s="8"/>
      <c r="K870" s="8"/>
      <c r="L870" s="8"/>
      <c r="M870" s="8"/>
      <c r="N870" s="8"/>
      <c r="O870" s="8"/>
      <c r="P870" s="8"/>
      <c r="Q870" s="8"/>
      <c r="R870" s="8"/>
      <c r="S870" s="8"/>
      <c r="T870" s="15"/>
      <c r="U870" s="15"/>
      <c r="V870" s="15"/>
      <c r="W870" s="15"/>
      <c r="X870" s="15"/>
      <c r="Y870" s="15"/>
      <c r="Z870" s="15"/>
      <c r="AA870" s="15"/>
      <c r="AB870" s="15"/>
      <c r="AC870" s="15"/>
    </row>
    <row r="871" spans="1:29" ht="15.75" customHeight="1" x14ac:dyDescent="0.35">
      <c r="A871" s="8"/>
      <c r="B871" s="8"/>
      <c r="C871" s="8"/>
      <c r="D871" s="8"/>
      <c r="E871" s="8"/>
      <c r="F871" s="8"/>
      <c r="G871" s="8"/>
      <c r="H871" s="8"/>
      <c r="I871" s="8"/>
      <c r="J871" s="8"/>
      <c r="K871" s="8"/>
      <c r="L871" s="8"/>
      <c r="M871" s="8"/>
      <c r="N871" s="8"/>
      <c r="O871" s="8"/>
      <c r="P871" s="8"/>
      <c r="Q871" s="8"/>
      <c r="R871" s="8"/>
      <c r="S871" s="8"/>
      <c r="T871" s="15"/>
      <c r="U871" s="15"/>
      <c r="V871" s="15"/>
      <c r="W871" s="15"/>
      <c r="X871" s="15"/>
      <c r="Y871" s="15"/>
      <c r="Z871" s="15"/>
      <c r="AA871" s="15"/>
      <c r="AB871" s="15"/>
      <c r="AC871" s="15"/>
    </row>
    <row r="872" spans="1:29" ht="15.75" customHeight="1" x14ac:dyDescent="0.35">
      <c r="A872" s="8"/>
      <c r="B872" s="8"/>
      <c r="C872" s="8"/>
      <c r="D872" s="8"/>
      <c r="E872" s="8"/>
      <c r="F872" s="8"/>
      <c r="G872" s="8"/>
      <c r="H872" s="8"/>
      <c r="I872" s="8"/>
      <c r="J872" s="8"/>
      <c r="K872" s="8"/>
      <c r="L872" s="8"/>
      <c r="M872" s="8"/>
      <c r="N872" s="8"/>
      <c r="O872" s="8"/>
      <c r="P872" s="8"/>
      <c r="Q872" s="8"/>
      <c r="R872" s="8"/>
      <c r="S872" s="8"/>
      <c r="T872" s="15"/>
      <c r="U872" s="15"/>
      <c r="V872" s="15"/>
      <c r="W872" s="15"/>
      <c r="X872" s="15"/>
      <c r="Y872" s="15"/>
      <c r="Z872" s="15"/>
      <c r="AA872" s="15"/>
      <c r="AB872" s="15"/>
      <c r="AC872" s="15"/>
    </row>
    <row r="873" spans="1:29" ht="15.75" customHeight="1" x14ac:dyDescent="0.35">
      <c r="A873" s="8"/>
      <c r="B873" s="8"/>
      <c r="C873" s="8"/>
      <c r="D873" s="8"/>
      <c r="E873" s="8"/>
      <c r="F873" s="8"/>
      <c r="G873" s="8"/>
      <c r="H873" s="8"/>
      <c r="I873" s="8"/>
      <c r="J873" s="8"/>
      <c r="K873" s="8"/>
      <c r="L873" s="8"/>
      <c r="M873" s="8"/>
      <c r="N873" s="8"/>
      <c r="O873" s="8"/>
      <c r="P873" s="8"/>
      <c r="Q873" s="8"/>
      <c r="R873" s="8"/>
      <c r="S873" s="8"/>
      <c r="T873" s="15"/>
      <c r="U873" s="15"/>
      <c r="V873" s="15"/>
      <c r="W873" s="15"/>
      <c r="X873" s="15"/>
      <c r="Y873" s="15"/>
      <c r="Z873" s="15"/>
      <c r="AA873" s="15"/>
      <c r="AB873" s="15"/>
      <c r="AC873" s="15"/>
    </row>
    <row r="874" spans="1:29" ht="15.75" customHeight="1" x14ac:dyDescent="0.35">
      <c r="A874" s="8"/>
      <c r="B874" s="8"/>
      <c r="C874" s="8"/>
      <c r="D874" s="8"/>
      <c r="E874" s="8"/>
      <c r="F874" s="8"/>
      <c r="G874" s="8"/>
      <c r="H874" s="8"/>
      <c r="I874" s="8"/>
      <c r="J874" s="8"/>
      <c r="K874" s="8"/>
      <c r="L874" s="8"/>
      <c r="M874" s="8"/>
      <c r="N874" s="8"/>
      <c r="O874" s="8"/>
      <c r="P874" s="8"/>
      <c r="Q874" s="8"/>
      <c r="R874" s="8"/>
      <c r="S874" s="8"/>
      <c r="T874" s="15"/>
      <c r="U874" s="15"/>
      <c r="V874" s="15"/>
      <c r="W874" s="15"/>
      <c r="X874" s="15"/>
      <c r="Y874" s="15"/>
      <c r="Z874" s="15"/>
      <c r="AA874" s="15"/>
      <c r="AB874" s="15"/>
      <c r="AC874" s="15"/>
    </row>
    <row r="875" spans="1:29" ht="15.75" customHeight="1" x14ac:dyDescent="0.35">
      <c r="A875" s="8"/>
      <c r="B875" s="8"/>
      <c r="C875" s="8"/>
      <c r="D875" s="8"/>
      <c r="E875" s="8"/>
      <c r="F875" s="8"/>
      <c r="G875" s="8"/>
      <c r="H875" s="8"/>
      <c r="I875" s="8"/>
      <c r="J875" s="8"/>
      <c r="K875" s="8"/>
      <c r="L875" s="8"/>
      <c r="M875" s="8"/>
      <c r="N875" s="8"/>
      <c r="O875" s="8"/>
      <c r="P875" s="8"/>
      <c r="Q875" s="8"/>
      <c r="R875" s="8"/>
      <c r="S875" s="8"/>
      <c r="T875" s="15"/>
      <c r="U875" s="15"/>
      <c r="V875" s="15"/>
      <c r="W875" s="15"/>
      <c r="X875" s="15"/>
      <c r="Y875" s="15"/>
      <c r="Z875" s="15"/>
      <c r="AA875" s="15"/>
      <c r="AB875" s="15"/>
      <c r="AC875" s="15"/>
    </row>
    <row r="876" spans="1:29" ht="15.75" customHeight="1" x14ac:dyDescent="0.35">
      <c r="A876" s="8"/>
      <c r="B876" s="8"/>
      <c r="C876" s="8"/>
      <c r="D876" s="8"/>
      <c r="E876" s="8"/>
      <c r="F876" s="8"/>
      <c r="G876" s="8"/>
      <c r="H876" s="8"/>
      <c r="I876" s="8"/>
      <c r="J876" s="8"/>
      <c r="K876" s="8"/>
      <c r="L876" s="8"/>
      <c r="M876" s="8"/>
      <c r="N876" s="8"/>
      <c r="O876" s="8"/>
      <c r="P876" s="8"/>
      <c r="Q876" s="8"/>
      <c r="R876" s="8"/>
      <c r="S876" s="8"/>
      <c r="T876" s="15"/>
      <c r="U876" s="15"/>
      <c r="V876" s="15"/>
      <c r="W876" s="15"/>
      <c r="X876" s="15"/>
      <c r="Y876" s="15"/>
      <c r="Z876" s="15"/>
      <c r="AA876" s="15"/>
      <c r="AB876" s="15"/>
      <c r="AC876" s="15"/>
    </row>
    <row r="877" spans="1:29" ht="15.75" customHeight="1" x14ac:dyDescent="0.35">
      <c r="A877" s="8"/>
      <c r="B877" s="8"/>
      <c r="C877" s="8"/>
      <c r="D877" s="8"/>
      <c r="E877" s="8"/>
      <c r="F877" s="8"/>
      <c r="G877" s="8"/>
      <c r="H877" s="8"/>
      <c r="I877" s="8"/>
      <c r="J877" s="8"/>
      <c r="K877" s="8"/>
      <c r="L877" s="8"/>
      <c r="M877" s="8"/>
      <c r="N877" s="8"/>
      <c r="O877" s="8"/>
      <c r="P877" s="8"/>
      <c r="Q877" s="8"/>
      <c r="R877" s="8"/>
      <c r="S877" s="8"/>
      <c r="T877" s="15"/>
      <c r="U877" s="15"/>
      <c r="V877" s="15"/>
      <c r="W877" s="15"/>
      <c r="X877" s="15"/>
      <c r="Y877" s="15"/>
      <c r="Z877" s="15"/>
      <c r="AA877" s="15"/>
      <c r="AB877" s="15"/>
      <c r="AC877" s="15"/>
    </row>
    <row r="878" spans="1:29" ht="15.75" customHeight="1" x14ac:dyDescent="0.35">
      <c r="A878" s="8"/>
      <c r="B878" s="8"/>
      <c r="C878" s="8"/>
      <c r="D878" s="8"/>
      <c r="E878" s="8"/>
      <c r="F878" s="8"/>
      <c r="G878" s="8"/>
      <c r="H878" s="8"/>
      <c r="I878" s="8"/>
      <c r="J878" s="8"/>
      <c r="K878" s="8"/>
      <c r="L878" s="8"/>
      <c r="M878" s="8"/>
      <c r="N878" s="8"/>
      <c r="O878" s="8"/>
      <c r="P878" s="8"/>
      <c r="Q878" s="8"/>
      <c r="R878" s="8"/>
      <c r="S878" s="8"/>
      <c r="T878" s="15"/>
      <c r="U878" s="15"/>
      <c r="V878" s="15"/>
      <c r="W878" s="15"/>
      <c r="X878" s="15"/>
      <c r="Y878" s="15"/>
      <c r="Z878" s="15"/>
      <c r="AA878" s="15"/>
      <c r="AB878" s="15"/>
      <c r="AC878" s="15"/>
    </row>
    <row r="879" spans="1:29" ht="15.75" customHeight="1" x14ac:dyDescent="0.35">
      <c r="A879" s="8"/>
      <c r="B879" s="8"/>
      <c r="C879" s="8"/>
      <c r="D879" s="8"/>
      <c r="E879" s="8"/>
      <c r="F879" s="8"/>
      <c r="G879" s="8"/>
      <c r="H879" s="8"/>
      <c r="I879" s="8"/>
      <c r="J879" s="8"/>
      <c r="K879" s="8"/>
      <c r="L879" s="8"/>
      <c r="M879" s="8"/>
      <c r="N879" s="8"/>
      <c r="O879" s="8"/>
      <c r="P879" s="8"/>
      <c r="Q879" s="8"/>
      <c r="R879" s="8"/>
      <c r="S879" s="8"/>
      <c r="T879" s="15"/>
      <c r="U879" s="15"/>
      <c r="V879" s="15"/>
      <c r="W879" s="15"/>
      <c r="X879" s="15"/>
      <c r="Y879" s="15"/>
      <c r="Z879" s="15"/>
      <c r="AA879" s="15"/>
      <c r="AB879" s="15"/>
      <c r="AC879" s="15"/>
    </row>
    <row r="880" spans="1:29" ht="15.75" customHeight="1" x14ac:dyDescent="0.35">
      <c r="A880" s="8"/>
      <c r="B880" s="8"/>
      <c r="C880" s="8"/>
      <c r="D880" s="8"/>
      <c r="E880" s="8"/>
      <c r="F880" s="8"/>
      <c r="G880" s="8"/>
      <c r="H880" s="8"/>
      <c r="I880" s="8"/>
      <c r="J880" s="8"/>
      <c r="K880" s="8"/>
      <c r="L880" s="8"/>
      <c r="M880" s="8"/>
      <c r="N880" s="8"/>
      <c r="O880" s="8"/>
      <c r="P880" s="8"/>
      <c r="Q880" s="8"/>
      <c r="R880" s="8"/>
      <c r="S880" s="8"/>
      <c r="T880" s="15"/>
      <c r="U880" s="15"/>
      <c r="V880" s="15"/>
      <c r="W880" s="15"/>
      <c r="X880" s="15"/>
      <c r="Y880" s="15"/>
      <c r="Z880" s="15"/>
      <c r="AA880" s="15"/>
      <c r="AB880" s="15"/>
      <c r="AC880" s="15"/>
    </row>
    <row r="881" spans="1:29" ht="15.75" customHeight="1" x14ac:dyDescent="0.35">
      <c r="A881" s="8"/>
      <c r="B881" s="8"/>
      <c r="C881" s="8"/>
      <c r="D881" s="8"/>
      <c r="E881" s="8"/>
      <c r="F881" s="8"/>
      <c r="G881" s="8"/>
      <c r="H881" s="8"/>
      <c r="I881" s="8"/>
      <c r="J881" s="8"/>
      <c r="K881" s="8"/>
      <c r="L881" s="8"/>
      <c r="M881" s="8"/>
      <c r="N881" s="8"/>
      <c r="O881" s="8"/>
      <c r="P881" s="8"/>
      <c r="Q881" s="8"/>
      <c r="R881" s="8"/>
      <c r="S881" s="8"/>
      <c r="T881" s="15"/>
      <c r="U881" s="15"/>
      <c r="V881" s="15"/>
      <c r="W881" s="15"/>
      <c r="X881" s="15"/>
      <c r="Y881" s="15"/>
      <c r="Z881" s="15"/>
      <c r="AA881" s="15"/>
      <c r="AB881" s="15"/>
      <c r="AC881" s="15"/>
    </row>
    <row r="882" spans="1:29" ht="15.75" customHeight="1" x14ac:dyDescent="0.35">
      <c r="A882" s="8"/>
      <c r="B882" s="8"/>
      <c r="C882" s="8"/>
      <c r="D882" s="8"/>
      <c r="E882" s="8"/>
      <c r="F882" s="8"/>
      <c r="G882" s="8"/>
      <c r="H882" s="8"/>
      <c r="I882" s="8"/>
      <c r="J882" s="8"/>
      <c r="K882" s="8"/>
      <c r="L882" s="8"/>
      <c r="M882" s="8"/>
      <c r="N882" s="8"/>
      <c r="O882" s="8"/>
      <c r="P882" s="8"/>
      <c r="Q882" s="8"/>
      <c r="R882" s="8"/>
      <c r="S882" s="8"/>
      <c r="T882" s="15"/>
      <c r="U882" s="15"/>
      <c r="V882" s="15"/>
      <c r="W882" s="15"/>
      <c r="X882" s="15"/>
      <c r="Y882" s="15"/>
      <c r="Z882" s="15"/>
      <c r="AA882" s="15"/>
      <c r="AB882" s="15"/>
      <c r="AC882" s="15"/>
    </row>
    <row r="883" spans="1:29" ht="15.75" customHeight="1" x14ac:dyDescent="0.35">
      <c r="A883" s="8"/>
      <c r="B883" s="8"/>
      <c r="C883" s="8"/>
      <c r="D883" s="8"/>
      <c r="E883" s="8"/>
      <c r="F883" s="8"/>
      <c r="G883" s="8"/>
      <c r="H883" s="8"/>
      <c r="I883" s="8"/>
      <c r="J883" s="8"/>
      <c r="K883" s="8"/>
      <c r="L883" s="8"/>
      <c r="M883" s="8"/>
      <c r="N883" s="8"/>
      <c r="O883" s="8"/>
      <c r="P883" s="8"/>
      <c r="Q883" s="8"/>
      <c r="R883" s="8"/>
      <c r="S883" s="8"/>
      <c r="T883" s="15"/>
      <c r="U883" s="15"/>
      <c r="V883" s="15"/>
      <c r="W883" s="15"/>
      <c r="X883" s="15"/>
      <c r="Y883" s="15"/>
      <c r="Z883" s="15"/>
      <c r="AA883" s="15"/>
      <c r="AB883" s="15"/>
      <c r="AC883" s="15"/>
    </row>
    <row r="884" spans="1:29" ht="15.75" customHeight="1" x14ac:dyDescent="0.35">
      <c r="A884" s="8"/>
      <c r="B884" s="8"/>
      <c r="C884" s="8"/>
      <c r="D884" s="8"/>
      <c r="E884" s="8"/>
      <c r="F884" s="8"/>
      <c r="G884" s="8"/>
      <c r="H884" s="8"/>
      <c r="I884" s="8"/>
      <c r="J884" s="8"/>
      <c r="K884" s="8"/>
      <c r="L884" s="8"/>
      <c r="M884" s="8"/>
      <c r="N884" s="8"/>
      <c r="O884" s="8"/>
      <c r="P884" s="8"/>
      <c r="Q884" s="8"/>
      <c r="R884" s="8"/>
      <c r="S884" s="8"/>
      <c r="T884" s="15"/>
      <c r="U884" s="15"/>
      <c r="V884" s="15"/>
      <c r="W884" s="15"/>
      <c r="X884" s="15"/>
      <c r="Y884" s="15"/>
      <c r="Z884" s="15"/>
      <c r="AA884" s="15"/>
      <c r="AB884" s="15"/>
      <c r="AC884" s="15"/>
    </row>
    <row r="885" spans="1:29" ht="15.75" customHeight="1" x14ac:dyDescent="0.35">
      <c r="A885" s="8"/>
      <c r="B885" s="8"/>
      <c r="C885" s="8"/>
      <c r="D885" s="8"/>
      <c r="E885" s="8"/>
      <c r="F885" s="8"/>
      <c r="G885" s="8"/>
      <c r="H885" s="8"/>
      <c r="I885" s="8"/>
      <c r="J885" s="8"/>
      <c r="K885" s="8"/>
      <c r="L885" s="8"/>
      <c r="M885" s="8"/>
      <c r="N885" s="8"/>
      <c r="O885" s="8"/>
      <c r="P885" s="8"/>
      <c r="Q885" s="8"/>
      <c r="R885" s="8"/>
      <c r="S885" s="8"/>
      <c r="T885" s="15"/>
      <c r="U885" s="15"/>
      <c r="V885" s="15"/>
      <c r="W885" s="15"/>
      <c r="X885" s="15"/>
      <c r="Y885" s="15"/>
      <c r="Z885" s="15"/>
      <c r="AA885" s="15"/>
      <c r="AB885" s="15"/>
      <c r="AC885" s="15"/>
    </row>
    <row r="886" spans="1:29" ht="15.75" customHeight="1" x14ac:dyDescent="0.35">
      <c r="A886" s="8"/>
      <c r="B886" s="8"/>
      <c r="C886" s="8"/>
      <c r="D886" s="8"/>
      <c r="E886" s="8"/>
      <c r="F886" s="8"/>
      <c r="G886" s="8"/>
      <c r="H886" s="8"/>
      <c r="I886" s="8"/>
      <c r="J886" s="8"/>
      <c r="K886" s="8"/>
      <c r="L886" s="8"/>
      <c r="M886" s="8"/>
      <c r="N886" s="8"/>
      <c r="O886" s="8"/>
      <c r="P886" s="8"/>
      <c r="Q886" s="8"/>
      <c r="R886" s="8"/>
      <c r="S886" s="8"/>
      <c r="T886" s="15"/>
      <c r="U886" s="15"/>
      <c r="V886" s="15"/>
      <c r="W886" s="15"/>
      <c r="X886" s="15"/>
      <c r="Y886" s="15"/>
      <c r="Z886" s="15"/>
      <c r="AA886" s="15"/>
      <c r="AB886" s="15"/>
      <c r="AC886" s="15"/>
    </row>
    <row r="887" spans="1:29" ht="15.75" customHeight="1" x14ac:dyDescent="0.35">
      <c r="A887" s="8"/>
      <c r="B887" s="8"/>
      <c r="C887" s="8"/>
      <c r="D887" s="8"/>
      <c r="E887" s="8"/>
      <c r="F887" s="8"/>
      <c r="G887" s="8"/>
      <c r="H887" s="8"/>
      <c r="I887" s="8"/>
      <c r="J887" s="8"/>
      <c r="K887" s="8"/>
      <c r="L887" s="8"/>
      <c r="M887" s="8"/>
      <c r="N887" s="8"/>
      <c r="O887" s="8"/>
      <c r="P887" s="8"/>
      <c r="Q887" s="8"/>
      <c r="R887" s="8"/>
      <c r="S887" s="8"/>
      <c r="T887" s="15"/>
      <c r="U887" s="15"/>
      <c r="V887" s="15"/>
      <c r="W887" s="15"/>
      <c r="X887" s="15"/>
      <c r="Y887" s="15"/>
      <c r="Z887" s="15"/>
      <c r="AA887" s="15"/>
      <c r="AB887" s="15"/>
      <c r="AC887" s="15"/>
    </row>
    <row r="888" spans="1:29" ht="15.75" customHeight="1" x14ac:dyDescent="0.35">
      <c r="A888" s="8"/>
      <c r="B888" s="8"/>
      <c r="C888" s="8"/>
      <c r="D888" s="8"/>
      <c r="E888" s="8"/>
      <c r="F888" s="8"/>
      <c r="G888" s="8"/>
      <c r="H888" s="8"/>
      <c r="I888" s="8"/>
      <c r="J888" s="8"/>
      <c r="K888" s="8"/>
      <c r="L888" s="8"/>
      <c r="M888" s="8"/>
      <c r="N888" s="8"/>
      <c r="O888" s="8"/>
      <c r="P888" s="8"/>
      <c r="Q888" s="8"/>
      <c r="R888" s="8"/>
      <c r="S888" s="8"/>
      <c r="T888" s="15"/>
      <c r="U888" s="15"/>
      <c r="V888" s="15"/>
      <c r="W888" s="15"/>
      <c r="X888" s="15"/>
      <c r="Y888" s="15"/>
      <c r="Z888" s="15"/>
      <c r="AA888" s="15"/>
      <c r="AB888" s="15"/>
      <c r="AC888" s="15"/>
    </row>
    <row r="889" spans="1:29" ht="15.75" customHeight="1" x14ac:dyDescent="0.35">
      <c r="A889" s="8"/>
      <c r="B889" s="8"/>
      <c r="C889" s="8"/>
      <c r="D889" s="8"/>
      <c r="E889" s="8"/>
      <c r="F889" s="8"/>
      <c r="G889" s="8"/>
      <c r="H889" s="8"/>
      <c r="I889" s="8"/>
      <c r="J889" s="8"/>
      <c r="K889" s="8"/>
      <c r="L889" s="8"/>
      <c r="M889" s="8"/>
      <c r="N889" s="8"/>
      <c r="O889" s="8"/>
      <c r="P889" s="8"/>
      <c r="Q889" s="8"/>
      <c r="R889" s="8"/>
      <c r="S889" s="8"/>
      <c r="T889" s="15"/>
      <c r="U889" s="15"/>
      <c r="V889" s="15"/>
      <c r="W889" s="15"/>
      <c r="X889" s="15"/>
      <c r="Y889" s="15"/>
      <c r="Z889" s="15"/>
      <c r="AA889" s="15"/>
      <c r="AB889" s="15"/>
      <c r="AC889" s="15"/>
    </row>
    <row r="890" spans="1:29" ht="15.75" customHeight="1" x14ac:dyDescent="0.35">
      <c r="A890" s="8"/>
      <c r="B890" s="8"/>
      <c r="C890" s="8"/>
      <c r="D890" s="8"/>
      <c r="E890" s="8"/>
      <c r="F890" s="8"/>
      <c r="G890" s="8"/>
      <c r="H890" s="8"/>
      <c r="I890" s="8"/>
      <c r="J890" s="8"/>
      <c r="K890" s="8"/>
      <c r="L890" s="8"/>
      <c r="M890" s="8"/>
      <c r="N890" s="8"/>
      <c r="O890" s="8"/>
      <c r="P890" s="8"/>
      <c r="Q890" s="8"/>
      <c r="R890" s="8"/>
      <c r="S890" s="8"/>
      <c r="T890" s="15"/>
      <c r="U890" s="15"/>
      <c r="V890" s="15"/>
      <c r="W890" s="15"/>
      <c r="X890" s="15"/>
      <c r="Y890" s="15"/>
      <c r="Z890" s="15"/>
      <c r="AA890" s="15"/>
      <c r="AB890" s="15"/>
      <c r="AC890" s="15"/>
    </row>
    <row r="891" spans="1:29" ht="15.75" customHeight="1" x14ac:dyDescent="0.35">
      <c r="A891" s="8"/>
      <c r="B891" s="8"/>
      <c r="C891" s="8"/>
      <c r="D891" s="8"/>
      <c r="E891" s="8"/>
      <c r="F891" s="8"/>
      <c r="G891" s="8"/>
      <c r="H891" s="8"/>
      <c r="I891" s="8"/>
      <c r="J891" s="8"/>
      <c r="K891" s="8"/>
      <c r="L891" s="8"/>
      <c r="M891" s="8"/>
      <c r="N891" s="8"/>
      <c r="O891" s="8"/>
      <c r="P891" s="8"/>
      <c r="Q891" s="8"/>
      <c r="R891" s="8"/>
      <c r="S891" s="8"/>
      <c r="T891" s="15"/>
      <c r="U891" s="15"/>
      <c r="V891" s="15"/>
      <c r="W891" s="15"/>
      <c r="X891" s="15"/>
      <c r="Y891" s="15"/>
      <c r="Z891" s="15"/>
      <c r="AA891" s="15"/>
      <c r="AB891" s="15"/>
      <c r="AC891" s="15"/>
    </row>
    <row r="892" spans="1:29" ht="15.75" customHeight="1" x14ac:dyDescent="0.35">
      <c r="A892" s="8"/>
      <c r="B892" s="8"/>
      <c r="C892" s="8"/>
      <c r="D892" s="8"/>
      <c r="E892" s="8"/>
      <c r="F892" s="8"/>
      <c r="G892" s="8"/>
      <c r="H892" s="8"/>
      <c r="I892" s="8"/>
      <c r="J892" s="8"/>
      <c r="K892" s="8"/>
      <c r="L892" s="8"/>
      <c r="M892" s="8"/>
      <c r="N892" s="8"/>
      <c r="O892" s="8"/>
      <c r="P892" s="8"/>
      <c r="Q892" s="8"/>
      <c r="R892" s="8"/>
      <c r="S892" s="8"/>
      <c r="T892" s="15"/>
      <c r="U892" s="15"/>
      <c r="V892" s="15"/>
      <c r="W892" s="15"/>
      <c r="X892" s="15"/>
      <c r="Y892" s="15"/>
      <c r="Z892" s="15"/>
      <c r="AA892" s="15"/>
      <c r="AB892" s="15"/>
      <c r="AC892" s="15"/>
    </row>
    <row r="893" spans="1:29" ht="15.75" customHeight="1" x14ac:dyDescent="0.35">
      <c r="A893" s="8"/>
      <c r="B893" s="8"/>
      <c r="C893" s="8"/>
      <c r="D893" s="8"/>
      <c r="E893" s="8"/>
      <c r="F893" s="8"/>
      <c r="G893" s="8"/>
      <c r="H893" s="8"/>
      <c r="I893" s="8"/>
      <c r="J893" s="8"/>
      <c r="K893" s="8"/>
      <c r="L893" s="8"/>
      <c r="M893" s="8"/>
      <c r="N893" s="8"/>
      <c r="O893" s="8"/>
      <c r="P893" s="8"/>
      <c r="Q893" s="8"/>
      <c r="R893" s="8"/>
      <c r="S893" s="8"/>
      <c r="T893" s="15"/>
      <c r="U893" s="15"/>
      <c r="V893" s="15"/>
      <c r="W893" s="15"/>
      <c r="X893" s="15"/>
      <c r="Y893" s="15"/>
      <c r="Z893" s="15"/>
      <c r="AA893" s="15"/>
      <c r="AB893" s="15"/>
      <c r="AC893" s="15"/>
    </row>
    <row r="894" spans="1:29" ht="15.75" customHeight="1" x14ac:dyDescent="0.35">
      <c r="A894" s="8"/>
      <c r="B894" s="8"/>
      <c r="C894" s="8"/>
      <c r="D894" s="8"/>
      <c r="E894" s="8"/>
      <c r="F894" s="8"/>
      <c r="G894" s="8"/>
      <c r="H894" s="8"/>
      <c r="I894" s="8"/>
      <c r="J894" s="8"/>
      <c r="K894" s="8"/>
      <c r="L894" s="8"/>
      <c r="M894" s="8"/>
      <c r="N894" s="8"/>
      <c r="O894" s="8"/>
      <c r="P894" s="8"/>
      <c r="Q894" s="8"/>
      <c r="R894" s="8"/>
      <c r="S894" s="8"/>
      <c r="T894" s="15"/>
      <c r="U894" s="15"/>
      <c r="V894" s="15"/>
      <c r="W894" s="15"/>
      <c r="X894" s="15"/>
      <c r="Y894" s="15"/>
      <c r="Z894" s="15"/>
      <c r="AA894" s="15"/>
      <c r="AB894" s="15"/>
      <c r="AC894" s="15"/>
    </row>
    <row r="895" spans="1:29" ht="15.75" customHeight="1" x14ac:dyDescent="0.35">
      <c r="A895" s="8"/>
      <c r="B895" s="8"/>
      <c r="C895" s="8"/>
      <c r="D895" s="8"/>
      <c r="E895" s="8"/>
      <c r="F895" s="8"/>
      <c r="G895" s="8"/>
      <c r="H895" s="8"/>
      <c r="I895" s="8"/>
      <c r="J895" s="8"/>
      <c r="K895" s="8"/>
      <c r="L895" s="8"/>
      <c r="M895" s="8"/>
      <c r="N895" s="8"/>
      <c r="O895" s="8"/>
      <c r="P895" s="8"/>
      <c r="Q895" s="8"/>
      <c r="R895" s="8"/>
      <c r="S895" s="8"/>
      <c r="T895" s="15"/>
      <c r="U895" s="15"/>
      <c r="V895" s="15"/>
      <c r="W895" s="15"/>
      <c r="X895" s="15"/>
      <c r="Y895" s="15"/>
      <c r="Z895" s="15"/>
      <c r="AA895" s="15"/>
      <c r="AB895" s="15"/>
      <c r="AC895" s="15"/>
    </row>
    <row r="896" spans="1:29" ht="15.75" customHeight="1" x14ac:dyDescent="0.35">
      <c r="A896" s="8"/>
      <c r="B896" s="8"/>
      <c r="C896" s="8"/>
      <c r="D896" s="8"/>
      <c r="E896" s="8"/>
      <c r="F896" s="8"/>
      <c r="G896" s="8"/>
      <c r="H896" s="8"/>
      <c r="I896" s="8"/>
      <c r="J896" s="8"/>
      <c r="K896" s="8"/>
      <c r="L896" s="8"/>
      <c r="M896" s="8"/>
      <c r="N896" s="8"/>
      <c r="O896" s="8"/>
      <c r="P896" s="8"/>
      <c r="Q896" s="8"/>
      <c r="R896" s="8"/>
      <c r="S896" s="8"/>
      <c r="T896" s="15"/>
      <c r="U896" s="15"/>
      <c r="V896" s="15"/>
      <c r="W896" s="15"/>
      <c r="X896" s="15"/>
      <c r="Y896" s="15"/>
      <c r="Z896" s="15"/>
      <c r="AA896" s="15"/>
      <c r="AB896" s="15"/>
      <c r="AC896" s="15"/>
    </row>
    <row r="897" spans="1:29" ht="15.75" customHeight="1" x14ac:dyDescent="0.35">
      <c r="A897" s="8"/>
      <c r="B897" s="8"/>
      <c r="C897" s="8"/>
      <c r="D897" s="8"/>
      <c r="E897" s="8"/>
      <c r="F897" s="8"/>
      <c r="G897" s="8"/>
      <c r="H897" s="8"/>
      <c r="I897" s="8"/>
      <c r="J897" s="8"/>
      <c r="K897" s="8"/>
      <c r="L897" s="8"/>
      <c r="M897" s="8"/>
      <c r="N897" s="8"/>
      <c r="O897" s="8"/>
      <c r="P897" s="8"/>
      <c r="Q897" s="8"/>
      <c r="R897" s="8"/>
      <c r="S897" s="8"/>
      <c r="T897" s="15"/>
      <c r="U897" s="15"/>
      <c r="V897" s="15"/>
      <c r="W897" s="15"/>
      <c r="X897" s="15"/>
      <c r="Y897" s="15"/>
      <c r="Z897" s="15"/>
      <c r="AA897" s="15"/>
      <c r="AB897" s="15"/>
      <c r="AC897" s="15"/>
    </row>
    <row r="898" spans="1:29" ht="15.75" customHeight="1" x14ac:dyDescent="0.35">
      <c r="A898" s="8"/>
      <c r="B898" s="8"/>
      <c r="C898" s="8"/>
      <c r="D898" s="8"/>
      <c r="E898" s="8"/>
      <c r="F898" s="8"/>
      <c r="G898" s="8"/>
      <c r="H898" s="8"/>
      <c r="I898" s="8"/>
      <c r="J898" s="8"/>
      <c r="K898" s="8"/>
      <c r="L898" s="8"/>
      <c r="M898" s="8"/>
      <c r="N898" s="8"/>
      <c r="O898" s="8"/>
      <c r="P898" s="8"/>
      <c r="Q898" s="8"/>
      <c r="R898" s="8"/>
      <c r="S898" s="8"/>
      <c r="T898" s="15"/>
      <c r="U898" s="15"/>
      <c r="V898" s="15"/>
      <c r="W898" s="15"/>
      <c r="X898" s="15"/>
      <c r="Y898" s="15"/>
      <c r="Z898" s="15"/>
      <c r="AA898" s="15"/>
      <c r="AB898" s="15"/>
      <c r="AC898" s="15"/>
    </row>
    <row r="899" spans="1:29" ht="15.75" customHeight="1" x14ac:dyDescent="0.35">
      <c r="A899" s="8"/>
      <c r="B899" s="8"/>
      <c r="C899" s="8"/>
      <c r="D899" s="8"/>
      <c r="E899" s="8"/>
      <c r="F899" s="8"/>
      <c r="G899" s="8"/>
      <c r="H899" s="8"/>
      <c r="I899" s="8"/>
      <c r="J899" s="8"/>
      <c r="K899" s="8"/>
      <c r="L899" s="8"/>
      <c r="M899" s="8"/>
      <c r="N899" s="8"/>
      <c r="O899" s="8"/>
      <c r="P899" s="8"/>
      <c r="Q899" s="8"/>
      <c r="R899" s="8"/>
      <c r="S899" s="8"/>
      <c r="T899" s="15"/>
      <c r="U899" s="15"/>
      <c r="V899" s="15"/>
      <c r="W899" s="15"/>
      <c r="X899" s="15"/>
      <c r="Y899" s="15"/>
      <c r="Z899" s="15"/>
      <c r="AA899" s="15"/>
      <c r="AB899" s="15"/>
      <c r="AC899" s="15"/>
    </row>
    <row r="900" spans="1:29" ht="15.75" customHeight="1" x14ac:dyDescent="0.35">
      <c r="A900" s="8"/>
      <c r="B900" s="8"/>
      <c r="C900" s="8"/>
      <c r="D900" s="8"/>
      <c r="E900" s="8"/>
      <c r="F900" s="8"/>
      <c r="G900" s="8"/>
      <c r="H900" s="8"/>
      <c r="I900" s="8"/>
      <c r="J900" s="8"/>
      <c r="K900" s="8"/>
      <c r="L900" s="8"/>
      <c r="M900" s="8"/>
      <c r="N900" s="8"/>
      <c r="O900" s="8"/>
      <c r="P900" s="8"/>
      <c r="Q900" s="8"/>
      <c r="R900" s="8"/>
      <c r="S900" s="8"/>
      <c r="T900" s="15"/>
      <c r="U900" s="15"/>
      <c r="V900" s="15"/>
      <c r="W900" s="15"/>
      <c r="X900" s="15"/>
      <c r="Y900" s="15"/>
      <c r="Z900" s="15"/>
      <c r="AA900" s="15"/>
      <c r="AB900" s="15"/>
      <c r="AC900" s="15"/>
    </row>
    <row r="901" spans="1:29" ht="15.75" customHeight="1" x14ac:dyDescent="0.35">
      <c r="A901" s="8"/>
      <c r="B901" s="8"/>
      <c r="C901" s="8"/>
      <c r="D901" s="8"/>
      <c r="E901" s="8"/>
      <c r="F901" s="8"/>
      <c r="G901" s="8"/>
      <c r="H901" s="8"/>
      <c r="I901" s="8"/>
      <c r="J901" s="8"/>
      <c r="K901" s="8"/>
      <c r="L901" s="8"/>
      <c r="M901" s="8"/>
      <c r="N901" s="8"/>
      <c r="O901" s="8"/>
      <c r="P901" s="8"/>
      <c r="Q901" s="8"/>
      <c r="R901" s="8"/>
      <c r="S901" s="8"/>
      <c r="T901" s="15"/>
      <c r="U901" s="15"/>
      <c r="V901" s="15"/>
      <c r="W901" s="15"/>
      <c r="X901" s="15"/>
      <c r="Y901" s="15"/>
      <c r="Z901" s="15"/>
      <c r="AA901" s="15"/>
      <c r="AB901" s="15"/>
      <c r="AC901" s="15"/>
    </row>
    <row r="902" spans="1:29" ht="15.75" customHeight="1" x14ac:dyDescent="0.35">
      <c r="A902" s="8"/>
      <c r="B902" s="8"/>
      <c r="C902" s="8"/>
      <c r="D902" s="8"/>
      <c r="E902" s="8"/>
      <c r="F902" s="8"/>
      <c r="G902" s="8"/>
      <c r="H902" s="8"/>
      <c r="I902" s="8"/>
      <c r="J902" s="8"/>
      <c r="K902" s="8"/>
      <c r="L902" s="8"/>
      <c r="M902" s="8"/>
      <c r="N902" s="8"/>
      <c r="O902" s="8"/>
      <c r="P902" s="8"/>
      <c r="Q902" s="8"/>
      <c r="R902" s="8"/>
      <c r="S902" s="8"/>
      <c r="T902" s="15"/>
      <c r="U902" s="15"/>
      <c r="V902" s="15"/>
      <c r="W902" s="15"/>
      <c r="X902" s="15"/>
      <c r="Y902" s="15"/>
      <c r="Z902" s="15"/>
      <c r="AA902" s="15"/>
      <c r="AB902" s="15"/>
      <c r="AC902" s="15"/>
    </row>
    <row r="903" spans="1:29" ht="15.75" customHeight="1" x14ac:dyDescent="0.35">
      <c r="A903" s="8"/>
      <c r="B903" s="8"/>
      <c r="C903" s="8"/>
      <c r="D903" s="8"/>
      <c r="E903" s="8"/>
      <c r="F903" s="8"/>
      <c r="G903" s="8"/>
      <c r="H903" s="8"/>
      <c r="I903" s="8"/>
      <c r="J903" s="8"/>
      <c r="K903" s="8"/>
      <c r="L903" s="8"/>
      <c r="M903" s="8"/>
      <c r="N903" s="8"/>
      <c r="O903" s="8"/>
      <c r="P903" s="8"/>
      <c r="Q903" s="8"/>
      <c r="R903" s="8"/>
      <c r="S903" s="8"/>
      <c r="T903" s="15"/>
      <c r="U903" s="15"/>
      <c r="V903" s="15"/>
      <c r="W903" s="15"/>
      <c r="X903" s="15"/>
      <c r="Y903" s="15"/>
      <c r="Z903" s="15"/>
      <c r="AA903" s="15"/>
      <c r="AB903" s="15"/>
      <c r="AC903" s="15"/>
    </row>
    <row r="904" spans="1:29" ht="15.75" customHeight="1" x14ac:dyDescent="0.35">
      <c r="A904" s="8"/>
      <c r="B904" s="8"/>
      <c r="C904" s="8"/>
      <c r="D904" s="8"/>
      <c r="E904" s="8"/>
      <c r="F904" s="8"/>
      <c r="G904" s="8"/>
      <c r="H904" s="8"/>
      <c r="I904" s="8"/>
      <c r="J904" s="8"/>
      <c r="K904" s="8"/>
      <c r="L904" s="8"/>
      <c r="M904" s="8"/>
      <c r="N904" s="8"/>
      <c r="O904" s="8"/>
      <c r="P904" s="8"/>
      <c r="Q904" s="8"/>
      <c r="R904" s="8"/>
      <c r="S904" s="8"/>
      <c r="T904" s="15"/>
      <c r="U904" s="15"/>
      <c r="V904" s="15"/>
      <c r="W904" s="15"/>
      <c r="X904" s="15"/>
      <c r="Y904" s="15"/>
      <c r="Z904" s="15"/>
      <c r="AA904" s="15"/>
      <c r="AB904" s="15"/>
      <c r="AC904" s="15"/>
    </row>
    <row r="905" spans="1:29" ht="15.75" customHeight="1" x14ac:dyDescent="0.35">
      <c r="A905" s="8"/>
      <c r="B905" s="8"/>
      <c r="C905" s="8"/>
      <c r="D905" s="8"/>
      <c r="E905" s="8"/>
      <c r="F905" s="8"/>
      <c r="G905" s="8"/>
      <c r="H905" s="8"/>
      <c r="I905" s="8"/>
      <c r="J905" s="8"/>
      <c r="K905" s="8"/>
      <c r="L905" s="8"/>
      <c r="M905" s="8"/>
      <c r="N905" s="8"/>
      <c r="O905" s="8"/>
      <c r="P905" s="8"/>
      <c r="Q905" s="8"/>
      <c r="R905" s="8"/>
      <c r="S905" s="8"/>
      <c r="T905" s="15"/>
      <c r="U905" s="15"/>
      <c r="V905" s="15"/>
      <c r="W905" s="15"/>
      <c r="X905" s="15"/>
      <c r="Y905" s="15"/>
      <c r="Z905" s="15"/>
      <c r="AA905" s="15"/>
      <c r="AB905" s="15"/>
      <c r="AC905" s="15"/>
    </row>
    <row r="906" spans="1:29" ht="15.75" customHeight="1" x14ac:dyDescent="0.35">
      <c r="A906" s="8"/>
      <c r="B906" s="8"/>
      <c r="C906" s="8"/>
      <c r="D906" s="8"/>
      <c r="E906" s="8"/>
      <c r="F906" s="8"/>
      <c r="G906" s="8"/>
      <c r="H906" s="8"/>
      <c r="I906" s="8"/>
      <c r="J906" s="8"/>
      <c r="K906" s="8"/>
      <c r="L906" s="8"/>
      <c r="M906" s="8"/>
      <c r="N906" s="8"/>
      <c r="O906" s="8"/>
      <c r="P906" s="8"/>
      <c r="Q906" s="8"/>
      <c r="R906" s="8"/>
      <c r="S906" s="8"/>
      <c r="T906" s="15"/>
      <c r="U906" s="15"/>
      <c r="V906" s="15"/>
      <c r="W906" s="15"/>
      <c r="X906" s="15"/>
      <c r="Y906" s="15"/>
      <c r="Z906" s="15"/>
      <c r="AA906" s="15"/>
      <c r="AB906" s="15"/>
      <c r="AC906" s="15"/>
    </row>
    <row r="907" spans="1:29" ht="15.75" customHeight="1" x14ac:dyDescent="0.35">
      <c r="A907" s="8"/>
      <c r="B907" s="8"/>
      <c r="C907" s="8"/>
      <c r="D907" s="8"/>
      <c r="E907" s="8"/>
      <c r="F907" s="8"/>
      <c r="G907" s="8"/>
      <c r="H907" s="8"/>
      <c r="I907" s="8"/>
      <c r="J907" s="8"/>
      <c r="K907" s="8"/>
      <c r="L907" s="8"/>
      <c r="M907" s="8"/>
      <c r="N907" s="8"/>
      <c r="O907" s="8"/>
      <c r="P907" s="8"/>
      <c r="Q907" s="8"/>
      <c r="R907" s="8"/>
      <c r="S907" s="8"/>
      <c r="T907" s="15"/>
      <c r="U907" s="15"/>
      <c r="V907" s="15"/>
      <c r="W907" s="15"/>
      <c r="X907" s="15"/>
      <c r="Y907" s="15"/>
      <c r="Z907" s="15"/>
      <c r="AA907" s="15"/>
      <c r="AB907" s="15"/>
      <c r="AC907" s="15"/>
    </row>
    <row r="908" spans="1:29" ht="15.75" customHeight="1" x14ac:dyDescent="0.35">
      <c r="A908" s="8"/>
      <c r="B908" s="8"/>
      <c r="C908" s="8"/>
      <c r="D908" s="8"/>
      <c r="E908" s="8"/>
      <c r="F908" s="8"/>
      <c r="G908" s="8"/>
      <c r="H908" s="8"/>
      <c r="I908" s="8"/>
      <c r="J908" s="8"/>
      <c r="K908" s="8"/>
      <c r="L908" s="8"/>
      <c r="M908" s="8"/>
      <c r="N908" s="8"/>
      <c r="O908" s="8"/>
      <c r="P908" s="8"/>
      <c r="Q908" s="8"/>
      <c r="R908" s="8"/>
      <c r="S908" s="8"/>
      <c r="T908" s="15"/>
      <c r="U908" s="15"/>
      <c r="V908" s="15"/>
      <c r="W908" s="15"/>
      <c r="X908" s="15"/>
      <c r="Y908" s="15"/>
      <c r="Z908" s="15"/>
      <c r="AA908" s="15"/>
      <c r="AB908" s="15"/>
      <c r="AC908" s="15"/>
    </row>
    <row r="909" spans="1:29" ht="15.75" customHeight="1" x14ac:dyDescent="0.35">
      <c r="A909" s="8"/>
      <c r="B909" s="8"/>
      <c r="C909" s="8"/>
      <c r="D909" s="8"/>
      <c r="E909" s="8"/>
      <c r="F909" s="8"/>
      <c r="G909" s="8"/>
      <c r="H909" s="8"/>
      <c r="I909" s="8"/>
      <c r="J909" s="8"/>
      <c r="K909" s="8"/>
      <c r="L909" s="8"/>
      <c r="M909" s="8"/>
      <c r="N909" s="8"/>
      <c r="O909" s="8"/>
      <c r="P909" s="8"/>
      <c r="Q909" s="8"/>
      <c r="R909" s="8"/>
      <c r="S909" s="8"/>
      <c r="T909" s="15"/>
      <c r="U909" s="15"/>
      <c r="V909" s="15"/>
      <c r="W909" s="15"/>
      <c r="X909" s="15"/>
      <c r="Y909" s="15"/>
      <c r="Z909" s="15"/>
      <c r="AA909" s="15"/>
      <c r="AB909" s="15"/>
      <c r="AC909" s="15"/>
    </row>
    <row r="910" spans="1:29" ht="15.75" customHeight="1" x14ac:dyDescent="0.35">
      <c r="A910" s="8"/>
      <c r="B910" s="8"/>
      <c r="C910" s="8"/>
      <c r="D910" s="8"/>
      <c r="E910" s="8"/>
      <c r="F910" s="8"/>
      <c r="G910" s="8"/>
      <c r="H910" s="8"/>
      <c r="I910" s="8"/>
      <c r="J910" s="8"/>
      <c r="K910" s="8"/>
      <c r="L910" s="8"/>
      <c r="M910" s="8"/>
      <c r="N910" s="8"/>
      <c r="O910" s="8"/>
      <c r="P910" s="8"/>
      <c r="Q910" s="8"/>
      <c r="R910" s="8"/>
      <c r="S910" s="8"/>
      <c r="T910" s="15"/>
      <c r="U910" s="15"/>
      <c r="V910" s="15"/>
      <c r="W910" s="15"/>
      <c r="X910" s="15"/>
      <c r="Y910" s="15"/>
      <c r="Z910" s="15"/>
      <c r="AA910" s="15"/>
      <c r="AB910" s="15"/>
      <c r="AC910" s="15"/>
    </row>
    <row r="911" spans="1:29" ht="15.75" customHeight="1" x14ac:dyDescent="0.35">
      <c r="A911" s="8"/>
      <c r="B911" s="8"/>
      <c r="C911" s="8"/>
      <c r="D911" s="8"/>
      <c r="E911" s="8"/>
      <c r="F911" s="8"/>
      <c r="G911" s="8"/>
      <c r="H911" s="8"/>
      <c r="I911" s="8"/>
      <c r="J911" s="8"/>
      <c r="K911" s="8"/>
      <c r="L911" s="8"/>
      <c r="M911" s="8"/>
      <c r="N911" s="8"/>
      <c r="O911" s="8"/>
      <c r="P911" s="8"/>
      <c r="Q911" s="8"/>
      <c r="R911" s="8"/>
      <c r="S911" s="8"/>
      <c r="T911" s="15"/>
      <c r="U911" s="15"/>
      <c r="V911" s="15"/>
      <c r="W911" s="15"/>
      <c r="X911" s="15"/>
      <c r="Y911" s="15"/>
      <c r="Z911" s="15"/>
      <c r="AA911" s="15"/>
      <c r="AB911" s="15"/>
      <c r="AC911" s="15"/>
    </row>
    <row r="912" spans="1:29" ht="15.75" customHeight="1" x14ac:dyDescent="0.35">
      <c r="A912" s="8"/>
      <c r="B912" s="8"/>
      <c r="C912" s="8"/>
      <c r="D912" s="8"/>
      <c r="E912" s="8"/>
      <c r="F912" s="8"/>
      <c r="G912" s="8"/>
      <c r="H912" s="8"/>
      <c r="I912" s="8"/>
      <c r="J912" s="8"/>
      <c r="K912" s="8"/>
      <c r="L912" s="8"/>
      <c r="M912" s="8"/>
      <c r="N912" s="8"/>
      <c r="O912" s="8"/>
      <c r="P912" s="8"/>
      <c r="Q912" s="8"/>
      <c r="R912" s="8"/>
      <c r="S912" s="8"/>
      <c r="T912" s="15"/>
      <c r="U912" s="15"/>
      <c r="V912" s="15"/>
      <c r="W912" s="15"/>
      <c r="X912" s="15"/>
      <c r="Y912" s="15"/>
      <c r="Z912" s="15"/>
      <c r="AA912" s="15"/>
      <c r="AB912" s="15"/>
      <c r="AC912" s="15"/>
    </row>
    <row r="913" spans="1:29" ht="15.75" customHeight="1" x14ac:dyDescent="0.35">
      <c r="A913" s="8"/>
      <c r="B913" s="8"/>
      <c r="C913" s="8"/>
      <c r="D913" s="8"/>
      <c r="E913" s="8"/>
      <c r="F913" s="8"/>
      <c r="G913" s="8"/>
      <c r="H913" s="8"/>
      <c r="I913" s="8"/>
      <c r="J913" s="8"/>
      <c r="K913" s="8"/>
      <c r="L913" s="8"/>
      <c r="M913" s="8"/>
      <c r="N913" s="8"/>
      <c r="O913" s="8"/>
      <c r="P913" s="8"/>
      <c r="Q913" s="8"/>
      <c r="R913" s="8"/>
      <c r="S913" s="8"/>
      <c r="T913" s="15"/>
      <c r="U913" s="15"/>
      <c r="V913" s="15"/>
      <c r="W913" s="15"/>
      <c r="X913" s="15"/>
      <c r="Y913" s="15"/>
      <c r="Z913" s="15"/>
      <c r="AA913" s="15"/>
      <c r="AB913" s="15"/>
      <c r="AC913" s="15"/>
    </row>
    <row r="914" spans="1:29" ht="15.75" customHeight="1" x14ac:dyDescent="0.35">
      <c r="A914" s="8"/>
      <c r="B914" s="8"/>
      <c r="C914" s="8"/>
      <c r="D914" s="8"/>
      <c r="E914" s="8"/>
      <c r="F914" s="8"/>
      <c r="G914" s="8"/>
      <c r="H914" s="8"/>
      <c r="I914" s="8"/>
      <c r="J914" s="8"/>
      <c r="K914" s="8"/>
      <c r="L914" s="8"/>
      <c r="M914" s="8"/>
      <c r="N914" s="8"/>
      <c r="O914" s="8"/>
      <c r="P914" s="8"/>
      <c r="Q914" s="8"/>
      <c r="R914" s="8"/>
      <c r="S914" s="8"/>
      <c r="T914" s="15"/>
      <c r="U914" s="15"/>
      <c r="V914" s="15"/>
      <c r="W914" s="15"/>
      <c r="X914" s="15"/>
      <c r="Y914" s="15"/>
      <c r="Z914" s="15"/>
      <c r="AA914" s="15"/>
      <c r="AB914" s="15"/>
      <c r="AC914" s="15"/>
    </row>
    <row r="915" spans="1:29" ht="15.75" customHeight="1" x14ac:dyDescent="0.35">
      <c r="A915" s="8"/>
      <c r="B915" s="8"/>
      <c r="C915" s="8"/>
      <c r="D915" s="8"/>
      <c r="E915" s="8"/>
      <c r="F915" s="8"/>
      <c r="G915" s="8"/>
      <c r="H915" s="8"/>
      <c r="I915" s="8"/>
      <c r="J915" s="8"/>
      <c r="K915" s="8"/>
      <c r="L915" s="8"/>
      <c r="M915" s="8"/>
      <c r="N915" s="8"/>
      <c r="O915" s="8"/>
      <c r="P915" s="8"/>
      <c r="Q915" s="8"/>
      <c r="R915" s="8"/>
      <c r="S915" s="8"/>
      <c r="T915" s="15"/>
      <c r="U915" s="15"/>
      <c r="V915" s="15"/>
      <c r="W915" s="15"/>
      <c r="X915" s="15"/>
      <c r="Y915" s="15"/>
      <c r="Z915" s="15"/>
      <c r="AA915" s="15"/>
      <c r="AB915" s="15"/>
      <c r="AC915" s="15"/>
    </row>
    <row r="916" spans="1:29" ht="15.75" customHeight="1" x14ac:dyDescent="0.35">
      <c r="A916" s="8"/>
      <c r="B916" s="8"/>
      <c r="C916" s="8"/>
      <c r="D916" s="8"/>
      <c r="E916" s="8"/>
      <c r="F916" s="8"/>
      <c r="G916" s="8"/>
      <c r="H916" s="8"/>
      <c r="I916" s="8"/>
      <c r="J916" s="8"/>
      <c r="K916" s="8"/>
      <c r="L916" s="8"/>
      <c r="M916" s="8"/>
      <c r="N916" s="8"/>
      <c r="O916" s="8"/>
      <c r="P916" s="8"/>
      <c r="Q916" s="8"/>
      <c r="R916" s="8"/>
      <c r="S916" s="8"/>
      <c r="T916" s="15"/>
      <c r="U916" s="15"/>
      <c r="V916" s="15"/>
      <c r="W916" s="15"/>
      <c r="X916" s="15"/>
      <c r="Y916" s="15"/>
      <c r="Z916" s="15"/>
      <c r="AA916" s="15"/>
      <c r="AB916" s="15"/>
      <c r="AC916" s="15"/>
    </row>
    <row r="917" spans="1:29" ht="15.75" customHeight="1" x14ac:dyDescent="0.35">
      <c r="A917" s="8"/>
      <c r="B917" s="8"/>
      <c r="C917" s="8"/>
      <c r="D917" s="8"/>
      <c r="E917" s="8"/>
      <c r="F917" s="8"/>
      <c r="G917" s="8"/>
      <c r="H917" s="8"/>
      <c r="I917" s="8"/>
      <c r="J917" s="8"/>
      <c r="K917" s="8"/>
      <c r="L917" s="8"/>
      <c r="M917" s="8"/>
      <c r="N917" s="8"/>
      <c r="O917" s="8"/>
      <c r="P917" s="8"/>
      <c r="Q917" s="8"/>
      <c r="R917" s="8"/>
      <c r="S917" s="8"/>
      <c r="T917" s="15"/>
      <c r="U917" s="15"/>
      <c r="V917" s="15"/>
      <c r="W917" s="15"/>
      <c r="X917" s="15"/>
      <c r="Y917" s="15"/>
      <c r="Z917" s="15"/>
      <c r="AA917" s="15"/>
      <c r="AB917" s="15"/>
      <c r="AC917" s="15"/>
    </row>
    <row r="918" spans="1:29" ht="15.75" customHeight="1" x14ac:dyDescent="0.35">
      <c r="A918" s="8"/>
      <c r="B918" s="8"/>
      <c r="C918" s="8"/>
      <c r="D918" s="8"/>
      <c r="E918" s="8"/>
      <c r="F918" s="8"/>
      <c r="G918" s="8"/>
      <c r="H918" s="8"/>
      <c r="I918" s="8"/>
      <c r="J918" s="8"/>
      <c r="K918" s="8"/>
      <c r="L918" s="8"/>
      <c r="M918" s="8"/>
      <c r="N918" s="8"/>
      <c r="O918" s="8"/>
      <c r="P918" s="8"/>
      <c r="Q918" s="8"/>
      <c r="R918" s="8"/>
      <c r="S918" s="8"/>
      <c r="T918" s="15"/>
      <c r="U918" s="15"/>
      <c r="V918" s="15"/>
      <c r="W918" s="15"/>
      <c r="X918" s="15"/>
      <c r="Y918" s="15"/>
      <c r="Z918" s="15"/>
      <c r="AA918" s="15"/>
      <c r="AB918" s="15"/>
      <c r="AC918" s="15"/>
    </row>
    <row r="919" spans="1:29" ht="15.75" customHeight="1" x14ac:dyDescent="0.35">
      <c r="A919" s="8"/>
      <c r="B919" s="8"/>
      <c r="C919" s="8"/>
      <c r="D919" s="8"/>
      <c r="E919" s="8"/>
      <c r="F919" s="8"/>
      <c r="G919" s="8"/>
      <c r="H919" s="8"/>
      <c r="I919" s="8"/>
      <c r="J919" s="8"/>
      <c r="K919" s="8"/>
      <c r="L919" s="8"/>
      <c r="M919" s="8"/>
      <c r="N919" s="8"/>
      <c r="O919" s="8"/>
      <c r="P919" s="8"/>
      <c r="Q919" s="8"/>
      <c r="R919" s="8"/>
      <c r="S919" s="8"/>
      <c r="T919" s="15"/>
      <c r="U919" s="15"/>
      <c r="V919" s="15"/>
      <c r="W919" s="15"/>
      <c r="X919" s="15"/>
      <c r="Y919" s="15"/>
      <c r="Z919" s="15"/>
      <c r="AA919" s="15"/>
      <c r="AB919" s="15"/>
      <c r="AC919" s="15"/>
    </row>
    <row r="920" spans="1:29" ht="15.75" customHeight="1" x14ac:dyDescent="0.35">
      <c r="A920" s="8"/>
      <c r="B920" s="8"/>
      <c r="C920" s="8"/>
      <c r="D920" s="8"/>
      <c r="E920" s="8"/>
      <c r="F920" s="8"/>
      <c r="G920" s="8"/>
      <c r="H920" s="8"/>
      <c r="I920" s="8"/>
      <c r="J920" s="8"/>
      <c r="K920" s="8"/>
      <c r="L920" s="8"/>
      <c r="M920" s="8"/>
      <c r="N920" s="8"/>
      <c r="O920" s="8"/>
      <c r="P920" s="8"/>
      <c r="Q920" s="8"/>
      <c r="R920" s="8"/>
      <c r="S920" s="8"/>
      <c r="T920" s="15"/>
      <c r="U920" s="15"/>
      <c r="V920" s="15"/>
      <c r="W920" s="15"/>
      <c r="X920" s="15"/>
      <c r="Y920" s="15"/>
      <c r="Z920" s="15"/>
      <c r="AA920" s="15"/>
      <c r="AB920" s="15"/>
      <c r="AC920" s="15"/>
    </row>
    <row r="921" spans="1:29" ht="15.75" customHeight="1" x14ac:dyDescent="0.35">
      <c r="A921" s="8"/>
      <c r="B921" s="8"/>
      <c r="C921" s="8"/>
      <c r="D921" s="8"/>
      <c r="E921" s="8"/>
      <c r="F921" s="8"/>
      <c r="G921" s="8"/>
      <c r="H921" s="8"/>
      <c r="I921" s="8"/>
      <c r="J921" s="8"/>
      <c r="K921" s="8"/>
      <c r="L921" s="8"/>
      <c r="M921" s="8"/>
      <c r="N921" s="8"/>
      <c r="O921" s="8"/>
      <c r="P921" s="8"/>
      <c r="Q921" s="8"/>
      <c r="R921" s="8"/>
      <c r="S921" s="8"/>
      <c r="T921" s="15"/>
      <c r="U921" s="15"/>
      <c r="V921" s="15"/>
      <c r="W921" s="15"/>
      <c r="X921" s="15"/>
      <c r="Y921" s="15"/>
      <c r="Z921" s="15"/>
      <c r="AA921" s="15"/>
      <c r="AB921" s="15"/>
      <c r="AC921" s="15"/>
    </row>
    <row r="922" spans="1:29" ht="15.75" customHeight="1" x14ac:dyDescent="0.35">
      <c r="A922" s="8"/>
      <c r="B922" s="8"/>
      <c r="C922" s="8"/>
      <c r="D922" s="8"/>
      <c r="E922" s="8"/>
      <c r="F922" s="8"/>
      <c r="G922" s="8"/>
      <c r="H922" s="8"/>
      <c r="I922" s="8"/>
      <c r="J922" s="8"/>
      <c r="K922" s="8"/>
      <c r="L922" s="8"/>
      <c r="M922" s="8"/>
      <c r="N922" s="8"/>
      <c r="O922" s="8"/>
      <c r="P922" s="8"/>
      <c r="Q922" s="8"/>
      <c r="R922" s="8"/>
      <c r="S922" s="8"/>
      <c r="T922" s="15"/>
      <c r="U922" s="15"/>
      <c r="V922" s="15"/>
      <c r="W922" s="15"/>
      <c r="X922" s="15"/>
      <c r="Y922" s="15"/>
      <c r="Z922" s="15"/>
      <c r="AA922" s="15"/>
      <c r="AB922" s="15"/>
      <c r="AC922" s="15"/>
    </row>
    <row r="923" spans="1:29" ht="15.75" customHeight="1" x14ac:dyDescent="0.35">
      <c r="A923" s="8"/>
      <c r="B923" s="8"/>
      <c r="C923" s="8"/>
      <c r="D923" s="8"/>
      <c r="E923" s="8"/>
      <c r="F923" s="8"/>
      <c r="G923" s="8"/>
      <c r="H923" s="8"/>
      <c r="I923" s="8"/>
      <c r="J923" s="8"/>
      <c r="K923" s="8"/>
      <c r="L923" s="8"/>
      <c r="M923" s="8"/>
      <c r="N923" s="8"/>
      <c r="O923" s="8"/>
      <c r="P923" s="8"/>
      <c r="Q923" s="8"/>
      <c r="R923" s="8"/>
      <c r="S923" s="8"/>
      <c r="T923" s="15"/>
      <c r="U923" s="15"/>
      <c r="V923" s="15"/>
      <c r="W923" s="15"/>
      <c r="X923" s="15"/>
      <c r="Y923" s="15"/>
      <c r="Z923" s="15"/>
      <c r="AA923" s="15"/>
      <c r="AB923" s="15"/>
      <c r="AC923" s="15"/>
    </row>
    <row r="924" spans="1:29" ht="15.75" customHeight="1" x14ac:dyDescent="0.35">
      <c r="A924" s="8"/>
      <c r="B924" s="8"/>
      <c r="C924" s="8"/>
      <c r="D924" s="8"/>
      <c r="E924" s="8"/>
      <c r="F924" s="8"/>
      <c r="G924" s="8"/>
      <c r="H924" s="8"/>
      <c r="I924" s="8"/>
      <c r="J924" s="8"/>
      <c r="K924" s="8"/>
      <c r="L924" s="8"/>
      <c r="M924" s="8"/>
      <c r="N924" s="8"/>
      <c r="O924" s="8"/>
      <c r="P924" s="8"/>
      <c r="Q924" s="8"/>
      <c r="R924" s="8"/>
      <c r="S924" s="8"/>
      <c r="T924" s="15"/>
      <c r="U924" s="15"/>
      <c r="V924" s="15"/>
      <c r="W924" s="15"/>
      <c r="X924" s="15"/>
      <c r="Y924" s="15"/>
      <c r="Z924" s="15"/>
      <c r="AA924" s="15"/>
      <c r="AB924" s="15"/>
      <c r="AC924" s="15"/>
    </row>
    <row r="925" spans="1:29" ht="15.75" customHeight="1" x14ac:dyDescent="0.35">
      <c r="A925" s="8"/>
      <c r="B925" s="8"/>
      <c r="C925" s="8"/>
      <c r="D925" s="8"/>
      <c r="E925" s="8"/>
      <c r="F925" s="8"/>
      <c r="G925" s="8"/>
      <c r="H925" s="8"/>
      <c r="I925" s="8"/>
      <c r="J925" s="8"/>
      <c r="K925" s="8"/>
      <c r="L925" s="8"/>
      <c r="M925" s="8"/>
      <c r="N925" s="8"/>
      <c r="O925" s="8"/>
      <c r="P925" s="8"/>
      <c r="Q925" s="8"/>
      <c r="R925" s="8"/>
      <c r="S925" s="8"/>
      <c r="T925" s="15"/>
      <c r="U925" s="15"/>
      <c r="V925" s="15"/>
      <c r="W925" s="15"/>
      <c r="X925" s="15"/>
      <c r="Y925" s="15"/>
      <c r="Z925" s="15"/>
      <c r="AA925" s="15"/>
      <c r="AB925" s="15"/>
      <c r="AC925" s="15"/>
    </row>
    <row r="926" spans="1:29" ht="15.75" customHeight="1" x14ac:dyDescent="0.35">
      <c r="A926" s="8"/>
      <c r="B926" s="8"/>
      <c r="C926" s="8"/>
      <c r="D926" s="8"/>
      <c r="E926" s="8"/>
      <c r="F926" s="8"/>
      <c r="G926" s="8"/>
      <c r="H926" s="8"/>
      <c r="I926" s="8"/>
      <c r="J926" s="8"/>
      <c r="K926" s="8"/>
      <c r="L926" s="8"/>
      <c r="M926" s="8"/>
      <c r="N926" s="8"/>
      <c r="O926" s="8"/>
      <c r="P926" s="8"/>
      <c r="Q926" s="8"/>
      <c r="R926" s="8"/>
      <c r="S926" s="8"/>
      <c r="T926" s="15"/>
      <c r="U926" s="15"/>
      <c r="V926" s="15"/>
      <c r="W926" s="15"/>
      <c r="X926" s="15"/>
      <c r="Y926" s="15"/>
      <c r="Z926" s="15"/>
      <c r="AA926" s="15"/>
      <c r="AB926" s="15"/>
      <c r="AC926" s="15"/>
    </row>
    <row r="927" spans="1:29" ht="15.75" customHeight="1" x14ac:dyDescent="0.35">
      <c r="A927" s="8"/>
      <c r="B927" s="8"/>
      <c r="C927" s="8"/>
      <c r="D927" s="8"/>
      <c r="E927" s="8"/>
      <c r="F927" s="8"/>
      <c r="G927" s="8"/>
      <c r="H927" s="8"/>
      <c r="I927" s="8"/>
      <c r="J927" s="8"/>
      <c r="K927" s="8"/>
      <c r="L927" s="8"/>
      <c r="M927" s="8"/>
      <c r="N927" s="8"/>
      <c r="O927" s="8"/>
      <c r="P927" s="8"/>
      <c r="Q927" s="8"/>
      <c r="R927" s="8"/>
      <c r="S927" s="8"/>
      <c r="T927" s="15"/>
      <c r="U927" s="15"/>
      <c r="V927" s="15"/>
      <c r="W927" s="15"/>
      <c r="X927" s="15"/>
      <c r="Y927" s="15"/>
      <c r="Z927" s="15"/>
      <c r="AA927" s="15"/>
      <c r="AB927" s="15"/>
      <c r="AC927" s="15"/>
    </row>
    <row r="928" spans="1:29" ht="15.75" customHeight="1" x14ac:dyDescent="0.35">
      <c r="A928" s="8"/>
      <c r="B928" s="8"/>
      <c r="C928" s="8"/>
      <c r="D928" s="8"/>
      <c r="E928" s="8"/>
      <c r="F928" s="8"/>
      <c r="G928" s="8"/>
      <c r="H928" s="8"/>
      <c r="I928" s="8"/>
      <c r="J928" s="8"/>
      <c r="K928" s="8"/>
      <c r="L928" s="8"/>
      <c r="M928" s="8"/>
      <c r="N928" s="8"/>
      <c r="O928" s="8"/>
      <c r="P928" s="8"/>
      <c r="Q928" s="8"/>
      <c r="R928" s="8"/>
      <c r="S928" s="8"/>
      <c r="T928" s="15"/>
      <c r="U928" s="15"/>
      <c r="V928" s="15"/>
      <c r="W928" s="15"/>
      <c r="X928" s="15"/>
      <c r="Y928" s="15"/>
      <c r="Z928" s="15"/>
      <c r="AA928" s="15"/>
      <c r="AB928" s="15"/>
      <c r="AC928" s="15"/>
    </row>
    <row r="929" spans="1:29" ht="15.75" customHeight="1" x14ac:dyDescent="0.35">
      <c r="A929" s="8"/>
      <c r="B929" s="8"/>
      <c r="C929" s="8"/>
      <c r="D929" s="8"/>
      <c r="E929" s="8"/>
      <c r="F929" s="8"/>
      <c r="G929" s="8"/>
      <c r="H929" s="8"/>
      <c r="I929" s="8"/>
      <c r="J929" s="8"/>
      <c r="K929" s="8"/>
      <c r="L929" s="8"/>
      <c r="M929" s="8"/>
      <c r="N929" s="8"/>
      <c r="O929" s="8"/>
      <c r="P929" s="8"/>
      <c r="Q929" s="8"/>
      <c r="R929" s="8"/>
      <c r="S929" s="8"/>
      <c r="T929" s="15"/>
      <c r="U929" s="15"/>
      <c r="V929" s="15"/>
      <c r="W929" s="15"/>
      <c r="X929" s="15"/>
      <c r="Y929" s="15"/>
      <c r="Z929" s="15"/>
      <c r="AA929" s="15"/>
      <c r="AB929" s="15"/>
      <c r="AC929" s="15"/>
    </row>
    <row r="930" spans="1:29" ht="15.75" customHeight="1" x14ac:dyDescent="0.35">
      <c r="A930" s="8"/>
      <c r="B930" s="8"/>
      <c r="C930" s="8"/>
      <c r="D930" s="8"/>
      <c r="E930" s="8"/>
      <c r="F930" s="8"/>
      <c r="G930" s="8"/>
      <c r="H930" s="8"/>
      <c r="I930" s="8"/>
      <c r="J930" s="8"/>
      <c r="K930" s="8"/>
      <c r="L930" s="8"/>
      <c r="M930" s="8"/>
      <c r="N930" s="8"/>
      <c r="O930" s="8"/>
      <c r="P930" s="8"/>
      <c r="Q930" s="8"/>
      <c r="R930" s="8"/>
      <c r="S930" s="8"/>
      <c r="T930" s="15"/>
      <c r="U930" s="15"/>
      <c r="V930" s="15"/>
      <c r="W930" s="15"/>
      <c r="X930" s="15"/>
      <c r="Y930" s="15"/>
      <c r="Z930" s="15"/>
      <c r="AA930" s="15"/>
      <c r="AB930" s="15"/>
      <c r="AC930" s="15"/>
    </row>
    <row r="931" spans="1:29" ht="15.75" customHeight="1" x14ac:dyDescent="0.35">
      <c r="A931" s="8"/>
      <c r="B931" s="8"/>
      <c r="C931" s="8"/>
      <c r="D931" s="8"/>
      <c r="E931" s="8"/>
      <c r="F931" s="8"/>
      <c r="G931" s="8"/>
      <c r="H931" s="8"/>
      <c r="I931" s="8"/>
      <c r="J931" s="8"/>
      <c r="K931" s="8"/>
      <c r="L931" s="8"/>
      <c r="M931" s="8"/>
      <c r="N931" s="8"/>
      <c r="O931" s="8"/>
      <c r="P931" s="8"/>
      <c r="Q931" s="8"/>
      <c r="R931" s="8"/>
      <c r="S931" s="8"/>
      <c r="T931" s="15"/>
      <c r="U931" s="15"/>
      <c r="V931" s="15"/>
      <c r="W931" s="15"/>
      <c r="X931" s="15"/>
      <c r="Y931" s="15"/>
      <c r="Z931" s="15"/>
      <c r="AA931" s="15"/>
      <c r="AB931" s="15"/>
      <c r="AC931" s="15"/>
    </row>
    <row r="932" spans="1:29" ht="15.75" customHeight="1" x14ac:dyDescent="0.35">
      <c r="A932" s="8"/>
      <c r="B932" s="8"/>
      <c r="C932" s="8"/>
      <c r="D932" s="8"/>
      <c r="E932" s="8"/>
      <c r="F932" s="8"/>
      <c r="G932" s="8"/>
      <c r="H932" s="8"/>
      <c r="I932" s="8"/>
      <c r="J932" s="8"/>
      <c r="K932" s="8"/>
      <c r="L932" s="8"/>
      <c r="M932" s="8"/>
      <c r="N932" s="8"/>
      <c r="O932" s="8"/>
      <c r="P932" s="8"/>
      <c r="Q932" s="8"/>
      <c r="R932" s="8"/>
      <c r="S932" s="8"/>
      <c r="T932" s="15"/>
      <c r="U932" s="15"/>
      <c r="V932" s="15"/>
      <c r="W932" s="15"/>
      <c r="X932" s="15"/>
      <c r="Y932" s="15"/>
      <c r="Z932" s="15"/>
      <c r="AA932" s="15"/>
      <c r="AB932" s="15"/>
      <c r="AC932" s="15"/>
    </row>
    <row r="933" spans="1:29" ht="15.75" customHeight="1" x14ac:dyDescent="0.35">
      <c r="A933" s="8"/>
      <c r="B933" s="8"/>
      <c r="C933" s="8"/>
      <c r="D933" s="8"/>
      <c r="E933" s="8"/>
      <c r="F933" s="8"/>
      <c r="G933" s="8"/>
      <c r="H933" s="8"/>
      <c r="I933" s="8"/>
      <c r="J933" s="8"/>
      <c r="K933" s="8"/>
      <c r="L933" s="8"/>
      <c r="M933" s="8"/>
      <c r="N933" s="8"/>
      <c r="O933" s="8"/>
      <c r="P933" s="8"/>
      <c r="Q933" s="8"/>
      <c r="R933" s="8"/>
      <c r="S933" s="8"/>
      <c r="T933" s="15"/>
      <c r="U933" s="15"/>
      <c r="V933" s="15"/>
      <c r="W933" s="15"/>
      <c r="X933" s="15"/>
      <c r="Y933" s="15"/>
      <c r="Z933" s="15"/>
      <c r="AA933" s="15"/>
      <c r="AB933" s="15"/>
      <c r="AC933" s="15"/>
    </row>
    <row r="934" spans="1:29" ht="15.75" customHeight="1" x14ac:dyDescent="0.35">
      <c r="A934" s="8"/>
      <c r="B934" s="8"/>
      <c r="C934" s="8"/>
      <c r="D934" s="8"/>
      <c r="E934" s="8"/>
      <c r="F934" s="8"/>
      <c r="G934" s="8"/>
      <c r="H934" s="8"/>
      <c r="I934" s="8"/>
      <c r="J934" s="8"/>
      <c r="K934" s="8"/>
      <c r="L934" s="8"/>
      <c r="M934" s="8"/>
      <c r="N934" s="8"/>
      <c r="O934" s="8"/>
      <c r="P934" s="8"/>
      <c r="Q934" s="8"/>
      <c r="R934" s="8"/>
      <c r="S934" s="8"/>
      <c r="T934" s="15"/>
      <c r="U934" s="15"/>
      <c r="V934" s="15"/>
      <c r="W934" s="15"/>
      <c r="X934" s="15"/>
      <c r="Y934" s="15"/>
      <c r="Z934" s="15"/>
      <c r="AA934" s="15"/>
      <c r="AB934" s="15"/>
      <c r="AC934" s="15"/>
    </row>
    <row r="935" spans="1:29" ht="15.75" customHeight="1" x14ac:dyDescent="0.35">
      <c r="A935" s="8"/>
      <c r="B935" s="8"/>
      <c r="C935" s="8"/>
      <c r="D935" s="8"/>
      <c r="E935" s="8"/>
      <c r="F935" s="8"/>
      <c r="G935" s="8"/>
      <c r="H935" s="8"/>
      <c r="I935" s="8"/>
      <c r="J935" s="8"/>
      <c r="K935" s="8"/>
      <c r="L935" s="8"/>
      <c r="M935" s="8"/>
      <c r="N935" s="8"/>
      <c r="O935" s="8"/>
      <c r="P935" s="8"/>
      <c r="Q935" s="8"/>
      <c r="R935" s="8"/>
      <c r="S935" s="8"/>
      <c r="T935" s="15"/>
      <c r="U935" s="15"/>
      <c r="V935" s="15"/>
      <c r="W935" s="15"/>
      <c r="X935" s="15"/>
      <c r="Y935" s="15"/>
      <c r="Z935" s="15"/>
      <c r="AA935" s="15"/>
      <c r="AB935" s="15"/>
      <c r="AC935" s="15"/>
    </row>
    <row r="936" spans="1:29" ht="15.75" customHeight="1" x14ac:dyDescent="0.35">
      <c r="A936" s="8"/>
      <c r="B936" s="8"/>
      <c r="C936" s="8"/>
      <c r="D936" s="8"/>
      <c r="E936" s="8"/>
      <c r="F936" s="8"/>
      <c r="G936" s="8"/>
      <c r="H936" s="8"/>
      <c r="I936" s="8"/>
      <c r="J936" s="8"/>
      <c r="K936" s="8"/>
      <c r="L936" s="8"/>
      <c r="M936" s="8"/>
      <c r="N936" s="8"/>
      <c r="O936" s="8"/>
      <c r="P936" s="8"/>
      <c r="Q936" s="8"/>
      <c r="R936" s="8"/>
      <c r="S936" s="8"/>
      <c r="T936" s="15"/>
      <c r="U936" s="15"/>
      <c r="V936" s="15"/>
      <c r="W936" s="15"/>
      <c r="X936" s="15"/>
      <c r="Y936" s="15"/>
      <c r="Z936" s="15"/>
      <c r="AA936" s="15"/>
      <c r="AB936" s="15"/>
      <c r="AC936" s="15"/>
    </row>
    <row r="937" spans="1:29" ht="15.75" customHeight="1" x14ac:dyDescent="0.35">
      <c r="A937" s="8"/>
      <c r="B937" s="8"/>
      <c r="C937" s="8"/>
      <c r="D937" s="8"/>
      <c r="E937" s="8"/>
      <c r="F937" s="8"/>
      <c r="G937" s="8"/>
      <c r="H937" s="8"/>
      <c r="I937" s="8"/>
      <c r="J937" s="8"/>
      <c r="K937" s="8"/>
      <c r="L937" s="8"/>
      <c r="M937" s="8"/>
      <c r="N937" s="8"/>
      <c r="O937" s="8"/>
      <c r="P937" s="8"/>
      <c r="Q937" s="8"/>
      <c r="R937" s="8"/>
      <c r="S937" s="8"/>
      <c r="T937" s="15"/>
      <c r="U937" s="15"/>
      <c r="V937" s="15"/>
      <c r="W937" s="15"/>
      <c r="X937" s="15"/>
      <c r="Y937" s="15"/>
      <c r="Z937" s="15"/>
      <c r="AA937" s="15"/>
      <c r="AB937" s="15"/>
      <c r="AC937" s="15"/>
    </row>
    <row r="938" spans="1:29" ht="15.75" customHeight="1" x14ac:dyDescent="0.35">
      <c r="A938" s="8"/>
      <c r="B938" s="8"/>
      <c r="C938" s="8"/>
      <c r="D938" s="8"/>
      <c r="E938" s="8"/>
      <c r="F938" s="8"/>
      <c r="G938" s="8"/>
      <c r="H938" s="8"/>
      <c r="I938" s="8"/>
      <c r="J938" s="8"/>
      <c r="K938" s="8"/>
      <c r="L938" s="8"/>
      <c r="M938" s="8"/>
      <c r="N938" s="8"/>
      <c r="O938" s="8"/>
      <c r="P938" s="8"/>
      <c r="Q938" s="8"/>
      <c r="R938" s="8"/>
      <c r="S938" s="8"/>
      <c r="T938" s="15"/>
      <c r="U938" s="15"/>
      <c r="V938" s="15"/>
      <c r="W938" s="15"/>
      <c r="X938" s="15"/>
      <c r="Y938" s="15"/>
      <c r="Z938" s="15"/>
      <c r="AA938" s="15"/>
      <c r="AB938" s="15"/>
      <c r="AC938" s="15"/>
    </row>
    <row r="939" spans="1:29" ht="15.75" customHeight="1" x14ac:dyDescent="0.35">
      <c r="A939" s="8"/>
      <c r="B939" s="8"/>
      <c r="C939" s="8"/>
      <c r="D939" s="8"/>
      <c r="E939" s="8"/>
      <c r="F939" s="8"/>
      <c r="G939" s="8"/>
      <c r="H939" s="8"/>
      <c r="I939" s="8"/>
      <c r="J939" s="8"/>
      <c r="K939" s="8"/>
      <c r="L939" s="8"/>
      <c r="M939" s="8"/>
      <c r="N939" s="8"/>
      <c r="O939" s="8"/>
      <c r="P939" s="8"/>
      <c r="Q939" s="8"/>
      <c r="R939" s="8"/>
      <c r="S939" s="8"/>
      <c r="T939" s="15"/>
      <c r="U939" s="15"/>
      <c r="V939" s="15"/>
      <c r="W939" s="15"/>
      <c r="X939" s="15"/>
      <c r="Y939" s="15"/>
      <c r="Z939" s="15"/>
      <c r="AA939" s="15"/>
      <c r="AB939" s="15"/>
      <c r="AC939" s="15"/>
    </row>
    <row r="940" spans="1:29" ht="15.75" customHeight="1" x14ac:dyDescent="0.35">
      <c r="A940" s="8"/>
      <c r="B940" s="8"/>
      <c r="C940" s="8"/>
      <c r="D940" s="8"/>
      <c r="E940" s="8"/>
      <c r="F940" s="8"/>
      <c r="G940" s="8"/>
      <c r="H940" s="8"/>
      <c r="I940" s="8"/>
      <c r="J940" s="8"/>
      <c r="K940" s="8"/>
      <c r="L940" s="8"/>
      <c r="M940" s="8"/>
      <c r="N940" s="8"/>
      <c r="O940" s="8"/>
      <c r="P940" s="8"/>
      <c r="Q940" s="8"/>
      <c r="R940" s="8"/>
      <c r="S940" s="8"/>
      <c r="T940" s="15"/>
      <c r="U940" s="15"/>
      <c r="V940" s="15"/>
      <c r="W940" s="15"/>
      <c r="X940" s="15"/>
      <c r="Y940" s="15"/>
      <c r="Z940" s="15"/>
      <c r="AA940" s="15"/>
      <c r="AB940" s="15"/>
      <c r="AC940" s="15"/>
    </row>
    <row r="941" spans="1:29" ht="15.75" customHeight="1" x14ac:dyDescent="0.35">
      <c r="A941" s="8"/>
      <c r="B941" s="8"/>
      <c r="C941" s="8"/>
      <c r="D941" s="8"/>
      <c r="E941" s="8"/>
      <c r="F941" s="8"/>
      <c r="G941" s="8"/>
      <c r="H941" s="8"/>
      <c r="I941" s="8"/>
      <c r="J941" s="8"/>
      <c r="K941" s="8"/>
      <c r="L941" s="8"/>
      <c r="M941" s="8"/>
      <c r="N941" s="8"/>
      <c r="O941" s="8"/>
      <c r="P941" s="8"/>
      <c r="Q941" s="8"/>
      <c r="R941" s="8"/>
      <c r="S941" s="8"/>
      <c r="T941" s="15"/>
      <c r="U941" s="15"/>
      <c r="V941" s="15"/>
      <c r="W941" s="15"/>
      <c r="X941" s="15"/>
      <c r="Y941" s="15"/>
      <c r="Z941" s="15"/>
      <c r="AA941" s="15"/>
      <c r="AB941" s="15"/>
      <c r="AC941" s="15"/>
    </row>
    <row r="942" spans="1:29" ht="15.75" customHeight="1" x14ac:dyDescent="0.35">
      <c r="A942" s="8"/>
      <c r="B942" s="8"/>
      <c r="C942" s="8"/>
      <c r="D942" s="8"/>
      <c r="E942" s="8"/>
      <c r="F942" s="8"/>
      <c r="G942" s="8"/>
      <c r="H942" s="8"/>
      <c r="I942" s="8"/>
      <c r="J942" s="8"/>
      <c r="K942" s="8"/>
      <c r="L942" s="8"/>
      <c r="M942" s="8"/>
      <c r="N942" s="8"/>
      <c r="O942" s="8"/>
      <c r="P942" s="8"/>
      <c r="Q942" s="8"/>
      <c r="R942" s="8"/>
      <c r="S942" s="8"/>
      <c r="T942" s="15"/>
      <c r="U942" s="15"/>
      <c r="V942" s="15"/>
      <c r="W942" s="15"/>
      <c r="X942" s="15"/>
      <c r="Y942" s="15"/>
      <c r="Z942" s="15"/>
      <c r="AA942" s="15"/>
      <c r="AB942" s="15"/>
      <c r="AC942" s="15"/>
    </row>
    <row r="943" spans="1:29" ht="15.75" customHeight="1" x14ac:dyDescent="0.35">
      <c r="A943" s="8"/>
      <c r="B943" s="8"/>
      <c r="C943" s="8"/>
      <c r="D943" s="8"/>
      <c r="E943" s="8"/>
      <c r="F943" s="8"/>
      <c r="G943" s="8"/>
      <c r="H943" s="8"/>
      <c r="I943" s="8"/>
      <c r="J943" s="8"/>
      <c r="K943" s="8"/>
      <c r="L943" s="8"/>
      <c r="M943" s="8"/>
      <c r="N943" s="8"/>
      <c r="O943" s="8"/>
      <c r="P943" s="8"/>
      <c r="Q943" s="8"/>
      <c r="R943" s="8"/>
      <c r="S943" s="8"/>
      <c r="T943" s="15"/>
      <c r="U943" s="15"/>
      <c r="V943" s="15"/>
      <c r="W943" s="15"/>
      <c r="X943" s="15"/>
      <c r="Y943" s="15"/>
      <c r="Z943" s="15"/>
      <c r="AA943" s="15"/>
      <c r="AB943" s="15"/>
      <c r="AC943" s="15"/>
    </row>
    <row r="944" spans="1:29" ht="15.75" customHeight="1" x14ac:dyDescent="0.35">
      <c r="A944" s="8"/>
      <c r="B944" s="8"/>
      <c r="C944" s="8"/>
      <c r="D944" s="8"/>
      <c r="E944" s="8"/>
      <c r="F944" s="8"/>
      <c r="G944" s="8"/>
      <c r="H944" s="8"/>
      <c r="I944" s="8"/>
      <c r="J944" s="8"/>
      <c r="K944" s="8"/>
      <c r="L944" s="8"/>
      <c r="M944" s="8"/>
      <c r="N944" s="8"/>
      <c r="O944" s="8"/>
      <c r="P944" s="8"/>
      <c r="Q944" s="8"/>
      <c r="R944" s="8"/>
      <c r="S944" s="8"/>
      <c r="T944" s="15"/>
      <c r="U944" s="15"/>
      <c r="V944" s="15"/>
      <c r="W944" s="15"/>
      <c r="X944" s="15"/>
      <c r="Y944" s="15"/>
      <c r="Z944" s="15"/>
      <c r="AA944" s="15"/>
      <c r="AB944" s="15"/>
      <c r="AC944" s="15"/>
    </row>
    <row r="945" spans="1:29" ht="15.75" customHeight="1" x14ac:dyDescent="0.35">
      <c r="A945" s="8"/>
      <c r="B945" s="8"/>
      <c r="C945" s="8"/>
      <c r="D945" s="8"/>
      <c r="E945" s="8"/>
      <c r="F945" s="8"/>
      <c r="G945" s="8"/>
      <c r="H945" s="8"/>
      <c r="I945" s="8"/>
      <c r="J945" s="8"/>
      <c r="K945" s="8"/>
      <c r="L945" s="8"/>
      <c r="M945" s="8"/>
      <c r="N945" s="8"/>
      <c r="O945" s="8"/>
      <c r="P945" s="8"/>
      <c r="Q945" s="8"/>
      <c r="R945" s="8"/>
      <c r="S945" s="8"/>
      <c r="T945" s="15"/>
      <c r="U945" s="15"/>
      <c r="V945" s="15"/>
      <c r="W945" s="15"/>
      <c r="X945" s="15"/>
      <c r="Y945" s="15"/>
      <c r="Z945" s="15"/>
      <c r="AA945" s="15"/>
      <c r="AB945" s="15"/>
      <c r="AC945" s="15"/>
    </row>
    <row r="946" spans="1:29" ht="15.75" customHeight="1" x14ac:dyDescent="0.35">
      <c r="A946" s="8"/>
      <c r="B946" s="8"/>
      <c r="C946" s="8"/>
      <c r="D946" s="8"/>
      <c r="E946" s="8"/>
      <c r="F946" s="8"/>
      <c r="G946" s="8"/>
      <c r="H946" s="8"/>
      <c r="I946" s="8"/>
      <c r="J946" s="8"/>
      <c r="K946" s="8"/>
      <c r="L946" s="8"/>
      <c r="M946" s="8"/>
      <c r="N946" s="8"/>
      <c r="O946" s="8"/>
      <c r="P946" s="8"/>
      <c r="Q946" s="8"/>
      <c r="R946" s="8"/>
      <c r="S946" s="8"/>
      <c r="T946" s="15"/>
      <c r="U946" s="15"/>
      <c r="V946" s="15"/>
      <c r="W946" s="15"/>
      <c r="X946" s="15"/>
      <c r="Y946" s="15"/>
      <c r="Z946" s="15"/>
      <c r="AA946" s="15"/>
      <c r="AB946" s="15"/>
      <c r="AC946" s="15"/>
    </row>
    <row r="947" spans="1:29" ht="15.75" customHeight="1" x14ac:dyDescent="0.35">
      <c r="A947" s="8"/>
      <c r="B947" s="8"/>
      <c r="C947" s="8"/>
      <c r="D947" s="8"/>
      <c r="E947" s="8"/>
      <c r="F947" s="8"/>
      <c r="G947" s="8"/>
      <c r="H947" s="8"/>
      <c r="I947" s="8"/>
      <c r="J947" s="8"/>
      <c r="K947" s="8"/>
      <c r="L947" s="8"/>
      <c r="M947" s="8"/>
      <c r="N947" s="8"/>
      <c r="O947" s="8"/>
      <c r="P947" s="8"/>
      <c r="Q947" s="8"/>
      <c r="R947" s="8"/>
      <c r="S947" s="8"/>
      <c r="T947" s="15"/>
      <c r="U947" s="15"/>
      <c r="V947" s="15"/>
      <c r="W947" s="15"/>
      <c r="X947" s="15"/>
      <c r="Y947" s="15"/>
      <c r="Z947" s="15"/>
      <c r="AA947" s="15"/>
      <c r="AB947" s="15"/>
      <c r="AC947" s="15"/>
    </row>
    <row r="948" spans="1:29" ht="15.75" customHeight="1" x14ac:dyDescent="0.35">
      <c r="A948" s="8"/>
      <c r="B948" s="8"/>
      <c r="C948" s="8"/>
      <c r="D948" s="8"/>
      <c r="E948" s="8"/>
      <c r="F948" s="8"/>
      <c r="G948" s="8"/>
      <c r="H948" s="8"/>
      <c r="I948" s="8"/>
      <c r="J948" s="8"/>
      <c r="K948" s="8"/>
      <c r="L948" s="8"/>
      <c r="M948" s="8"/>
      <c r="N948" s="8"/>
      <c r="O948" s="8"/>
      <c r="P948" s="8"/>
      <c r="Q948" s="8"/>
      <c r="R948" s="8"/>
      <c r="S948" s="8"/>
      <c r="T948" s="15"/>
      <c r="U948" s="15"/>
      <c r="V948" s="15"/>
      <c r="W948" s="15"/>
      <c r="X948" s="15"/>
      <c r="Y948" s="15"/>
      <c r="Z948" s="15"/>
      <c r="AA948" s="15"/>
      <c r="AB948" s="15"/>
      <c r="AC948" s="15"/>
    </row>
    <row r="949" spans="1:29" ht="15.75" customHeight="1" x14ac:dyDescent="0.35">
      <c r="A949" s="8"/>
      <c r="B949" s="8"/>
      <c r="C949" s="8"/>
      <c r="D949" s="8"/>
      <c r="E949" s="8"/>
      <c r="F949" s="8"/>
      <c r="G949" s="8"/>
      <c r="H949" s="8"/>
      <c r="I949" s="8"/>
      <c r="J949" s="8"/>
      <c r="K949" s="8"/>
      <c r="L949" s="8"/>
      <c r="M949" s="8"/>
      <c r="N949" s="8"/>
      <c r="O949" s="8"/>
      <c r="P949" s="8"/>
      <c r="Q949" s="8"/>
      <c r="R949" s="8"/>
      <c r="S949" s="8"/>
      <c r="T949" s="15"/>
      <c r="U949" s="15"/>
      <c r="V949" s="15"/>
      <c r="W949" s="15"/>
      <c r="X949" s="15"/>
      <c r="Y949" s="15"/>
      <c r="Z949" s="15"/>
      <c r="AA949" s="15"/>
      <c r="AB949" s="15"/>
      <c r="AC949" s="15"/>
    </row>
    <row r="950" spans="1:29" ht="15.75" customHeight="1" x14ac:dyDescent="0.35">
      <c r="A950" s="8"/>
      <c r="B950" s="8"/>
      <c r="C950" s="8"/>
      <c r="D950" s="8"/>
      <c r="E950" s="8"/>
      <c r="F950" s="8"/>
      <c r="G950" s="8"/>
      <c r="H950" s="8"/>
      <c r="I950" s="8"/>
      <c r="J950" s="8"/>
      <c r="K950" s="8"/>
      <c r="L950" s="8"/>
      <c r="M950" s="8"/>
      <c r="N950" s="8"/>
      <c r="O950" s="8"/>
      <c r="P950" s="8"/>
      <c r="Q950" s="8"/>
      <c r="R950" s="8"/>
      <c r="S950" s="8"/>
      <c r="T950" s="15"/>
      <c r="U950" s="15"/>
      <c r="V950" s="15"/>
      <c r="W950" s="15"/>
      <c r="X950" s="15"/>
      <c r="Y950" s="15"/>
      <c r="Z950" s="15"/>
      <c r="AA950" s="15"/>
      <c r="AB950" s="15"/>
      <c r="AC950" s="15"/>
    </row>
    <row r="951" spans="1:29" ht="15.75" customHeight="1" x14ac:dyDescent="0.35">
      <c r="A951" s="8"/>
      <c r="B951" s="8"/>
      <c r="C951" s="8"/>
      <c r="D951" s="8"/>
      <c r="E951" s="8"/>
      <c r="F951" s="8"/>
      <c r="G951" s="8"/>
      <c r="H951" s="8"/>
      <c r="I951" s="8"/>
      <c r="J951" s="8"/>
      <c r="K951" s="8"/>
      <c r="L951" s="8"/>
      <c r="M951" s="8"/>
      <c r="N951" s="8"/>
      <c r="O951" s="8"/>
      <c r="P951" s="8"/>
      <c r="Q951" s="8"/>
      <c r="R951" s="8"/>
      <c r="S951" s="8"/>
      <c r="T951" s="15"/>
      <c r="U951" s="15"/>
      <c r="V951" s="15"/>
      <c r="W951" s="15"/>
      <c r="X951" s="15"/>
      <c r="Y951" s="15"/>
      <c r="Z951" s="15"/>
      <c r="AA951" s="15"/>
      <c r="AB951" s="15"/>
      <c r="AC951" s="15"/>
    </row>
    <row r="952" spans="1:29" ht="15.75" customHeight="1" x14ac:dyDescent="0.35">
      <c r="A952" s="8"/>
      <c r="B952" s="8"/>
      <c r="C952" s="8"/>
      <c r="D952" s="8"/>
      <c r="E952" s="8"/>
      <c r="F952" s="8"/>
      <c r="G952" s="8"/>
      <c r="H952" s="8"/>
      <c r="I952" s="8"/>
      <c r="J952" s="8"/>
      <c r="K952" s="8"/>
      <c r="L952" s="8"/>
      <c r="M952" s="8"/>
      <c r="N952" s="8"/>
      <c r="O952" s="8"/>
      <c r="P952" s="8"/>
      <c r="Q952" s="8"/>
      <c r="R952" s="8"/>
      <c r="S952" s="8"/>
      <c r="T952" s="15"/>
      <c r="U952" s="15"/>
      <c r="V952" s="15"/>
      <c r="W952" s="15"/>
      <c r="X952" s="15"/>
      <c r="Y952" s="15"/>
      <c r="Z952" s="15"/>
      <c r="AA952" s="15"/>
      <c r="AB952" s="15"/>
      <c r="AC952" s="15"/>
    </row>
    <row r="953" spans="1:29" ht="15.75" customHeight="1" x14ac:dyDescent="0.35">
      <c r="A953" s="8"/>
      <c r="B953" s="8"/>
      <c r="C953" s="8"/>
      <c r="D953" s="8"/>
      <c r="E953" s="8"/>
      <c r="F953" s="8"/>
      <c r="G953" s="8"/>
      <c r="H953" s="8"/>
      <c r="I953" s="8"/>
      <c r="J953" s="8"/>
      <c r="K953" s="8"/>
      <c r="L953" s="8"/>
      <c r="M953" s="8"/>
      <c r="N953" s="8"/>
      <c r="O953" s="8"/>
      <c r="P953" s="8"/>
      <c r="Q953" s="8"/>
      <c r="R953" s="8"/>
      <c r="S953" s="8"/>
      <c r="T953" s="15"/>
      <c r="U953" s="15"/>
      <c r="V953" s="15"/>
      <c r="W953" s="15"/>
      <c r="X953" s="15"/>
      <c r="Y953" s="15"/>
      <c r="Z953" s="15"/>
      <c r="AA953" s="15"/>
      <c r="AB953" s="15"/>
      <c r="AC953" s="15"/>
    </row>
    <row r="954" spans="1:29" ht="15.75" customHeight="1" x14ac:dyDescent="0.35">
      <c r="A954" s="8"/>
      <c r="B954" s="8"/>
      <c r="C954" s="8"/>
      <c r="D954" s="8"/>
      <c r="E954" s="8"/>
      <c r="F954" s="8"/>
      <c r="G954" s="8"/>
      <c r="H954" s="8"/>
      <c r="I954" s="8"/>
      <c r="J954" s="8"/>
      <c r="K954" s="8"/>
      <c r="L954" s="8"/>
      <c r="M954" s="8"/>
      <c r="N954" s="8"/>
      <c r="O954" s="8"/>
      <c r="P954" s="8"/>
      <c r="Q954" s="8"/>
      <c r="R954" s="8"/>
      <c r="S954" s="8"/>
      <c r="T954" s="15"/>
      <c r="U954" s="15"/>
      <c r="V954" s="15"/>
      <c r="W954" s="15"/>
      <c r="X954" s="15"/>
      <c r="Y954" s="15"/>
      <c r="Z954" s="15"/>
      <c r="AA954" s="15"/>
      <c r="AB954" s="15"/>
      <c r="AC954" s="15"/>
    </row>
    <row r="955" spans="1:29" ht="15.75" customHeight="1" x14ac:dyDescent="0.35">
      <c r="A955" s="8"/>
      <c r="B955" s="8"/>
      <c r="C955" s="8"/>
      <c r="D955" s="8"/>
      <c r="E955" s="8"/>
      <c r="F955" s="8"/>
      <c r="G955" s="8"/>
      <c r="H955" s="8"/>
      <c r="I955" s="8"/>
      <c r="J955" s="8"/>
      <c r="K955" s="8"/>
      <c r="L955" s="8"/>
      <c r="M955" s="8"/>
      <c r="N955" s="8"/>
      <c r="O955" s="8"/>
      <c r="P955" s="8"/>
      <c r="Q955" s="8"/>
      <c r="R955" s="8"/>
      <c r="S955" s="8"/>
      <c r="T955" s="15"/>
      <c r="U955" s="15"/>
      <c r="V955" s="15"/>
      <c r="W955" s="15"/>
      <c r="X955" s="15"/>
      <c r="Y955" s="15"/>
      <c r="Z955" s="15"/>
      <c r="AA955" s="15"/>
      <c r="AB955" s="15"/>
      <c r="AC955" s="15"/>
    </row>
    <row r="956" spans="1:29" ht="15.75" customHeight="1" x14ac:dyDescent="0.35">
      <c r="A956" s="8"/>
      <c r="B956" s="8"/>
      <c r="C956" s="8"/>
      <c r="D956" s="8"/>
      <c r="E956" s="8"/>
      <c r="F956" s="8"/>
      <c r="G956" s="8"/>
      <c r="H956" s="8"/>
      <c r="I956" s="8"/>
      <c r="J956" s="8"/>
      <c r="K956" s="8"/>
      <c r="L956" s="8"/>
      <c r="M956" s="8"/>
      <c r="N956" s="8"/>
      <c r="O956" s="8"/>
      <c r="P956" s="8"/>
      <c r="Q956" s="8"/>
      <c r="R956" s="8"/>
      <c r="S956" s="8"/>
      <c r="T956" s="15"/>
      <c r="U956" s="15"/>
      <c r="V956" s="15"/>
      <c r="W956" s="15"/>
      <c r="X956" s="15"/>
      <c r="Y956" s="15"/>
      <c r="Z956" s="15"/>
      <c r="AA956" s="15"/>
      <c r="AB956" s="15"/>
      <c r="AC956" s="15"/>
    </row>
    <row r="957" spans="1:29" ht="15.75" customHeight="1" x14ac:dyDescent="0.35">
      <c r="A957" s="8"/>
      <c r="B957" s="8"/>
      <c r="C957" s="8"/>
      <c r="D957" s="8"/>
      <c r="E957" s="8"/>
      <c r="F957" s="8"/>
      <c r="G957" s="8"/>
      <c r="H957" s="8"/>
      <c r="I957" s="8"/>
      <c r="J957" s="8"/>
      <c r="K957" s="8"/>
      <c r="L957" s="8"/>
      <c r="M957" s="8"/>
      <c r="N957" s="8"/>
      <c r="O957" s="8"/>
      <c r="P957" s="8"/>
      <c r="Q957" s="8"/>
      <c r="R957" s="8"/>
      <c r="S957" s="8"/>
      <c r="T957" s="15"/>
      <c r="U957" s="15"/>
      <c r="V957" s="15"/>
      <c r="W957" s="15"/>
      <c r="X957" s="15"/>
      <c r="Y957" s="15"/>
      <c r="Z957" s="15"/>
      <c r="AA957" s="15"/>
      <c r="AB957" s="15"/>
      <c r="AC957" s="15"/>
    </row>
    <row r="958" spans="1:29" ht="15.75" customHeight="1" x14ac:dyDescent="0.35">
      <c r="A958" s="8"/>
      <c r="B958" s="8"/>
      <c r="C958" s="8"/>
      <c r="D958" s="8"/>
      <c r="E958" s="8"/>
      <c r="F958" s="8"/>
      <c r="G958" s="8"/>
      <c r="H958" s="8"/>
      <c r="I958" s="8"/>
      <c r="J958" s="8"/>
      <c r="K958" s="8"/>
      <c r="L958" s="8"/>
      <c r="M958" s="8"/>
      <c r="N958" s="8"/>
      <c r="O958" s="8"/>
      <c r="P958" s="8"/>
      <c r="Q958" s="8"/>
      <c r="R958" s="8"/>
      <c r="S958" s="8"/>
      <c r="T958" s="15"/>
      <c r="U958" s="15"/>
      <c r="V958" s="15"/>
      <c r="W958" s="15"/>
      <c r="X958" s="15"/>
      <c r="Y958" s="15"/>
      <c r="Z958" s="15"/>
      <c r="AA958" s="15"/>
      <c r="AB958" s="15"/>
      <c r="AC958" s="15"/>
    </row>
    <row r="959" spans="1:29" ht="15.75" customHeight="1" x14ac:dyDescent="0.35">
      <c r="A959" s="8"/>
      <c r="B959" s="8"/>
      <c r="C959" s="8"/>
      <c r="D959" s="8"/>
      <c r="E959" s="8"/>
      <c r="F959" s="8"/>
      <c r="G959" s="8"/>
      <c r="H959" s="8"/>
      <c r="I959" s="8"/>
      <c r="J959" s="8"/>
      <c r="K959" s="8"/>
      <c r="L959" s="8"/>
      <c r="M959" s="8"/>
      <c r="N959" s="8"/>
      <c r="O959" s="8"/>
      <c r="P959" s="8"/>
      <c r="Q959" s="8"/>
      <c r="R959" s="8"/>
      <c r="S959" s="8"/>
      <c r="T959" s="15"/>
      <c r="U959" s="15"/>
      <c r="V959" s="15"/>
      <c r="W959" s="15"/>
      <c r="X959" s="15"/>
      <c r="Y959" s="15"/>
      <c r="Z959" s="15"/>
      <c r="AA959" s="15"/>
      <c r="AB959" s="15"/>
      <c r="AC959" s="15"/>
    </row>
    <row r="960" spans="1:29" ht="15.75" customHeight="1" x14ac:dyDescent="0.35">
      <c r="A960" s="8"/>
      <c r="B960" s="8"/>
      <c r="C960" s="8"/>
      <c r="D960" s="8"/>
      <c r="E960" s="8"/>
      <c r="F960" s="8"/>
      <c r="G960" s="8"/>
      <c r="H960" s="8"/>
      <c r="I960" s="8"/>
      <c r="J960" s="8"/>
      <c r="K960" s="8"/>
      <c r="L960" s="8"/>
      <c r="M960" s="8"/>
      <c r="N960" s="8"/>
      <c r="O960" s="8"/>
      <c r="P960" s="8"/>
      <c r="Q960" s="8"/>
      <c r="R960" s="8"/>
      <c r="S960" s="8"/>
      <c r="T960" s="15"/>
      <c r="U960" s="15"/>
      <c r="V960" s="15"/>
      <c r="W960" s="15"/>
      <c r="X960" s="15"/>
      <c r="Y960" s="15"/>
      <c r="Z960" s="15"/>
      <c r="AA960" s="15"/>
      <c r="AB960" s="15"/>
      <c r="AC960" s="15"/>
    </row>
    <row r="961" spans="1:29" ht="15.75" customHeight="1" x14ac:dyDescent="0.35">
      <c r="A961" s="8"/>
      <c r="B961" s="8"/>
      <c r="C961" s="8"/>
      <c r="D961" s="8"/>
      <c r="E961" s="8"/>
      <c r="F961" s="8"/>
      <c r="G961" s="8"/>
      <c r="H961" s="8"/>
      <c r="I961" s="8"/>
      <c r="J961" s="8"/>
      <c r="K961" s="8"/>
      <c r="L961" s="8"/>
      <c r="M961" s="8"/>
      <c r="N961" s="8"/>
      <c r="O961" s="8"/>
      <c r="P961" s="8"/>
      <c r="Q961" s="8"/>
      <c r="R961" s="8"/>
      <c r="S961" s="8"/>
      <c r="T961" s="15"/>
      <c r="U961" s="15"/>
      <c r="V961" s="15"/>
      <c r="W961" s="15"/>
      <c r="X961" s="15"/>
      <c r="Y961" s="15"/>
      <c r="Z961" s="15"/>
      <c r="AA961" s="15"/>
      <c r="AB961" s="15"/>
      <c r="AC961" s="15"/>
    </row>
    <row r="962" spans="1:29" ht="15.75" customHeight="1" x14ac:dyDescent="0.35">
      <c r="A962" s="8"/>
      <c r="B962" s="8"/>
      <c r="C962" s="8"/>
      <c r="D962" s="8"/>
      <c r="E962" s="8"/>
      <c r="F962" s="8"/>
      <c r="G962" s="8"/>
      <c r="H962" s="8"/>
      <c r="I962" s="8"/>
      <c r="J962" s="8"/>
      <c r="K962" s="8"/>
      <c r="L962" s="8"/>
      <c r="M962" s="8"/>
      <c r="N962" s="8"/>
      <c r="O962" s="8"/>
      <c r="P962" s="8"/>
      <c r="Q962" s="8"/>
      <c r="R962" s="8"/>
      <c r="S962" s="8"/>
      <c r="T962" s="15"/>
      <c r="U962" s="15"/>
      <c r="V962" s="15"/>
      <c r="W962" s="15"/>
      <c r="X962" s="15"/>
      <c r="Y962" s="15"/>
      <c r="Z962" s="15"/>
      <c r="AA962" s="15"/>
      <c r="AB962" s="15"/>
      <c r="AC962" s="15"/>
    </row>
    <row r="963" spans="1:29" ht="15.75" customHeight="1" x14ac:dyDescent="0.35">
      <c r="A963" s="8"/>
      <c r="B963" s="8"/>
      <c r="C963" s="8"/>
      <c r="D963" s="8"/>
      <c r="E963" s="8"/>
      <c r="F963" s="8"/>
      <c r="G963" s="8"/>
      <c r="H963" s="8"/>
      <c r="I963" s="8"/>
      <c r="J963" s="8"/>
      <c r="K963" s="8"/>
      <c r="L963" s="8"/>
      <c r="M963" s="8"/>
      <c r="N963" s="8"/>
      <c r="O963" s="8"/>
      <c r="P963" s="8"/>
      <c r="Q963" s="8"/>
      <c r="R963" s="8"/>
      <c r="S963" s="8"/>
      <c r="T963" s="15"/>
      <c r="U963" s="15"/>
      <c r="V963" s="15"/>
      <c r="W963" s="15"/>
      <c r="X963" s="15"/>
      <c r="Y963" s="15"/>
      <c r="Z963" s="15"/>
      <c r="AA963" s="15"/>
      <c r="AB963" s="15"/>
      <c r="AC963" s="15"/>
    </row>
    <row r="964" spans="1:29" ht="15.75" customHeight="1" x14ac:dyDescent="0.35">
      <c r="A964" s="8"/>
      <c r="B964" s="8"/>
      <c r="C964" s="8"/>
      <c r="D964" s="8"/>
      <c r="E964" s="8"/>
      <c r="F964" s="8"/>
      <c r="G964" s="8"/>
      <c r="H964" s="8"/>
      <c r="I964" s="8"/>
      <c r="J964" s="8"/>
      <c r="K964" s="8"/>
      <c r="L964" s="8"/>
      <c r="M964" s="8"/>
      <c r="N964" s="8"/>
      <c r="O964" s="8"/>
      <c r="P964" s="8"/>
      <c r="Q964" s="8"/>
      <c r="R964" s="8"/>
      <c r="S964" s="8"/>
      <c r="T964" s="15"/>
      <c r="U964" s="15"/>
      <c r="V964" s="15"/>
      <c r="W964" s="15"/>
      <c r="X964" s="15"/>
      <c r="Y964" s="15"/>
      <c r="Z964" s="15"/>
      <c r="AA964" s="15"/>
      <c r="AB964" s="15"/>
      <c r="AC964" s="15"/>
    </row>
    <row r="965" spans="1:29" ht="15.75" customHeight="1" x14ac:dyDescent="0.35">
      <c r="A965" s="8"/>
      <c r="B965" s="8"/>
      <c r="C965" s="8"/>
      <c r="D965" s="8"/>
      <c r="E965" s="8"/>
      <c r="F965" s="8"/>
      <c r="G965" s="8"/>
      <c r="H965" s="8"/>
      <c r="I965" s="8"/>
      <c r="J965" s="8"/>
      <c r="K965" s="8"/>
      <c r="L965" s="8"/>
      <c r="M965" s="8"/>
      <c r="N965" s="8"/>
      <c r="O965" s="8"/>
      <c r="P965" s="8"/>
      <c r="Q965" s="8"/>
      <c r="R965" s="8"/>
      <c r="S965" s="8"/>
      <c r="T965" s="15"/>
      <c r="U965" s="15"/>
      <c r="V965" s="15"/>
      <c r="W965" s="15"/>
      <c r="X965" s="15"/>
      <c r="Y965" s="15"/>
      <c r="Z965" s="15"/>
      <c r="AA965" s="15"/>
      <c r="AB965" s="15"/>
      <c r="AC965" s="15"/>
    </row>
    <row r="966" spans="1:29" ht="15.75" customHeight="1" x14ac:dyDescent="0.35">
      <c r="A966" s="8"/>
      <c r="B966" s="8"/>
      <c r="C966" s="8"/>
      <c r="D966" s="8"/>
      <c r="E966" s="8"/>
      <c r="F966" s="8"/>
      <c r="G966" s="8"/>
      <c r="H966" s="8"/>
      <c r="I966" s="8"/>
      <c r="J966" s="8"/>
      <c r="K966" s="8"/>
      <c r="L966" s="8"/>
      <c r="M966" s="8"/>
      <c r="N966" s="8"/>
      <c r="O966" s="8"/>
      <c r="P966" s="8"/>
      <c r="Q966" s="8"/>
      <c r="R966" s="8"/>
      <c r="S966" s="8"/>
      <c r="T966" s="15"/>
      <c r="U966" s="15"/>
      <c r="V966" s="15"/>
      <c r="W966" s="15"/>
      <c r="X966" s="15"/>
      <c r="Y966" s="15"/>
      <c r="Z966" s="15"/>
      <c r="AA966" s="15"/>
      <c r="AB966" s="15"/>
      <c r="AC966" s="15"/>
    </row>
    <row r="967" spans="1:29" ht="15.75" customHeight="1" x14ac:dyDescent="0.35">
      <c r="A967" s="8"/>
      <c r="B967" s="8"/>
      <c r="C967" s="8"/>
      <c r="D967" s="8"/>
      <c r="E967" s="8"/>
      <c r="F967" s="8"/>
      <c r="G967" s="8"/>
      <c r="H967" s="8"/>
      <c r="I967" s="8"/>
      <c r="J967" s="8"/>
      <c r="K967" s="8"/>
      <c r="L967" s="8"/>
      <c r="M967" s="8"/>
      <c r="N967" s="8"/>
      <c r="O967" s="8"/>
      <c r="P967" s="8"/>
      <c r="Q967" s="8"/>
      <c r="R967" s="8"/>
      <c r="S967" s="8"/>
      <c r="T967" s="15"/>
      <c r="U967" s="15"/>
      <c r="V967" s="15"/>
      <c r="W967" s="15"/>
      <c r="X967" s="15"/>
      <c r="Y967" s="15"/>
      <c r="Z967" s="15"/>
      <c r="AA967" s="15"/>
      <c r="AB967" s="15"/>
      <c r="AC967" s="15"/>
    </row>
    <row r="968" spans="1:29" ht="15.75" customHeight="1" x14ac:dyDescent="0.35">
      <c r="A968" s="8"/>
      <c r="B968" s="8"/>
      <c r="C968" s="8"/>
      <c r="D968" s="8"/>
      <c r="E968" s="8"/>
      <c r="F968" s="8"/>
      <c r="G968" s="8"/>
      <c r="H968" s="8"/>
      <c r="I968" s="8"/>
      <c r="J968" s="8"/>
      <c r="K968" s="8"/>
      <c r="L968" s="8"/>
      <c r="M968" s="8"/>
      <c r="N968" s="8"/>
      <c r="O968" s="8"/>
      <c r="P968" s="8"/>
      <c r="Q968" s="8"/>
      <c r="R968" s="8"/>
      <c r="S968" s="8"/>
      <c r="T968" s="15"/>
      <c r="U968" s="15"/>
      <c r="V968" s="15"/>
      <c r="W968" s="15"/>
      <c r="X968" s="15"/>
      <c r="Y968" s="15"/>
      <c r="Z968" s="15"/>
      <c r="AA968" s="15"/>
      <c r="AB968" s="15"/>
      <c r="AC968" s="15"/>
    </row>
    <row r="969" spans="1:29" ht="15.75" customHeight="1" x14ac:dyDescent="0.35">
      <c r="A969" s="8"/>
      <c r="B969" s="8"/>
      <c r="C969" s="8"/>
      <c r="D969" s="8"/>
      <c r="E969" s="8"/>
      <c r="F969" s="8"/>
      <c r="G969" s="8"/>
      <c r="H969" s="8"/>
      <c r="I969" s="8"/>
      <c r="J969" s="8"/>
      <c r="K969" s="8"/>
      <c r="L969" s="8"/>
      <c r="M969" s="8"/>
      <c r="N969" s="8"/>
      <c r="O969" s="8"/>
      <c r="P969" s="8"/>
      <c r="Q969" s="8"/>
      <c r="R969" s="8"/>
      <c r="S969" s="8"/>
      <c r="T969" s="15"/>
      <c r="U969" s="15"/>
      <c r="V969" s="15"/>
      <c r="W969" s="15"/>
      <c r="X969" s="15"/>
      <c r="Y969" s="15"/>
      <c r="Z969" s="15"/>
      <c r="AA969" s="15"/>
      <c r="AB969" s="15"/>
      <c r="AC969" s="15"/>
    </row>
    <row r="970" spans="1:29" ht="15.75" customHeight="1" x14ac:dyDescent="0.35">
      <c r="A970" s="8"/>
      <c r="B970" s="8"/>
      <c r="C970" s="8"/>
      <c r="D970" s="8"/>
      <c r="E970" s="8"/>
      <c r="F970" s="8"/>
      <c r="G970" s="8"/>
      <c r="H970" s="8"/>
      <c r="I970" s="8"/>
      <c r="J970" s="8"/>
      <c r="K970" s="8"/>
      <c r="L970" s="8"/>
      <c r="M970" s="8"/>
      <c r="N970" s="8"/>
      <c r="O970" s="8"/>
      <c r="P970" s="8"/>
      <c r="Q970" s="8"/>
      <c r="R970" s="8"/>
      <c r="S970" s="8"/>
      <c r="T970" s="15"/>
      <c r="U970" s="15"/>
      <c r="V970" s="15"/>
      <c r="W970" s="15"/>
      <c r="X970" s="15"/>
      <c r="Y970" s="15"/>
      <c r="Z970" s="15"/>
      <c r="AA970" s="15"/>
      <c r="AB970" s="15"/>
      <c r="AC970" s="15"/>
    </row>
    <row r="971" spans="1:29" ht="15.75" customHeight="1" x14ac:dyDescent="0.35">
      <c r="A971" s="8"/>
      <c r="B971" s="8"/>
      <c r="C971" s="8"/>
      <c r="D971" s="8"/>
      <c r="E971" s="8"/>
      <c r="F971" s="8"/>
      <c r="G971" s="8"/>
      <c r="H971" s="8"/>
      <c r="I971" s="8"/>
      <c r="J971" s="8"/>
      <c r="K971" s="8"/>
      <c r="L971" s="8"/>
      <c r="M971" s="8"/>
      <c r="N971" s="8"/>
      <c r="O971" s="8"/>
      <c r="P971" s="8"/>
      <c r="Q971" s="8"/>
      <c r="R971" s="8"/>
      <c r="S971" s="8"/>
      <c r="T971" s="15"/>
      <c r="U971" s="15"/>
      <c r="V971" s="15"/>
      <c r="W971" s="15"/>
      <c r="X971" s="15"/>
      <c r="Y971" s="15"/>
      <c r="Z971" s="15"/>
      <c r="AA971" s="15"/>
      <c r="AB971" s="15"/>
      <c r="AC971" s="15"/>
    </row>
    <row r="972" spans="1:29" ht="15.75" customHeight="1" x14ac:dyDescent="0.35">
      <c r="A972" s="8"/>
      <c r="B972" s="8"/>
      <c r="C972" s="8"/>
      <c r="D972" s="8"/>
      <c r="E972" s="8"/>
      <c r="F972" s="8"/>
      <c r="G972" s="8"/>
      <c r="H972" s="8"/>
      <c r="I972" s="8"/>
      <c r="J972" s="8"/>
      <c r="K972" s="8"/>
      <c r="L972" s="8"/>
      <c r="M972" s="8"/>
      <c r="N972" s="8"/>
      <c r="O972" s="8"/>
      <c r="P972" s="8"/>
      <c r="Q972" s="8"/>
      <c r="R972" s="8"/>
      <c r="S972" s="8"/>
      <c r="T972" s="15"/>
      <c r="U972" s="15"/>
      <c r="V972" s="15"/>
      <c r="W972" s="15"/>
      <c r="X972" s="15"/>
      <c r="Y972" s="15"/>
      <c r="Z972" s="15"/>
      <c r="AA972" s="15"/>
      <c r="AB972" s="15"/>
      <c r="AC972" s="15"/>
    </row>
    <row r="973" spans="1:29" ht="15.75" customHeight="1" x14ac:dyDescent="0.35">
      <c r="A973" s="8"/>
      <c r="B973" s="8"/>
      <c r="C973" s="8"/>
      <c r="D973" s="8"/>
      <c r="E973" s="8"/>
      <c r="F973" s="8"/>
      <c r="G973" s="8"/>
      <c r="H973" s="8"/>
      <c r="I973" s="8"/>
      <c r="J973" s="8"/>
      <c r="K973" s="8"/>
      <c r="L973" s="8"/>
      <c r="M973" s="8"/>
      <c r="N973" s="8"/>
      <c r="O973" s="8"/>
      <c r="P973" s="8"/>
      <c r="Q973" s="8"/>
      <c r="R973" s="8"/>
      <c r="S973" s="8"/>
      <c r="T973" s="15"/>
      <c r="U973" s="15"/>
      <c r="V973" s="15"/>
      <c r="W973" s="15"/>
      <c r="X973" s="15"/>
      <c r="Y973" s="15"/>
      <c r="Z973" s="15"/>
      <c r="AA973" s="15"/>
      <c r="AB973" s="15"/>
      <c r="AC973" s="15"/>
    </row>
    <row r="974" spans="1:29" ht="15.75" customHeight="1" x14ac:dyDescent="0.35">
      <c r="A974" s="8"/>
      <c r="B974" s="8"/>
      <c r="C974" s="8"/>
      <c r="D974" s="8"/>
      <c r="E974" s="8"/>
      <c r="F974" s="8"/>
      <c r="G974" s="8"/>
      <c r="H974" s="8"/>
      <c r="I974" s="8"/>
      <c r="J974" s="8"/>
      <c r="K974" s="8"/>
      <c r="L974" s="8"/>
      <c r="M974" s="8"/>
      <c r="N974" s="8"/>
      <c r="O974" s="8"/>
      <c r="P974" s="8"/>
      <c r="Q974" s="8"/>
      <c r="R974" s="8"/>
      <c r="S974" s="8"/>
      <c r="T974" s="15"/>
      <c r="U974" s="15"/>
      <c r="V974" s="15"/>
      <c r="W974" s="15"/>
      <c r="X974" s="15"/>
      <c r="Y974" s="15"/>
      <c r="Z974" s="15"/>
      <c r="AA974" s="15"/>
      <c r="AB974" s="15"/>
      <c r="AC974" s="15"/>
    </row>
    <row r="975" spans="1:29" ht="15.75" customHeight="1" x14ac:dyDescent="0.35">
      <c r="A975" s="8"/>
      <c r="B975" s="8"/>
      <c r="C975" s="8"/>
      <c r="D975" s="8"/>
      <c r="E975" s="8"/>
      <c r="F975" s="8"/>
      <c r="G975" s="8"/>
      <c r="H975" s="8"/>
      <c r="I975" s="8"/>
      <c r="J975" s="8"/>
      <c r="K975" s="8"/>
      <c r="L975" s="8"/>
      <c r="M975" s="8"/>
      <c r="N975" s="8"/>
      <c r="O975" s="8"/>
      <c r="P975" s="8"/>
      <c r="Q975" s="8"/>
      <c r="R975" s="8"/>
      <c r="S975" s="8"/>
      <c r="T975" s="15"/>
      <c r="U975" s="15"/>
      <c r="V975" s="15"/>
      <c r="W975" s="15"/>
      <c r="X975" s="15"/>
      <c r="Y975" s="15"/>
      <c r="Z975" s="15"/>
      <c r="AA975" s="15"/>
      <c r="AB975" s="15"/>
      <c r="AC975" s="15"/>
    </row>
    <row r="976" spans="1:29" ht="15.75" customHeight="1" x14ac:dyDescent="0.35">
      <c r="A976" s="8"/>
      <c r="B976" s="8"/>
      <c r="C976" s="8"/>
      <c r="D976" s="8"/>
      <c r="E976" s="8"/>
      <c r="F976" s="8"/>
      <c r="G976" s="8"/>
      <c r="H976" s="8"/>
      <c r="I976" s="8"/>
      <c r="J976" s="8"/>
      <c r="K976" s="8"/>
      <c r="L976" s="8"/>
      <c r="M976" s="8"/>
      <c r="N976" s="8"/>
      <c r="O976" s="8"/>
      <c r="P976" s="8"/>
      <c r="Q976" s="8"/>
      <c r="R976" s="8"/>
      <c r="S976" s="8"/>
      <c r="T976" s="15"/>
      <c r="U976" s="15"/>
      <c r="V976" s="15"/>
      <c r="W976" s="15"/>
      <c r="X976" s="15"/>
      <c r="Y976" s="15"/>
      <c r="Z976" s="15"/>
      <c r="AA976" s="15"/>
      <c r="AB976" s="15"/>
      <c r="AC976" s="15"/>
    </row>
    <row r="977" spans="1:29" ht="15.75" customHeight="1" x14ac:dyDescent="0.35">
      <c r="A977" s="8"/>
      <c r="B977" s="8"/>
      <c r="C977" s="8"/>
      <c r="D977" s="8"/>
      <c r="E977" s="8"/>
      <c r="F977" s="8"/>
      <c r="G977" s="8"/>
      <c r="H977" s="8"/>
      <c r="I977" s="8"/>
      <c r="J977" s="8"/>
      <c r="K977" s="8"/>
      <c r="L977" s="8"/>
      <c r="M977" s="8"/>
      <c r="N977" s="8"/>
      <c r="O977" s="8"/>
      <c r="P977" s="8"/>
      <c r="Q977" s="8"/>
      <c r="R977" s="8"/>
      <c r="S977" s="8"/>
      <c r="T977" s="15"/>
      <c r="U977" s="15"/>
      <c r="V977" s="15"/>
      <c r="W977" s="15"/>
      <c r="X977" s="15"/>
      <c r="Y977" s="15"/>
      <c r="Z977" s="15"/>
      <c r="AA977" s="15"/>
      <c r="AB977" s="15"/>
      <c r="AC977" s="15"/>
    </row>
    <row r="978" spans="1:29" ht="15.75" customHeight="1" x14ac:dyDescent="0.35">
      <c r="A978" s="8"/>
      <c r="B978" s="8"/>
      <c r="C978" s="8"/>
      <c r="D978" s="8"/>
      <c r="E978" s="8"/>
      <c r="F978" s="8"/>
      <c r="G978" s="8"/>
      <c r="H978" s="8"/>
      <c r="I978" s="8"/>
      <c r="J978" s="8"/>
      <c r="K978" s="8"/>
      <c r="L978" s="8"/>
      <c r="M978" s="8"/>
      <c r="N978" s="8"/>
      <c r="O978" s="8"/>
      <c r="P978" s="8"/>
      <c r="Q978" s="8"/>
      <c r="R978" s="8"/>
      <c r="S978" s="8"/>
      <c r="T978" s="15"/>
      <c r="U978" s="15"/>
      <c r="V978" s="15"/>
      <c r="W978" s="15"/>
      <c r="X978" s="15"/>
      <c r="Y978" s="15"/>
      <c r="Z978" s="15"/>
      <c r="AA978" s="15"/>
      <c r="AB978" s="15"/>
      <c r="AC978" s="15"/>
    </row>
    <row r="979" spans="1:29" ht="15.75" customHeight="1" x14ac:dyDescent="0.35">
      <c r="A979" s="8"/>
      <c r="B979" s="8"/>
      <c r="C979" s="8"/>
      <c r="D979" s="8"/>
      <c r="E979" s="8"/>
      <c r="F979" s="8"/>
      <c r="G979" s="8"/>
      <c r="H979" s="8"/>
      <c r="I979" s="8"/>
      <c r="J979" s="8"/>
      <c r="K979" s="8"/>
      <c r="L979" s="8"/>
      <c r="M979" s="8"/>
      <c r="N979" s="8"/>
      <c r="O979" s="8"/>
      <c r="P979" s="8"/>
      <c r="Q979" s="8"/>
      <c r="R979" s="8"/>
      <c r="S979" s="8"/>
      <c r="T979" s="15"/>
      <c r="U979" s="15"/>
      <c r="V979" s="15"/>
      <c r="W979" s="15"/>
      <c r="X979" s="15"/>
      <c r="Y979" s="15"/>
      <c r="Z979" s="15"/>
      <c r="AA979" s="15"/>
      <c r="AB979" s="15"/>
      <c r="AC979" s="15"/>
    </row>
    <row r="980" spans="1:29" ht="15.75" customHeight="1" x14ac:dyDescent="0.35">
      <c r="A980" s="8"/>
      <c r="B980" s="8"/>
      <c r="C980" s="8"/>
      <c r="D980" s="8"/>
      <c r="E980" s="8"/>
      <c r="F980" s="8"/>
      <c r="G980" s="8"/>
      <c r="H980" s="8"/>
      <c r="I980" s="8"/>
      <c r="J980" s="8"/>
      <c r="K980" s="8"/>
      <c r="L980" s="8"/>
      <c r="M980" s="8"/>
      <c r="N980" s="8"/>
      <c r="O980" s="8"/>
      <c r="P980" s="8"/>
      <c r="Q980" s="8"/>
      <c r="R980" s="8"/>
      <c r="S980" s="8"/>
      <c r="T980" s="15"/>
      <c r="U980" s="15"/>
      <c r="V980" s="15"/>
      <c r="W980" s="15"/>
      <c r="X980" s="15"/>
      <c r="Y980" s="15"/>
      <c r="Z980" s="15"/>
      <c r="AA980" s="15"/>
      <c r="AB980" s="15"/>
      <c r="AC980" s="15"/>
    </row>
    <row r="981" spans="1:29" ht="15.75" customHeight="1" x14ac:dyDescent="0.35">
      <c r="A981" s="8"/>
      <c r="B981" s="8"/>
      <c r="C981" s="8"/>
      <c r="D981" s="8"/>
      <c r="E981" s="8"/>
      <c r="F981" s="8"/>
      <c r="G981" s="8"/>
      <c r="H981" s="8"/>
      <c r="I981" s="8"/>
      <c r="J981" s="8"/>
      <c r="K981" s="8"/>
      <c r="L981" s="8"/>
      <c r="M981" s="8"/>
      <c r="N981" s="8"/>
      <c r="O981" s="8"/>
      <c r="P981" s="8"/>
      <c r="Q981" s="8"/>
      <c r="R981" s="8"/>
      <c r="S981" s="8"/>
      <c r="T981" s="15"/>
      <c r="U981" s="15"/>
      <c r="V981" s="15"/>
      <c r="W981" s="15"/>
      <c r="X981" s="15"/>
      <c r="Y981" s="15"/>
      <c r="Z981" s="15"/>
      <c r="AA981" s="15"/>
      <c r="AB981" s="15"/>
      <c r="AC981" s="15"/>
    </row>
    <row r="982" spans="1:29" ht="15.75" customHeight="1" x14ac:dyDescent="0.35">
      <c r="A982" s="8"/>
      <c r="B982" s="8"/>
      <c r="C982" s="8"/>
      <c r="D982" s="8"/>
      <c r="E982" s="8"/>
      <c r="F982" s="8"/>
      <c r="G982" s="8"/>
      <c r="H982" s="8"/>
      <c r="I982" s="8"/>
      <c r="J982" s="8"/>
      <c r="K982" s="8"/>
      <c r="L982" s="8"/>
      <c r="M982" s="8"/>
      <c r="N982" s="8"/>
      <c r="O982" s="8"/>
      <c r="P982" s="8"/>
      <c r="Q982" s="8"/>
      <c r="R982" s="8"/>
      <c r="S982" s="8"/>
      <c r="T982" s="15"/>
      <c r="U982" s="15"/>
      <c r="V982" s="15"/>
      <c r="W982" s="15"/>
      <c r="X982" s="15"/>
      <c r="Y982" s="15"/>
      <c r="Z982" s="15"/>
      <c r="AA982" s="15"/>
      <c r="AB982" s="15"/>
      <c r="AC982" s="15"/>
    </row>
    <row r="983" spans="1:29" ht="15.75" customHeight="1" x14ac:dyDescent="0.35">
      <c r="A983" s="8"/>
      <c r="B983" s="8"/>
      <c r="C983" s="8"/>
      <c r="D983" s="8"/>
      <c r="E983" s="8"/>
      <c r="F983" s="8"/>
      <c r="G983" s="8"/>
      <c r="H983" s="8"/>
      <c r="I983" s="8"/>
      <c r="J983" s="8"/>
      <c r="K983" s="8"/>
      <c r="L983" s="8"/>
      <c r="M983" s="8"/>
      <c r="N983" s="8"/>
      <c r="O983" s="8"/>
      <c r="P983" s="8"/>
      <c r="Q983" s="8"/>
      <c r="R983" s="8"/>
      <c r="S983" s="8"/>
      <c r="T983" s="15"/>
      <c r="U983" s="15"/>
      <c r="V983" s="15"/>
      <c r="W983" s="15"/>
      <c r="X983" s="15"/>
      <c r="Y983" s="15"/>
      <c r="Z983" s="15"/>
      <c r="AA983" s="15"/>
      <c r="AB983" s="15"/>
      <c r="AC983" s="15"/>
    </row>
    <row r="984" spans="1:29" ht="15.75" customHeight="1" x14ac:dyDescent="0.35">
      <c r="A984" s="8"/>
      <c r="B984" s="8"/>
      <c r="C984" s="8"/>
      <c r="D984" s="8"/>
      <c r="E984" s="8"/>
      <c r="F984" s="8"/>
      <c r="G984" s="8"/>
      <c r="H984" s="8"/>
      <c r="I984" s="8"/>
      <c r="J984" s="8"/>
      <c r="K984" s="8"/>
      <c r="L984" s="8"/>
      <c r="M984" s="8"/>
      <c r="N984" s="8"/>
      <c r="O984" s="8"/>
      <c r="P984" s="8"/>
      <c r="Q984" s="8"/>
      <c r="R984" s="8"/>
      <c r="S984" s="8"/>
      <c r="T984" s="15"/>
      <c r="U984" s="15"/>
      <c r="V984" s="15"/>
      <c r="W984" s="15"/>
      <c r="X984" s="15"/>
      <c r="Y984" s="15"/>
      <c r="Z984" s="15"/>
      <c r="AA984" s="15"/>
      <c r="AB984" s="15"/>
      <c r="AC984" s="15"/>
    </row>
    <row r="985" spans="1:29" ht="15.75" customHeight="1" x14ac:dyDescent="0.35">
      <c r="A985" s="8"/>
      <c r="B985" s="8"/>
      <c r="C985" s="8"/>
      <c r="D985" s="8"/>
      <c r="E985" s="8"/>
      <c r="F985" s="8"/>
      <c r="G985" s="8"/>
      <c r="H985" s="8"/>
      <c r="I985" s="8"/>
      <c r="J985" s="8"/>
      <c r="K985" s="8"/>
      <c r="L985" s="8"/>
      <c r="M985" s="8"/>
      <c r="N985" s="8"/>
      <c r="O985" s="8"/>
      <c r="P985" s="8"/>
      <c r="Q985" s="8"/>
      <c r="R985" s="8"/>
      <c r="S985" s="8"/>
      <c r="T985" s="15"/>
      <c r="U985" s="15"/>
      <c r="V985" s="15"/>
      <c r="W985" s="15"/>
      <c r="X985" s="15"/>
      <c r="Y985" s="15"/>
      <c r="Z985" s="15"/>
      <c r="AA985" s="15"/>
      <c r="AB985" s="15"/>
      <c r="AC985" s="15"/>
    </row>
    <row r="986" spans="1:29" ht="15.75" customHeight="1" x14ac:dyDescent="0.35">
      <c r="A986" s="8"/>
      <c r="B986" s="8"/>
      <c r="C986" s="8"/>
      <c r="D986" s="8"/>
      <c r="E986" s="8"/>
      <c r="F986" s="8"/>
      <c r="G986" s="8"/>
      <c r="H986" s="8"/>
      <c r="I986" s="8"/>
      <c r="J986" s="8"/>
      <c r="K986" s="8"/>
      <c r="L986" s="8"/>
      <c r="M986" s="8"/>
      <c r="N986" s="8"/>
      <c r="O986" s="8"/>
      <c r="P986" s="8"/>
      <c r="Q986" s="8"/>
      <c r="R986" s="8"/>
      <c r="S986" s="8"/>
      <c r="T986" s="15"/>
      <c r="U986" s="15"/>
      <c r="V986" s="15"/>
      <c r="W986" s="15"/>
      <c r="X986" s="15"/>
      <c r="Y986" s="15"/>
      <c r="Z986" s="15"/>
      <c r="AA986" s="15"/>
      <c r="AB986" s="15"/>
      <c r="AC986" s="15"/>
    </row>
    <row r="987" spans="1:29" ht="15.75" customHeight="1" x14ac:dyDescent="0.35">
      <c r="A987" s="8"/>
      <c r="B987" s="8"/>
      <c r="C987" s="8"/>
      <c r="D987" s="8"/>
      <c r="E987" s="8"/>
      <c r="F987" s="8"/>
      <c r="G987" s="8"/>
      <c r="H987" s="8"/>
      <c r="I987" s="8"/>
      <c r="J987" s="8"/>
      <c r="K987" s="8"/>
      <c r="L987" s="8"/>
      <c r="M987" s="8"/>
      <c r="N987" s="8"/>
      <c r="O987" s="8"/>
      <c r="P987" s="8"/>
      <c r="Q987" s="8"/>
      <c r="R987" s="8"/>
      <c r="S987" s="8"/>
      <c r="T987" s="15"/>
      <c r="U987" s="15"/>
      <c r="V987" s="15"/>
      <c r="W987" s="15"/>
      <c r="X987" s="15"/>
      <c r="Y987" s="15"/>
      <c r="Z987" s="15"/>
      <c r="AA987" s="15"/>
      <c r="AB987" s="15"/>
      <c r="AC987" s="15"/>
    </row>
    <row r="988" spans="1:29" ht="15.75" customHeight="1" x14ac:dyDescent="0.35">
      <c r="A988" s="8"/>
      <c r="B988" s="8"/>
      <c r="C988" s="8"/>
      <c r="D988" s="8"/>
      <c r="E988" s="8"/>
      <c r="F988" s="8"/>
      <c r="G988" s="8"/>
      <c r="H988" s="8"/>
      <c r="I988" s="8"/>
      <c r="J988" s="8"/>
      <c r="K988" s="8"/>
      <c r="L988" s="8"/>
      <c r="M988" s="8"/>
      <c r="N988" s="8"/>
      <c r="O988" s="8"/>
      <c r="P988" s="8"/>
      <c r="Q988" s="8"/>
      <c r="R988" s="8"/>
      <c r="S988" s="8"/>
      <c r="T988" s="15"/>
      <c r="U988" s="15"/>
      <c r="V988" s="15"/>
      <c r="W988" s="15"/>
      <c r="X988" s="15"/>
      <c r="Y988" s="15"/>
      <c r="Z988" s="15"/>
      <c r="AA988" s="15"/>
      <c r="AB988" s="15"/>
      <c r="AC988" s="15"/>
    </row>
    <row r="989" spans="1:29" ht="15.75" customHeight="1" x14ac:dyDescent="0.35">
      <c r="A989" s="8"/>
      <c r="B989" s="8"/>
      <c r="C989" s="8"/>
      <c r="D989" s="8"/>
      <c r="E989" s="8"/>
      <c r="F989" s="8"/>
      <c r="G989" s="8"/>
      <c r="H989" s="8"/>
      <c r="I989" s="8"/>
      <c r="J989" s="8"/>
      <c r="K989" s="8"/>
      <c r="L989" s="8"/>
      <c r="M989" s="8"/>
      <c r="N989" s="8"/>
      <c r="O989" s="8"/>
      <c r="P989" s="8"/>
      <c r="Q989" s="8"/>
      <c r="R989" s="8"/>
      <c r="S989" s="8"/>
      <c r="T989" s="15"/>
      <c r="U989" s="15"/>
      <c r="V989" s="15"/>
      <c r="W989" s="15"/>
      <c r="X989" s="15"/>
      <c r="Y989" s="15"/>
      <c r="Z989" s="15"/>
      <c r="AA989" s="15"/>
      <c r="AB989" s="15"/>
      <c r="AC989" s="15"/>
    </row>
    <row r="990" spans="1:29" ht="15.75" customHeight="1" x14ac:dyDescent="0.35">
      <c r="A990" s="8"/>
      <c r="B990" s="8"/>
      <c r="C990" s="8"/>
      <c r="D990" s="8"/>
      <c r="E990" s="8"/>
      <c r="F990" s="8"/>
      <c r="G990" s="8"/>
      <c r="H990" s="8"/>
      <c r="I990" s="8"/>
      <c r="J990" s="8"/>
      <c r="K990" s="8"/>
      <c r="L990" s="8"/>
      <c r="M990" s="8"/>
      <c r="N990" s="8"/>
      <c r="O990" s="8"/>
      <c r="P990" s="8"/>
      <c r="Q990" s="8"/>
      <c r="R990" s="8"/>
      <c r="S990" s="8"/>
      <c r="T990" s="15"/>
      <c r="U990" s="15"/>
      <c r="V990" s="15"/>
      <c r="W990" s="15"/>
      <c r="X990" s="15"/>
      <c r="Y990" s="15"/>
      <c r="Z990" s="15"/>
      <c r="AA990" s="15"/>
      <c r="AB990" s="15"/>
      <c r="AC990" s="15"/>
    </row>
    <row r="991" spans="1:29" ht="15.75" customHeight="1" x14ac:dyDescent="0.35">
      <c r="A991" s="8"/>
      <c r="B991" s="8"/>
      <c r="C991" s="8"/>
      <c r="D991" s="8"/>
      <c r="E991" s="8"/>
      <c r="F991" s="8"/>
      <c r="G991" s="8"/>
      <c r="H991" s="8"/>
      <c r="I991" s="8"/>
      <c r="J991" s="8"/>
      <c r="K991" s="8"/>
      <c r="L991" s="8"/>
      <c r="M991" s="8"/>
      <c r="N991" s="8"/>
      <c r="O991" s="8"/>
      <c r="P991" s="8"/>
      <c r="Q991" s="8"/>
      <c r="R991" s="8"/>
      <c r="S991" s="8"/>
      <c r="T991" s="15"/>
      <c r="U991" s="15"/>
      <c r="V991" s="15"/>
      <c r="W991" s="15"/>
      <c r="X991" s="15"/>
      <c r="Y991" s="15"/>
      <c r="Z991" s="15"/>
      <c r="AA991" s="15"/>
      <c r="AB991" s="15"/>
      <c r="AC991" s="15"/>
    </row>
    <row r="992" spans="1:29" ht="15.75" customHeight="1" x14ac:dyDescent="0.35">
      <c r="A992" s="8"/>
      <c r="B992" s="8"/>
      <c r="C992" s="8"/>
      <c r="D992" s="8"/>
      <c r="E992" s="8"/>
      <c r="F992" s="8"/>
      <c r="G992" s="8"/>
      <c r="H992" s="8"/>
      <c r="I992" s="8"/>
      <c r="J992" s="8"/>
      <c r="K992" s="8"/>
      <c r="L992" s="8"/>
      <c r="M992" s="8"/>
      <c r="N992" s="8"/>
      <c r="O992" s="8"/>
      <c r="P992" s="8"/>
      <c r="Q992" s="8"/>
      <c r="R992" s="8"/>
      <c r="S992" s="8"/>
      <c r="T992" s="15"/>
      <c r="U992" s="15"/>
      <c r="V992" s="15"/>
      <c r="W992" s="15"/>
      <c r="X992" s="15"/>
      <c r="Y992" s="15"/>
      <c r="Z992" s="15"/>
      <c r="AA992" s="15"/>
      <c r="AB992" s="15"/>
      <c r="AC992" s="15"/>
    </row>
    <row r="993" spans="1:29" ht="15.75" customHeight="1" x14ac:dyDescent="0.35">
      <c r="A993" s="8"/>
      <c r="B993" s="8"/>
      <c r="C993" s="8"/>
      <c r="D993" s="8"/>
      <c r="E993" s="8"/>
      <c r="F993" s="8"/>
      <c r="G993" s="8"/>
      <c r="H993" s="8"/>
      <c r="I993" s="8"/>
      <c r="J993" s="8"/>
      <c r="K993" s="8"/>
      <c r="L993" s="8"/>
      <c r="M993" s="8"/>
      <c r="N993" s="8"/>
      <c r="O993" s="8"/>
      <c r="P993" s="8"/>
      <c r="Q993" s="8"/>
      <c r="R993" s="8"/>
      <c r="S993" s="8"/>
      <c r="T993" s="15"/>
      <c r="U993" s="15"/>
      <c r="V993" s="15"/>
      <c r="W993" s="15"/>
      <c r="X993" s="15"/>
      <c r="Y993" s="15"/>
      <c r="Z993" s="15"/>
      <c r="AA993" s="15"/>
      <c r="AB993" s="15"/>
      <c r="AC993" s="15"/>
    </row>
    <row r="994" spans="1:29" ht="15.75" customHeight="1" x14ac:dyDescent="0.35">
      <c r="A994" s="8"/>
      <c r="B994" s="8"/>
      <c r="C994" s="8"/>
      <c r="D994" s="8"/>
      <c r="E994" s="8"/>
      <c r="F994" s="8"/>
      <c r="G994" s="8"/>
      <c r="H994" s="8"/>
      <c r="I994" s="8"/>
      <c r="J994" s="8"/>
      <c r="K994" s="8"/>
      <c r="L994" s="8"/>
      <c r="M994" s="8"/>
      <c r="N994" s="8"/>
      <c r="O994" s="8"/>
      <c r="P994" s="8"/>
      <c r="Q994" s="8"/>
      <c r="R994" s="8"/>
      <c r="S994" s="8"/>
      <c r="T994" s="15"/>
      <c r="U994" s="15"/>
      <c r="V994" s="15"/>
      <c r="W994" s="15"/>
      <c r="X994" s="15"/>
      <c r="Y994" s="15"/>
      <c r="Z994" s="15"/>
      <c r="AA994" s="15"/>
      <c r="AB994" s="15"/>
      <c r="AC994" s="15"/>
    </row>
    <row r="995" spans="1:29" ht="15.75" customHeight="1" x14ac:dyDescent="0.35">
      <c r="A995" s="8"/>
      <c r="B995" s="8"/>
      <c r="C995" s="8"/>
      <c r="D995" s="8"/>
      <c r="E995" s="8"/>
      <c r="F995" s="8"/>
      <c r="G995" s="8"/>
      <c r="H995" s="8"/>
      <c r="I995" s="8"/>
      <c r="J995" s="8"/>
      <c r="K995" s="8"/>
      <c r="L995" s="8"/>
      <c r="M995" s="8"/>
      <c r="N995" s="8"/>
      <c r="O995" s="8"/>
      <c r="P995" s="8"/>
      <c r="Q995" s="8"/>
      <c r="R995" s="8"/>
      <c r="S995" s="8"/>
      <c r="T995" s="15"/>
      <c r="U995" s="15"/>
      <c r="V995" s="15"/>
      <c r="W995" s="15"/>
      <c r="X995" s="15"/>
      <c r="Y995" s="15"/>
      <c r="Z995" s="15"/>
      <c r="AA995" s="15"/>
      <c r="AB995" s="15"/>
      <c r="AC995" s="15"/>
    </row>
    <row r="996" spans="1:29" ht="15.75" customHeight="1" x14ac:dyDescent="0.35">
      <c r="A996" s="8"/>
      <c r="B996" s="8"/>
      <c r="C996" s="8"/>
      <c r="D996" s="8"/>
      <c r="E996" s="8"/>
      <c r="F996" s="8"/>
      <c r="G996" s="8"/>
      <c r="H996" s="8"/>
      <c r="I996" s="8"/>
      <c r="J996" s="8"/>
      <c r="K996" s="8"/>
      <c r="L996" s="8"/>
      <c r="M996" s="8"/>
      <c r="N996" s="8"/>
      <c r="O996" s="8"/>
      <c r="P996" s="8"/>
      <c r="Q996" s="8"/>
      <c r="R996" s="8"/>
      <c r="S996" s="8"/>
      <c r="T996" s="15"/>
      <c r="U996" s="15"/>
      <c r="V996" s="15"/>
      <c r="W996" s="15"/>
      <c r="X996" s="15"/>
      <c r="Y996" s="15"/>
      <c r="Z996" s="15"/>
      <c r="AA996" s="15"/>
      <c r="AB996" s="15"/>
      <c r="AC996" s="15"/>
    </row>
    <row r="997" spans="1:29" ht="15.75" customHeight="1" x14ac:dyDescent="0.35">
      <c r="A997" s="8"/>
      <c r="B997" s="8"/>
      <c r="C997" s="8"/>
      <c r="D997" s="8"/>
      <c r="E997" s="8"/>
      <c r="F997" s="8"/>
      <c r="G997" s="8"/>
      <c r="H997" s="8"/>
      <c r="I997" s="8"/>
      <c r="J997" s="8"/>
      <c r="K997" s="8"/>
      <c r="L997" s="8"/>
      <c r="M997" s="8"/>
      <c r="N997" s="8"/>
      <c r="O997" s="8"/>
      <c r="P997" s="8"/>
      <c r="Q997" s="8"/>
      <c r="R997" s="8"/>
      <c r="S997" s="8"/>
      <c r="T997" s="15"/>
      <c r="U997" s="15"/>
      <c r="V997" s="15"/>
      <c r="W997" s="15"/>
      <c r="X997" s="15"/>
      <c r="Y997" s="15"/>
      <c r="Z997" s="15"/>
      <c r="AA997" s="15"/>
      <c r="AB997" s="15"/>
      <c r="AC997" s="15"/>
    </row>
    <row r="998" spans="1:29" ht="15.75" customHeight="1" x14ac:dyDescent="0.35">
      <c r="A998" s="8"/>
      <c r="B998" s="8"/>
      <c r="C998" s="8"/>
      <c r="D998" s="8"/>
      <c r="E998" s="8"/>
      <c r="F998" s="8"/>
      <c r="G998" s="8"/>
      <c r="H998" s="8"/>
      <c r="I998" s="8"/>
      <c r="J998" s="8"/>
      <c r="K998" s="8"/>
      <c r="L998" s="8"/>
      <c r="M998" s="8"/>
      <c r="N998" s="8"/>
      <c r="O998" s="8"/>
      <c r="P998" s="8"/>
      <c r="Q998" s="8"/>
      <c r="R998" s="8"/>
      <c r="S998" s="8"/>
      <c r="T998" s="15"/>
      <c r="U998" s="15"/>
      <c r="V998" s="15"/>
      <c r="W998" s="15"/>
      <c r="X998" s="15"/>
      <c r="Y998" s="15"/>
      <c r="Z998" s="15"/>
      <c r="AA998" s="15"/>
      <c r="AB998" s="15"/>
      <c r="AC998" s="15"/>
    </row>
    <row r="999" spans="1:29" ht="15.75" customHeight="1" x14ac:dyDescent="0.35">
      <c r="A999" s="8"/>
      <c r="B999" s="8"/>
      <c r="C999" s="8"/>
      <c r="D999" s="8"/>
      <c r="E999" s="8"/>
      <c r="F999" s="8"/>
      <c r="G999" s="8"/>
      <c r="H999" s="8"/>
      <c r="I999" s="8"/>
      <c r="J999" s="8"/>
      <c r="K999" s="8"/>
      <c r="L999" s="8"/>
      <c r="M999" s="8"/>
      <c r="N999" s="8"/>
      <c r="O999" s="8"/>
      <c r="P999" s="8"/>
      <c r="Q999" s="8"/>
      <c r="R999" s="8"/>
      <c r="S999" s="8"/>
      <c r="T999" s="15"/>
      <c r="U999" s="15"/>
      <c r="V999" s="15"/>
      <c r="W999" s="15"/>
      <c r="X999" s="15"/>
      <c r="Y999" s="15"/>
      <c r="Z999" s="15"/>
      <c r="AA999" s="15"/>
      <c r="AB999" s="15"/>
      <c r="AC999" s="15"/>
    </row>
    <row r="1000" spans="1:29" ht="15.75" customHeight="1" x14ac:dyDescent="0.35">
      <c r="A1000" s="8"/>
      <c r="B1000" s="8"/>
      <c r="C1000" s="8"/>
      <c r="D1000" s="8"/>
      <c r="E1000" s="8"/>
      <c r="F1000" s="8"/>
      <c r="G1000" s="8"/>
      <c r="H1000" s="8"/>
      <c r="I1000" s="8"/>
      <c r="J1000" s="8"/>
      <c r="K1000" s="8"/>
      <c r="L1000" s="8"/>
      <c r="M1000" s="8"/>
      <c r="N1000" s="8"/>
      <c r="O1000" s="8"/>
      <c r="P1000" s="8"/>
      <c r="Q1000" s="8"/>
      <c r="R1000" s="8"/>
      <c r="S1000" s="8"/>
      <c r="T1000" s="15"/>
      <c r="U1000" s="15"/>
      <c r="V1000" s="15"/>
      <c r="W1000" s="15"/>
      <c r="X1000" s="15"/>
      <c r="Y1000" s="15"/>
      <c r="Z1000" s="15"/>
      <c r="AA1000" s="15"/>
      <c r="AB1000" s="15"/>
      <c r="AC1000" s="15"/>
    </row>
  </sheetData>
  <conditionalFormatting sqref="C46:C49 C52:C151 C2:C43">
    <cfRule type="cellIs" dxfId="7" priority="1" operator="equal">
      <formula>0</formula>
    </cfRule>
  </conditionalFormatting>
  <conditionalFormatting sqref="C46:C49 C52:C151 C2:C43">
    <cfRule type="cellIs" dxfId="6" priority="2" operator="equal">
      <formula>1</formula>
    </cfRule>
  </conditionalFormatting>
  <conditionalFormatting sqref="C50:C51">
    <cfRule type="cellIs" dxfId="5" priority="3" operator="equal">
      <formula>0</formula>
    </cfRule>
  </conditionalFormatting>
  <conditionalFormatting sqref="C50:C51">
    <cfRule type="cellIs" dxfId="4" priority="4" operator="equal">
      <formula>1</formula>
    </cfRule>
  </conditionalFormatting>
  <conditionalFormatting sqref="C44">
    <cfRule type="cellIs" dxfId="3" priority="5" operator="equal">
      <formula>0</formula>
    </cfRule>
  </conditionalFormatting>
  <conditionalFormatting sqref="C44">
    <cfRule type="cellIs" dxfId="2" priority="6" operator="equal">
      <formula>1</formula>
    </cfRule>
  </conditionalFormatting>
  <conditionalFormatting sqref="C45">
    <cfRule type="cellIs" dxfId="1" priority="7" operator="equal">
      <formula>0</formula>
    </cfRule>
  </conditionalFormatting>
  <conditionalFormatting sqref="C45">
    <cfRule type="cellIs" dxfId="0" priority="8" operator="equal">
      <formula>1</formula>
    </cfRule>
  </conditionalFormatting>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Z1000"/>
  <sheetViews>
    <sheetView workbookViewId="0"/>
  </sheetViews>
  <sheetFormatPr defaultColWidth="12.75" defaultRowHeight="15" customHeight="1" x14ac:dyDescent="0.3"/>
  <cols>
    <col min="1" max="1" width="11.75" customWidth="1"/>
    <col min="2" max="2" width="8" customWidth="1"/>
    <col min="3" max="3" width="7.75" customWidth="1"/>
    <col min="4" max="4" width="40.25" customWidth="1"/>
    <col min="5" max="5" width="8" customWidth="1"/>
    <col min="6" max="26" width="7.75" customWidth="1"/>
  </cols>
  <sheetData>
    <row r="1" spans="1:26" ht="14.5" x14ac:dyDescent="0.35">
      <c r="A1" s="5" t="s">
        <v>1148</v>
      </c>
      <c r="B1" s="27"/>
      <c r="C1" s="6"/>
      <c r="D1" s="6"/>
    </row>
    <row r="2" spans="1:26" ht="14.5" x14ac:dyDescent="0.35">
      <c r="A2" s="1" t="s">
        <v>1149</v>
      </c>
      <c r="B2" s="28" t="s">
        <v>1150</v>
      </c>
      <c r="C2" s="1" t="s">
        <v>1151</v>
      </c>
      <c r="D2" s="1" t="s">
        <v>1152</v>
      </c>
    </row>
    <row r="3" spans="1:26" ht="14.5" x14ac:dyDescent="0.35">
      <c r="A3" s="2" t="s">
        <v>1153</v>
      </c>
      <c r="B3" s="7" t="s">
        <v>1154</v>
      </c>
      <c r="C3" s="29"/>
      <c r="D3" s="30" t="s">
        <v>246</v>
      </c>
    </row>
    <row r="4" spans="1:26" ht="14.5" x14ac:dyDescent="0.35">
      <c r="A4" s="2" t="s">
        <v>1155</v>
      </c>
      <c r="B4" s="31" t="s">
        <v>1156</v>
      </c>
      <c r="C4" s="32"/>
      <c r="D4" s="30" t="s">
        <v>244</v>
      </c>
    </row>
    <row r="5" spans="1:26" ht="14.5" x14ac:dyDescent="0.35">
      <c r="A5" s="30" t="s">
        <v>1157</v>
      </c>
      <c r="B5" s="7" t="s">
        <v>1158</v>
      </c>
      <c r="C5" s="33"/>
      <c r="D5" s="30" t="s">
        <v>242</v>
      </c>
    </row>
    <row r="6" spans="1:26" ht="14.5" x14ac:dyDescent="0.35">
      <c r="A6" s="2" t="s">
        <v>1159</v>
      </c>
      <c r="B6" s="7" t="s">
        <v>1114</v>
      </c>
      <c r="C6" s="34"/>
      <c r="D6" s="30" t="s">
        <v>1160</v>
      </c>
    </row>
    <row r="7" spans="1:26" ht="14.5" x14ac:dyDescent="0.35">
      <c r="A7" s="2" t="s">
        <v>1161</v>
      </c>
      <c r="B7" s="7" t="s">
        <v>1162</v>
      </c>
      <c r="C7" s="35"/>
      <c r="D7" s="30" t="s">
        <v>1163</v>
      </c>
    </row>
    <row r="8" spans="1:26" ht="14.5" x14ac:dyDescent="0.35">
      <c r="A8" s="30" t="s">
        <v>1164</v>
      </c>
      <c r="B8" s="7" t="s">
        <v>1165</v>
      </c>
      <c r="C8" s="36"/>
      <c r="D8" s="30" t="s">
        <v>238</v>
      </c>
    </row>
    <row r="9" spans="1:26" ht="14.5" x14ac:dyDescent="0.35">
      <c r="A9" s="2" t="s">
        <v>1166</v>
      </c>
      <c r="B9" s="7" t="s">
        <v>1167</v>
      </c>
      <c r="C9" s="37"/>
      <c r="D9" s="30" t="s">
        <v>254</v>
      </c>
    </row>
    <row r="10" spans="1:26" ht="14.5" x14ac:dyDescent="0.35">
      <c r="A10" s="2" t="s">
        <v>1168</v>
      </c>
      <c r="B10" s="38" t="s">
        <v>1169</v>
      </c>
      <c r="C10" s="39"/>
      <c r="D10" s="30" t="s">
        <v>236</v>
      </c>
    </row>
    <row r="11" spans="1:26" ht="14.5" x14ac:dyDescent="0.35">
      <c r="A11" s="2" t="s">
        <v>1170</v>
      </c>
      <c r="B11" s="7" t="s">
        <v>1171</v>
      </c>
      <c r="C11" s="40"/>
      <c r="D11" s="30" t="s">
        <v>234</v>
      </c>
    </row>
    <row r="12" spans="1:26" ht="14.5" x14ac:dyDescent="0.35">
      <c r="A12" s="2" t="s">
        <v>1172</v>
      </c>
      <c r="B12" s="31" t="s">
        <v>1173</v>
      </c>
      <c r="C12" s="41"/>
      <c r="D12" s="30" t="s">
        <v>1174</v>
      </c>
    </row>
    <row r="13" spans="1:26" ht="14.5" x14ac:dyDescent="0.35">
      <c r="A13" s="30" t="s">
        <v>1175</v>
      </c>
      <c r="B13" s="7" t="s">
        <v>1176</v>
      </c>
      <c r="C13" s="42"/>
      <c r="D13" s="30" t="s">
        <v>260</v>
      </c>
    </row>
    <row r="14" spans="1:26" ht="14.5" x14ac:dyDescent="0.35">
      <c r="A14" s="2" t="s">
        <v>1177</v>
      </c>
      <c r="B14" s="31" t="s">
        <v>1178</v>
      </c>
      <c r="C14" s="43"/>
      <c r="D14" s="30" t="s">
        <v>248</v>
      </c>
    </row>
    <row r="15" spans="1:26" ht="14.5" x14ac:dyDescent="0.35">
      <c r="A15" s="2" t="s">
        <v>1179</v>
      </c>
      <c r="B15" s="31" t="s">
        <v>1180</v>
      </c>
      <c r="C15" s="44"/>
      <c r="D15" s="2" t="s">
        <v>258</v>
      </c>
      <c r="E15" s="2"/>
      <c r="F15" s="2"/>
      <c r="G15" s="2"/>
      <c r="H15" s="2"/>
      <c r="I15" s="2"/>
      <c r="J15" s="2"/>
      <c r="K15" s="2"/>
      <c r="L15" s="2"/>
      <c r="M15" s="2"/>
      <c r="N15" s="2"/>
      <c r="O15" s="2"/>
      <c r="P15" s="2"/>
      <c r="Q15" s="2"/>
      <c r="R15" s="2"/>
      <c r="S15" s="2"/>
      <c r="T15" s="2"/>
      <c r="U15" s="2"/>
      <c r="V15" s="2"/>
      <c r="W15" s="2"/>
      <c r="X15" s="2"/>
      <c r="Y15" s="2"/>
      <c r="Z15" s="2"/>
    </row>
    <row r="16" spans="1:26" ht="14.5" x14ac:dyDescent="0.35">
      <c r="A16" s="2" t="s">
        <v>1181</v>
      </c>
      <c r="B16" s="7">
        <v>740000</v>
      </c>
      <c r="C16" s="45"/>
      <c r="D16" s="2" t="s">
        <v>256</v>
      </c>
      <c r="E16" s="2"/>
      <c r="F16" s="2"/>
      <c r="G16" s="2"/>
      <c r="H16" s="2"/>
      <c r="I16" s="2"/>
      <c r="J16" s="2"/>
      <c r="K16" s="2"/>
      <c r="L16" s="2"/>
      <c r="M16" s="2"/>
      <c r="N16" s="2"/>
      <c r="O16" s="2"/>
      <c r="P16" s="2"/>
      <c r="Q16" s="2"/>
      <c r="R16" s="2"/>
      <c r="S16" s="2"/>
      <c r="T16" s="2"/>
      <c r="U16" s="2"/>
      <c r="V16" s="2"/>
      <c r="W16" s="2"/>
      <c r="X16" s="2"/>
      <c r="Y16" s="2"/>
      <c r="Z16" s="2"/>
    </row>
    <row r="17" spans="1:26" ht="14.5" x14ac:dyDescent="0.35">
      <c r="A17" s="2" t="s">
        <v>1182</v>
      </c>
      <c r="B17" s="7" t="s">
        <v>1183</v>
      </c>
      <c r="C17" s="46"/>
      <c r="D17" s="30" t="s">
        <v>250</v>
      </c>
    </row>
    <row r="18" spans="1:26" ht="14.5" x14ac:dyDescent="0.35">
      <c r="A18" s="2" t="s">
        <v>1184</v>
      </c>
      <c r="B18" s="31" t="s">
        <v>1185</v>
      </c>
      <c r="C18" s="47"/>
      <c r="D18" s="30" t="s">
        <v>232</v>
      </c>
    </row>
    <row r="19" spans="1:26" ht="14.5" x14ac:dyDescent="0.35">
      <c r="A19" s="2" t="s">
        <v>1186</v>
      </c>
      <c r="B19" s="7" t="s">
        <v>1187</v>
      </c>
      <c r="C19" s="48"/>
      <c r="D19" s="30" t="s">
        <v>252</v>
      </c>
    </row>
    <row r="20" spans="1:26" ht="14.5" x14ac:dyDescent="0.35">
      <c r="A20" s="2" t="s">
        <v>1188</v>
      </c>
      <c r="B20" s="31" t="s">
        <v>1189</v>
      </c>
      <c r="C20" s="49"/>
      <c r="D20" s="30" t="s">
        <v>227</v>
      </c>
    </row>
    <row r="21" spans="1:26" ht="15.75" customHeight="1" x14ac:dyDescent="0.35">
      <c r="A21" s="30" t="s">
        <v>1190</v>
      </c>
      <c r="B21" s="7" t="s">
        <v>1191</v>
      </c>
      <c r="C21" s="50"/>
      <c r="D21" s="30" t="s">
        <v>1192</v>
      </c>
    </row>
    <row r="22" spans="1:26" ht="15.75" customHeight="1" x14ac:dyDescent="0.35">
      <c r="B22" s="7"/>
    </row>
    <row r="23" spans="1:26" ht="15.75" customHeight="1" x14ac:dyDescent="0.35">
      <c r="A23" s="5" t="s">
        <v>1193</v>
      </c>
      <c r="B23" s="27"/>
      <c r="C23" s="6"/>
      <c r="D23" s="6"/>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1" t="s">
        <v>1149</v>
      </c>
      <c r="B24" s="28" t="s">
        <v>1150</v>
      </c>
      <c r="C24" s="1" t="s">
        <v>1151</v>
      </c>
      <c r="D24" s="1" t="s">
        <v>1194</v>
      </c>
      <c r="E24" s="1"/>
      <c r="F24" s="1"/>
      <c r="G24" s="1"/>
      <c r="H24" s="1"/>
      <c r="I24" s="1"/>
      <c r="J24" s="1"/>
      <c r="K24" s="1"/>
      <c r="L24" s="1"/>
      <c r="M24" s="1"/>
      <c r="N24" s="1"/>
      <c r="O24" s="1"/>
      <c r="P24" s="1"/>
      <c r="Q24" s="1"/>
      <c r="R24" s="1"/>
      <c r="S24" s="1"/>
      <c r="T24" s="1"/>
      <c r="U24" s="1"/>
      <c r="V24" s="1"/>
      <c r="W24" s="1"/>
      <c r="X24" s="1"/>
      <c r="Y24" s="1"/>
      <c r="Z24" s="1"/>
    </row>
    <row r="25" spans="1:26" ht="15.75" customHeight="1" x14ac:dyDescent="0.35">
      <c r="A25" s="30" t="s">
        <v>1166</v>
      </c>
      <c r="B25" s="7" t="s">
        <v>1167</v>
      </c>
      <c r="C25" s="37"/>
      <c r="D25" s="30" t="s">
        <v>1195</v>
      </c>
    </row>
    <row r="26" spans="1:26" ht="15.75" customHeight="1" x14ac:dyDescent="0.35">
      <c r="A26" s="2" t="s">
        <v>1168</v>
      </c>
      <c r="B26" s="38" t="s">
        <v>1169</v>
      </c>
      <c r="C26" s="39"/>
      <c r="D26" s="2" t="s">
        <v>1196</v>
      </c>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30" t="s">
        <v>1184</v>
      </c>
      <c r="B27" s="7" t="s">
        <v>1185</v>
      </c>
      <c r="C27" s="47"/>
      <c r="D27" s="30" t="s">
        <v>57</v>
      </c>
    </row>
    <row r="28" spans="1:26" ht="15.75" customHeight="1" x14ac:dyDescent="0.35">
      <c r="A28" s="30" t="s">
        <v>1159</v>
      </c>
      <c r="B28" s="7" t="s">
        <v>1114</v>
      </c>
      <c r="C28" s="34"/>
      <c r="D28" s="30" t="s">
        <v>569</v>
      </c>
    </row>
    <row r="29" spans="1:26" ht="15.75" customHeight="1" x14ac:dyDescent="0.35">
      <c r="A29" s="30" t="s">
        <v>1188</v>
      </c>
      <c r="B29" s="7">
        <v>969696</v>
      </c>
      <c r="C29" s="49"/>
      <c r="D29" s="30" t="s">
        <v>352</v>
      </c>
    </row>
    <row r="30" spans="1:26" ht="15.75" customHeight="1" x14ac:dyDescent="0.35">
      <c r="A30" s="30" t="s">
        <v>1155</v>
      </c>
      <c r="B30" s="7" t="s">
        <v>1156</v>
      </c>
      <c r="C30" s="32"/>
      <c r="D30" s="30" t="s">
        <v>797</v>
      </c>
    </row>
    <row r="31" spans="1:26" ht="15.75" customHeight="1" x14ac:dyDescent="0.35">
      <c r="A31" s="30" t="s">
        <v>1170</v>
      </c>
      <c r="B31" s="7" t="s">
        <v>1171</v>
      </c>
      <c r="C31" s="40"/>
      <c r="D31" s="30" t="s">
        <v>386</v>
      </c>
    </row>
    <row r="32" spans="1:26" ht="15.75" customHeight="1" x14ac:dyDescent="0.35">
      <c r="A32" s="2" t="s">
        <v>1182</v>
      </c>
      <c r="B32" s="7" t="s">
        <v>1183</v>
      </c>
      <c r="C32" s="46"/>
      <c r="D32" s="2" t="s">
        <v>384</v>
      </c>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30" t="s">
        <v>1153</v>
      </c>
      <c r="B33" s="7" t="s">
        <v>1154</v>
      </c>
      <c r="C33" s="51"/>
      <c r="D33" s="30" t="s">
        <v>793</v>
      </c>
    </row>
    <row r="34" spans="1:26" ht="15.75" customHeight="1" x14ac:dyDescent="0.35">
      <c r="A34" s="2" t="s">
        <v>1179</v>
      </c>
      <c r="B34" s="31" t="s">
        <v>1180</v>
      </c>
      <c r="C34" s="44"/>
      <c r="D34" s="2" t="s">
        <v>1197</v>
      </c>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B35" s="7"/>
    </row>
    <row r="36" spans="1:26" ht="15.75" customHeight="1" x14ac:dyDescent="0.35">
      <c r="A36" s="5" t="s">
        <v>1198</v>
      </c>
      <c r="B36" s="27"/>
      <c r="C36" s="6"/>
      <c r="D36" s="6"/>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1" t="s">
        <v>1149</v>
      </c>
      <c r="B37" s="28" t="s">
        <v>1150</v>
      </c>
      <c r="C37" s="1" t="s">
        <v>1151</v>
      </c>
      <c r="D37" s="1" t="s">
        <v>1152</v>
      </c>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2" t="s">
        <v>1184</v>
      </c>
      <c r="B38" s="31" t="s">
        <v>1185</v>
      </c>
      <c r="C38" s="47"/>
      <c r="D38" s="2" t="s">
        <v>1199</v>
      </c>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2" t="s">
        <v>1188</v>
      </c>
      <c r="B39" s="7">
        <v>969696</v>
      </c>
      <c r="C39" s="49"/>
      <c r="D39" s="2" t="s">
        <v>1200</v>
      </c>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2" t="s">
        <v>1155</v>
      </c>
      <c r="B40" s="7" t="s">
        <v>1156</v>
      </c>
      <c r="C40" s="32"/>
      <c r="D40" s="2" t="s">
        <v>1201</v>
      </c>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t="s">
        <v>1179</v>
      </c>
      <c r="B41" s="31" t="s">
        <v>1180</v>
      </c>
      <c r="C41" s="44"/>
      <c r="D41" s="2" t="s">
        <v>1202</v>
      </c>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2"/>
      <c r="B42" s="7"/>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5" t="s">
        <v>1203</v>
      </c>
      <c r="B43" s="27"/>
      <c r="C43" s="6"/>
      <c r="D43" s="6"/>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1" t="s">
        <v>1149</v>
      </c>
      <c r="B44" s="28" t="s">
        <v>1150</v>
      </c>
      <c r="C44" s="1" t="s">
        <v>1151</v>
      </c>
      <c r="D44" s="1" t="s">
        <v>1152</v>
      </c>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2" t="s">
        <v>1155</v>
      </c>
      <c r="B45" s="7" t="s">
        <v>1156</v>
      </c>
      <c r="C45" s="32"/>
      <c r="D45" s="2" t="s">
        <v>79</v>
      </c>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t="s">
        <v>1177</v>
      </c>
      <c r="B46" s="31" t="s">
        <v>1178</v>
      </c>
      <c r="C46" s="43"/>
      <c r="D46" s="2" t="s">
        <v>1204</v>
      </c>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t="s">
        <v>1184</v>
      </c>
      <c r="B47" s="31" t="s">
        <v>1185</v>
      </c>
      <c r="C47" s="47"/>
      <c r="D47" s="2" t="s">
        <v>78</v>
      </c>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t="s">
        <v>1188</v>
      </c>
      <c r="B48" s="31" t="s">
        <v>1189</v>
      </c>
      <c r="C48" s="49"/>
      <c r="D48" s="2" t="s">
        <v>802</v>
      </c>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7"/>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5" t="s">
        <v>1205</v>
      </c>
      <c r="B50" s="27"/>
      <c r="C50" s="6"/>
      <c r="D50" s="6"/>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1" t="s">
        <v>1149</v>
      </c>
      <c r="B51" s="28" t="s">
        <v>1150</v>
      </c>
      <c r="C51" s="1" t="s">
        <v>1151</v>
      </c>
      <c r="D51" s="1" t="s">
        <v>1152</v>
      </c>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t="s">
        <v>1184</v>
      </c>
      <c r="B52" s="31" t="s">
        <v>1185</v>
      </c>
      <c r="C52" s="47"/>
      <c r="D52" s="2" t="s">
        <v>1206</v>
      </c>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t="s">
        <v>1166</v>
      </c>
      <c r="B53" s="7" t="s">
        <v>1167</v>
      </c>
      <c r="C53" s="37"/>
      <c r="D53" s="2" t="s">
        <v>1207</v>
      </c>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t="s">
        <v>1159</v>
      </c>
      <c r="B54" s="7" t="s">
        <v>1114</v>
      </c>
      <c r="C54" s="34"/>
      <c r="D54" s="2" t="s">
        <v>564</v>
      </c>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t="s">
        <v>1155</v>
      </c>
      <c r="B55" s="31" t="s">
        <v>1156</v>
      </c>
      <c r="C55" s="32"/>
      <c r="D55" s="2" t="s">
        <v>1208</v>
      </c>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2" t="s">
        <v>1177</v>
      </c>
      <c r="B56" s="31" t="s">
        <v>1178</v>
      </c>
      <c r="C56" s="43"/>
      <c r="D56" s="2" t="s">
        <v>824</v>
      </c>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7"/>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5" t="s">
        <v>1209</v>
      </c>
      <c r="B58" s="27"/>
      <c r="C58" s="6"/>
      <c r="D58" s="6"/>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1" t="s">
        <v>1149</v>
      </c>
      <c r="B59" s="28" t="s">
        <v>1150</v>
      </c>
      <c r="C59" s="1" t="s">
        <v>1151</v>
      </c>
      <c r="D59" s="1" t="s">
        <v>1152</v>
      </c>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t="s">
        <v>1166</v>
      </c>
      <c r="B60" s="7" t="s">
        <v>1167</v>
      </c>
      <c r="C60" s="37"/>
      <c r="D60" s="2" t="s">
        <v>1210</v>
      </c>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t="s">
        <v>1184</v>
      </c>
      <c r="B61" s="31" t="s">
        <v>1185</v>
      </c>
      <c r="C61" s="47"/>
      <c r="D61" s="2" t="s">
        <v>1211</v>
      </c>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t="s">
        <v>1153</v>
      </c>
      <c r="B62" s="7" t="s">
        <v>1154</v>
      </c>
      <c r="C62" s="51"/>
      <c r="D62" s="2" t="s">
        <v>1212</v>
      </c>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t="s">
        <v>1190</v>
      </c>
      <c r="B63" s="7" t="s">
        <v>1191</v>
      </c>
      <c r="C63" s="50"/>
      <c r="D63" s="2" t="s">
        <v>1213</v>
      </c>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t="s">
        <v>1182</v>
      </c>
      <c r="B64" s="7" t="s">
        <v>1183</v>
      </c>
      <c r="C64" s="46"/>
      <c r="D64" s="2" t="s">
        <v>1214</v>
      </c>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7"/>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5" t="s">
        <v>1215</v>
      </c>
      <c r="B66" s="27"/>
      <c r="C66" s="6"/>
      <c r="D66" s="6"/>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1" t="s">
        <v>1149</v>
      </c>
      <c r="B67" s="28" t="s">
        <v>1150</v>
      </c>
      <c r="C67" s="1" t="s">
        <v>1151</v>
      </c>
      <c r="D67" s="1" t="s">
        <v>1152</v>
      </c>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t="s">
        <v>1184</v>
      </c>
      <c r="B68" s="31" t="s">
        <v>1185</v>
      </c>
      <c r="C68" s="47"/>
      <c r="D68" s="2" t="s">
        <v>1216</v>
      </c>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t="s">
        <v>1166</v>
      </c>
      <c r="B69" s="7" t="s">
        <v>1167</v>
      </c>
      <c r="C69" s="37"/>
      <c r="D69" s="2" t="s">
        <v>1217</v>
      </c>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t="s">
        <v>1159</v>
      </c>
      <c r="B70" s="7" t="s">
        <v>1114</v>
      </c>
      <c r="C70" s="34"/>
      <c r="D70" s="2" t="s">
        <v>1218</v>
      </c>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t="s">
        <v>1177</v>
      </c>
      <c r="B71" s="31" t="s">
        <v>1178</v>
      </c>
      <c r="C71" s="43"/>
      <c r="D71" s="2" t="s">
        <v>824</v>
      </c>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7"/>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5" t="s">
        <v>845</v>
      </c>
      <c r="B73" s="27"/>
      <c r="C73" s="6"/>
      <c r="D73" s="6"/>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1" t="s">
        <v>1149</v>
      </c>
      <c r="B74" s="28" t="s">
        <v>1150</v>
      </c>
      <c r="C74" s="1" t="s">
        <v>1151</v>
      </c>
      <c r="D74" s="1" t="s">
        <v>1152</v>
      </c>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t="s">
        <v>1166</v>
      </c>
      <c r="B75" s="7" t="s">
        <v>1167</v>
      </c>
      <c r="C75" s="37"/>
      <c r="D75" s="2" t="s">
        <v>1219</v>
      </c>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t="s">
        <v>1155</v>
      </c>
      <c r="B76" s="31" t="s">
        <v>1156</v>
      </c>
      <c r="C76" s="32"/>
      <c r="D76" s="2" t="s">
        <v>1220</v>
      </c>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t="s">
        <v>1177</v>
      </c>
      <c r="B77" s="31" t="s">
        <v>1178</v>
      </c>
      <c r="C77" s="43"/>
      <c r="D77" s="2" t="s">
        <v>824</v>
      </c>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7"/>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5" t="s">
        <v>1221</v>
      </c>
      <c r="B79" s="27"/>
      <c r="C79" s="6"/>
      <c r="D79" s="6"/>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1" t="s">
        <v>1149</v>
      </c>
      <c r="B80" s="28" t="s">
        <v>1150</v>
      </c>
      <c r="C80" s="1" t="s">
        <v>1151</v>
      </c>
      <c r="D80" s="1" t="s">
        <v>1152</v>
      </c>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t="s">
        <v>1184</v>
      </c>
      <c r="B81" s="31" t="s">
        <v>1185</v>
      </c>
      <c r="C81" s="47"/>
      <c r="D81" s="2" t="s">
        <v>1222</v>
      </c>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t="s">
        <v>1190</v>
      </c>
      <c r="B82" s="7" t="s">
        <v>1191</v>
      </c>
      <c r="C82" s="50"/>
      <c r="D82" s="2" t="s">
        <v>1223</v>
      </c>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t="s">
        <v>1182</v>
      </c>
      <c r="B83" s="7" t="s">
        <v>1183</v>
      </c>
      <c r="C83" s="46"/>
      <c r="D83" s="2" t="s">
        <v>1224</v>
      </c>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t="s">
        <v>1177</v>
      </c>
      <c r="B84" s="31" t="s">
        <v>1178</v>
      </c>
      <c r="C84" s="43"/>
      <c r="D84" s="2" t="s">
        <v>824</v>
      </c>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7"/>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5" t="s">
        <v>1225</v>
      </c>
      <c r="B86" s="27"/>
      <c r="C86" s="6"/>
      <c r="D86" s="6"/>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1" t="s">
        <v>1149</v>
      </c>
      <c r="B87" s="28" t="s">
        <v>1150</v>
      </c>
      <c r="C87" s="1" t="s">
        <v>1151</v>
      </c>
      <c r="D87" s="1" t="s">
        <v>1152</v>
      </c>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t="s">
        <v>1177</v>
      </c>
      <c r="B88" s="31" t="s">
        <v>1178</v>
      </c>
      <c r="C88" s="43"/>
      <c r="D88" s="2" t="s">
        <v>1226</v>
      </c>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t="s">
        <v>1166</v>
      </c>
      <c r="B89" s="7" t="s">
        <v>1167</v>
      </c>
      <c r="C89" s="37"/>
      <c r="D89" s="2" t="s">
        <v>1227</v>
      </c>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t="s">
        <v>1182</v>
      </c>
      <c r="B90" s="7" t="s">
        <v>1183</v>
      </c>
      <c r="C90" s="46"/>
      <c r="D90" s="2" t="s">
        <v>1228</v>
      </c>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t="s">
        <v>1170</v>
      </c>
      <c r="B91" s="7" t="s">
        <v>1171</v>
      </c>
      <c r="C91" s="40"/>
      <c r="D91" s="2" t="s">
        <v>1229</v>
      </c>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t="s">
        <v>1159</v>
      </c>
      <c r="B92" s="7" t="s">
        <v>1114</v>
      </c>
      <c r="C92" s="34"/>
      <c r="D92" s="2" t="s">
        <v>1230</v>
      </c>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t="s">
        <v>1188</v>
      </c>
      <c r="B93" s="31" t="s">
        <v>1189</v>
      </c>
      <c r="C93" s="49"/>
      <c r="D93" s="2" t="s">
        <v>1231</v>
      </c>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t="s">
        <v>1184</v>
      </c>
      <c r="B94" s="31" t="s">
        <v>1185</v>
      </c>
      <c r="C94" s="47"/>
      <c r="D94" s="2" t="s">
        <v>1232</v>
      </c>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t="s">
        <v>1155</v>
      </c>
      <c r="B95" s="31" t="s">
        <v>1156</v>
      </c>
      <c r="C95" s="32"/>
      <c r="D95" s="2" t="s">
        <v>1233</v>
      </c>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t="s">
        <v>1153</v>
      </c>
      <c r="B96" s="7" t="s">
        <v>1154</v>
      </c>
      <c r="C96" s="51"/>
      <c r="D96" s="2" t="s">
        <v>1234</v>
      </c>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7"/>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5" t="s">
        <v>1235</v>
      </c>
      <c r="B98" s="27"/>
      <c r="C98" s="6"/>
      <c r="D98" s="6"/>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1" t="s">
        <v>1149</v>
      </c>
      <c r="B99" s="28" t="s">
        <v>1150</v>
      </c>
      <c r="C99" s="1" t="s">
        <v>1151</v>
      </c>
      <c r="D99" s="1" t="s">
        <v>1152</v>
      </c>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t="s">
        <v>1155</v>
      </c>
      <c r="B100" s="31" t="s">
        <v>1156</v>
      </c>
      <c r="C100" s="32"/>
      <c r="D100" s="2" t="s">
        <v>1236</v>
      </c>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t="s">
        <v>1159</v>
      </c>
      <c r="B101" s="7" t="s">
        <v>1114</v>
      </c>
      <c r="C101" s="34"/>
      <c r="D101" s="2" t="s">
        <v>1237</v>
      </c>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t="s">
        <v>1184</v>
      </c>
      <c r="B102" s="31" t="s">
        <v>1185</v>
      </c>
      <c r="C102" s="47"/>
      <c r="D102" s="2" t="s">
        <v>1238</v>
      </c>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t="s">
        <v>1166</v>
      </c>
      <c r="B103" s="7" t="s">
        <v>1167</v>
      </c>
      <c r="C103" s="37"/>
      <c r="D103" s="2" t="s">
        <v>1239</v>
      </c>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t="s">
        <v>1177</v>
      </c>
      <c r="B104" s="31" t="s">
        <v>1178</v>
      </c>
      <c r="C104" s="43"/>
      <c r="D104" s="2" t="s">
        <v>824</v>
      </c>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7"/>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5" t="s">
        <v>1240</v>
      </c>
      <c r="B106" s="27"/>
      <c r="C106" s="6"/>
      <c r="D106" s="6"/>
    </row>
    <row r="107" spans="1:26" ht="15.75" customHeight="1" x14ac:dyDescent="0.35">
      <c r="A107" s="1" t="s">
        <v>1149</v>
      </c>
      <c r="B107" s="28" t="s">
        <v>1150</v>
      </c>
      <c r="C107" s="1" t="s">
        <v>1151</v>
      </c>
      <c r="D107" s="1" t="s">
        <v>1152</v>
      </c>
    </row>
    <row r="108" spans="1:26" ht="15.75" customHeight="1" x14ac:dyDescent="0.35">
      <c r="A108" s="2" t="s">
        <v>1159</v>
      </c>
      <c r="B108" s="7" t="s">
        <v>1114</v>
      </c>
      <c r="C108" s="34"/>
      <c r="D108" s="30" t="s">
        <v>644</v>
      </c>
    </row>
    <row r="109" spans="1:26" ht="15.75" customHeight="1" x14ac:dyDescent="0.35">
      <c r="A109" s="30" t="s">
        <v>1188</v>
      </c>
      <c r="B109" s="31" t="s">
        <v>1189</v>
      </c>
      <c r="C109" s="49"/>
      <c r="D109" s="30" t="s">
        <v>649</v>
      </c>
    </row>
    <row r="110" spans="1:26" ht="15.75" customHeight="1" x14ac:dyDescent="0.35">
      <c r="A110" s="30" t="s">
        <v>1184</v>
      </c>
      <c r="B110" s="31" t="s">
        <v>1185</v>
      </c>
      <c r="C110" s="47"/>
      <c r="D110" s="30" t="s">
        <v>647</v>
      </c>
    </row>
    <row r="111" spans="1:26" ht="15.75" customHeight="1" x14ac:dyDescent="0.35">
      <c r="A111" s="30" t="s">
        <v>1153</v>
      </c>
      <c r="B111" s="7" t="s">
        <v>1154</v>
      </c>
      <c r="C111" s="29"/>
      <c r="D111" s="30" t="s">
        <v>657</v>
      </c>
      <c r="E111" s="7"/>
    </row>
    <row r="112" spans="1:26" ht="15.75" customHeight="1" x14ac:dyDescent="0.35">
      <c r="A112" s="2" t="s">
        <v>1166</v>
      </c>
      <c r="B112" s="7" t="s">
        <v>1167</v>
      </c>
      <c r="C112" s="37"/>
      <c r="D112" s="30" t="s">
        <v>655</v>
      </c>
    </row>
    <row r="113" spans="1:4" ht="15.75" customHeight="1" x14ac:dyDescent="0.35">
      <c r="A113" s="30" t="s">
        <v>1177</v>
      </c>
      <c r="B113" s="31" t="s">
        <v>1178</v>
      </c>
      <c r="C113" s="43"/>
      <c r="D113" s="30" t="s">
        <v>651</v>
      </c>
    </row>
    <row r="114" spans="1:4" ht="15.75" customHeight="1" x14ac:dyDescent="0.35">
      <c r="A114" s="30" t="s">
        <v>1155</v>
      </c>
      <c r="B114" s="31" t="s">
        <v>1156</v>
      </c>
      <c r="C114" s="32"/>
      <c r="D114" s="30" t="s">
        <v>1241</v>
      </c>
    </row>
    <row r="115" spans="1:4" ht="15.75" customHeight="1" x14ac:dyDescent="0.35">
      <c r="B115" s="7"/>
    </row>
    <row r="116" spans="1:4" ht="15.75" customHeight="1" x14ac:dyDescent="0.35">
      <c r="A116" s="5" t="s">
        <v>1242</v>
      </c>
      <c r="B116" s="27"/>
      <c r="C116" s="6"/>
      <c r="D116" s="6"/>
    </row>
    <row r="117" spans="1:4" ht="15.75" customHeight="1" x14ac:dyDescent="0.35">
      <c r="A117" s="1" t="s">
        <v>1149</v>
      </c>
      <c r="B117" s="28" t="s">
        <v>1150</v>
      </c>
      <c r="C117" s="1" t="s">
        <v>1151</v>
      </c>
      <c r="D117" s="1" t="s">
        <v>1152</v>
      </c>
    </row>
    <row r="118" spans="1:4" ht="15.75" customHeight="1" x14ac:dyDescent="0.35">
      <c r="A118" s="2" t="s">
        <v>1184</v>
      </c>
      <c r="B118" s="31" t="s">
        <v>1185</v>
      </c>
      <c r="C118" s="47"/>
      <c r="D118" s="30" t="s">
        <v>110</v>
      </c>
    </row>
    <row r="119" spans="1:4" ht="15.75" customHeight="1" x14ac:dyDescent="0.35">
      <c r="A119" s="2" t="s">
        <v>1168</v>
      </c>
      <c r="B119" s="38" t="s">
        <v>1169</v>
      </c>
      <c r="C119" s="39"/>
      <c r="D119" s="30" t="s">
        <v>1243</v>
      </c>
    </row>
    <row r="120" spans="1:4" ht="15.75" customHeight="1" x14ac:dyDescent="0.35">
      <c r="A120" s="2" t="s">
        <v>1190</v>
      </c>
      <c r="B120" s="7" t="s">
        <v>1191</v>
      </c>
      <c r="C120" s="50"/>
      <c r="D120" s="30" t="s">
        <v>1244</v>
      </c>
    </row>
    <row r="121" spans="1:4" ht="15.75" customHeight="1" x14ac:dyDescent="0.35">
      <c r="A121" s="2" t="s">
        <v>1155</v>
      </c>
      <c r="B121" s="31" t="s">
        <v>1156</v>
      </c>
      <c r="C121" s="32"/>
      <c r="D121" s="30" t="s">
        <v>1245</v>
      </c>
    </row>
    <row r="122" spans="1:4" ht="15.75" customHeight="1" x14ac:dyDescent="0.35">
      <c r="A122" s="2" t="s">
        <v>1170</v>
      </c>
      <c r="B122" s="7" t="s">
        <v>1171</v>
      </c>
      <c r="C122" s="40"/>
      <c r="D122" s="30" t="s">
        <v>1246</v>
      </c>
    </row>
    <row r="123" spans="1:4" ht="15.75" customHeight="1" x14ac:dyDescent="0.35">
      <c r="A123" s="2" t="s">
        <v>1166</v>
      </c>
      <c r="B123" s="7" t="s">
        <v>1167</v>
      </c>
      <c r="C123" s="37"/>
      <c r="D123" s="30" t="s">
        <v>1247</v>
      </c>
    </row>
    <row r="124" spans="1:4" ht="15.75" customHeight="1" x14ac:dyDescent="0.35">
      <c r="A124" s="2" t="s">
        <v>1164</v>
      </c>
      <c r="B124" s="7" t="s">
        <v>1165</v>
      </c>
      <c r="C124" s="36"/>
      <c r="D124" s="30" t="s">
        <v>1248</v>
      </c>
    </row>
    <row r="125" spans="1:4" ht="15.75" customHeight="1" x14ac:dyDescent="0.35">
      <c r="A125" s="2" t="s">
        <v>1177</v>
      </c>
      <c r="B125" s="31" t="s">
        <v>1178</v>
      </c>
      <c r="C125" s="43"/>
      <c r="D125" s="30" t="s">
        <v>1249</v>
      </c>
    </row>
    <row r="126" spans="1:4" ht="15.75" customHeight="1" x14ac:dyDescent="0.35">
      <c r="A126" s="2" t="s">
        <v>1159</v>
      </c>
      <c r="B126" s="7" t="s">
        <v>1114</v>
      </c>
      <c r="C126" s="34"/>
      <c r="D126" s="30" t="s">
        <v>1250</v>
      </c>
    </row>
    <row r="127" spans="1:4" ht="15.75" customHeight="1" x14ac:dyDescent="0.35">
      <c r="A127" s="2" t="s">
        <v>1182</v>
      </c>
      <c r="B127" s="7" t="s">
        <v>1183</v>
      </c>
      <c r="C127" s="46"/>
      <c r="D127" s="30" t="s">
        <v>1251</v>
      </c>
    </row>
    <row r="128" spans="1:4" ht="15.75" customHeight="1" x14ac:dyDescent="0.35">
      <c r="A128" s="2" t="s">
        <v>1188</v>
      </c>
      <c r="B128" s="31" t="s">
        <v>1189</v>
      </c>
      <c r="C128" s="49"/>
      <c r="D128" s="30" t="s">
        <v>1252</v>
      </c>
    </row>
    <row r="129" spans="1:8" ht="15.75" customHeight="1" x14ac:dyDescent="0.35">
      <c r="B129" s="7"/>
    </row>
    <row r="130" spans="1:8" ht="15.75" customHeight="1" x14ac:dyDescent="0.35">
      <c r="A130" s="5" t="s">
        <v>1253</v>
      </c>
      <c r="B130" s="27"/>
      <c r="C130" s="6"/>
      <c r="D130" s="6"/>
    </row>
    <row r="131" spans="1:8" ht="15.75" customHeight="1" x14ac:dyDescent="0.35">
      <c r="A131" s="1" t="s">
        <v>1149</v>
      </c>
      <c r="B131" s="28" t="s">
        <v>1150</v>
      </c>
      <c r="C131" s="1" t="s">
        <v>1151</v>
      </c>
      <c r="D131" s="1" t="s">
        <v>1152</v>
      </c>
      <c r="F131" s="2"/>
      <c r="G131" s="2"/>
      <c r="H131" s="2"/>
    </row>
    <row r="132" spans="1:8" ht="15.75" customHeight="1" x14ac:dyDescent="0.35">
      <c r="A132" s="2" t="s">
        <v>1155</v>
      </c>
      <c r="B132" s="31" t="s">
        <v>1156</v>
      </c>
      <c r="C132" s="32"/>
      <c r="D132" s="30" t="s">
        <v>1254</v>
      </c>
      <c r="F132" s="2"/>
      <c r="G132" s="7"/>
      <c r="H132" s="2"/>
    </row>
    <row r="133" spans="1:8" ht="15.75" customHeight="1" x14ac:dyDescent="0.35">
      <c r="A133" s="2" t="s">
        <v>1188</v>
      </c>
      <c r="B133" s="31" t="s">
        <v>1189</v>
      </c>
      <c r="C133" s="49"/>
      <c r="D133" s="30" t="s">
        <v>1255</v>
      </c>
      <c r="F133" s="2"/>
      <c r="G133" s="7"/>
      <c r="H133" s="2"/>
    </row>
    <row r="134" spans="1:8" ht="15.75" customHeight="1" x14ac:dyDescent="0.35">
      <c r="A134" s="2" t="s">
        <v>1159</v>
      </c>
      <c r="B134" s="7" t="s">
        <v>1114</v>
      </c>
      <c r="C134" s="34"/>
      <c r="D134" s="30" t="s">
        <v>1256</v>
      </c>
      <c r="F134" s="2"/>
      <c r="G134" s="7"/>
      <c r="H134" s="2"/>
    </row>
    <row r="135" spans="1:8" ht="15.75" customHeight="1" x14ac:dyDescent="0.35">
      <c r="A135" s="2" t="s">
        <v>1166</v>
      </c>
      <c r="B135" s="7" t="s">
        <v>1167</v>
      </c>
      <c r="C135" s="37"/>
      <c r="D135" s="30" t="s">
        <v>1257</v>
      </c>
      <c r="F135" s="2"/>
      <c r="G135" s="7"/>
      <c r="H135" s="2"/>
    </row>
    <row r="136" spans="1:8" ht="15.75" customHeight="1" x14ac:dyDescent="0.35">
      <c r="A136" s="2" t="s">
        <v>1184</v>
      </c>
      <c r="B136" s="31" t="s">
        <v>1185</v>
      </c>
      <c r="C136" s="47"/>
      <c r="D136" s="30" t="s">
        <v>1258</v>
      </c>
      <c r="F136" s="2"/>
      <c r="G136" s="7"/>
      <c r="H136" s="2"/>
    </row>
    <row r="137" spans="1:8" ht="15.75" customHeight="1" x14ac:dyDescent="0.35">
      <c r="A137" s="2" t="s">
        <v>1177</v>
      </c>
      <c r="B137" s="31" t="s">
        <v>1178</v>
      </c>
      <c r="C137" s="43"/>
      <c r="D137" s="30" t="s">
        <v>388</v>
      </c>
      <c r="F137" s="2"/>
      <c r="G137" s="7"/>
      <c r="H137" s="2"/>
    </row>
    <row r="138" spans="1:8" ht="15.75" customHeight="1" x14ac:dyDescent="0.35">
      <c r="B138" s="7"/>
      <c r="F138" s="2"/>
      <c r="G138" s="2"/>
      <c r="H138" s="2"/>
    </row>
    <row r="139" spans="1:8" ht="15.75" customHeight="1" x14ac:dyDescent="0.35">
      <c r="A139" s="5" t="s">
        <v>1259</v>
      </c>
      <c r="B139" s="27"/>
      <c r="C139" s="6"/>
      <c r="D139" s="6"/>
      <c r="F139" s="2"/>
      <c r="G139" s="2"/>
      <c r="H139" s="2"/>
    </row>
    <row r="140" spans="1:8" ht="15.75" customHeight="1" x14ac:dyDescent="0.35">
      <c r="A140" s="1" t="s">
        <v>1149</v>
      </c>
      <c r="B140" s="28" t="s">
        <v>1150</v>
      </c>
      <c r="C140" s="1" t="s">
        <v>1151</v>
      </c>
      <c r="D140" s="1" t="s">
        <v>1152</v>
      </c>
    </row>
    <row r="141" spans="1:8" ht="15.75" customHeight="1" x14ac:dyDescent="0.35">
      <c r="A141" s="2" t="s">
        <v>1177</v>
      </c>
      <c r="B141" s="31" t="s">
        <v>1178</v>
      </c>
      <c r="C141" s="43"/>
      <c r="D141" s="30" t="s">
        <v>169</v>
      </c>
    </row>
    <row r="142" spans="1:8" ht="15.75" customHeight="1" x14ac:dyDescent="0.35">
      <c r="A142" s="2" t="s">
        <v>1155</v>
      </c>
      <c r="B142" s="31" t="s">
        <v>1156</v>
      </c>
      <c r="C142" s="32"/>
      <c r="D142" s="30" t="s">
        <v>167</v>
      </c>
    </row>
    <row r="143" spans="1:8" ht="15.75" customHeight="1" x14ac:dyDescent="0.35">
      <c r="A143" s="2" t="s">
        <v>1159</v>
      </c>
      <c r="B143" s="7" t="s">
        <v>1114</v>
      </c>
      <c r="C143" s="34"/>
      <c r="D143" s="30" t="s">
        <v>165</v>
      </c>
    </row>
    <row r="144" spans="1:8" ht="15.75" customHeight="1" x14ac:dyDescent="0.35">
      <c r="A144" s="2" t="s">
        <v>1166</v>
      </c>
      <c r="B144" s="7" t="s">
        <v>1167</v>
      </c>
      <c r="C144" s="37"/>
      <c r="D144" s="30" t="s">
        <v>163</v>
      </c>
    </row>
    <row r="145" spans="1:26" ht="15.75" customHeight="1" x14ac:dyDescent="0.35">
      <c r="A145" s="2" t="s">
        <v>1184</v>
      </c>
      <c r="B145" s="31" t="s">
        <v>1185</v>
      </c>
      <c r="C145" s="47"/>
      <c r="D145" s="30" t="s">
        <v>157</v>
      </c>
    </row>
    <row r="146" spans="1:26" ht="15.75" customHeight="1" x14ac:dyDescent="0.35">
      <c r="B146" s="7"/>
    </row>
    <row r="147" spans="1:26" ht="15.75" customHeight="1" x14ac:dyDescent="0.35">
      <c r="A147" s="5" t="s">
        <v>1260</v>
      </c>
      <c r="B147" s="27"/>
      <c r="C147" s="6"/>
      <c r="D147" s="6"/>
    </row>
    <row r="148" spans="1:26" ht="15.75" customHeight="1" x14ac:dyDescent="0.35">
      <c r="A148" s="1" t="s">
        <v>1149</v>
      </c>
      <c r="B148" s="28" t="s">
        <v>1150</v>
      </c>
      <c r="C148" s="1" t="s">
        <v>1151</v>
      </c>
      <c r="D148" s="1" t="s">
        <v>1152</v>
      </c>
    </row>
    <row r="149" spans="1:26" ht="15.75" customHeight="1" x14ac:dyDescent="0.35">
      <c r="A149" s="2" t="s">
        <v>1168</v>
      </c>
      <c r="B149" s="38" t="s">
        <v>1169</v>
      </c>
      <c r="C149" s="39"/>
      <c r="D149" s="30" t="s">
        <v>173</v>
      </c>
    </row>
    <row r="150" spans="1:26" ht="15.75" customHeight="1" x14ac:dyDescent="0.35">
      <c r="A150" s="2" t="s">
        <v>1155</v>
      </c>
      <c r="B150" s="31" t="s">
        <v>1156</v>
      </c>
      <c r="C150" s="32"/>
      <c r="D150" s="30" t="s">
        <v>171</v>
      </c>
    </row>
    <row r="151" spans="1:26" ht="15.75" customHeight="1" x14ac:dyDescent="0.35">
      <c r="A151" s="2" t="s">
        <v>1188</v>
      </c>
      <c r="B151" s="31" t="s">
        <v>1189</v>
      </c>
      <c r="C151" s="49"/>
      <c r="D151" s="30" t="s">
        <v>156</v>
      </c>
    </row>
    <row r="152" spans="1:26" ht="15.75" customHeight="1" x14ac:dyDescent="0.35">
      <c r="B152" s="7"/>
    </row>
    <row r="153" spans="1:26" ht="15.75" customHeight="1" x14ac:dyDescent="0.35">
      <c r="A153" s="5" t="s">
        <v>1261</v>
      </c>
      <c r="B153" s="27"/>
      <c r="C153" s="6"/>
      <c r="D153" s="6"/>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1" t="s">
        <v>1149</v>
      </c>
      <c r="B154" s="28" t="s">
        <v>1150</v>
      </c>
      <c r="C154" s="1" t="s">
        <v>1151</v>
      </c>
      <c r="D154" s="1" t="s">
        <v>1152</v>
      </c>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t="s">
        <v>1153</v>
      </c>
      <c r="B155" s="7" t="s">
        <v>1154</v>
      </c>
      <c r="C155" s="29"/>
      <c r="D155" s="2" t="s">
        <v>586</v>
      </c>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t="s">
        <v>1159</v>
      </c>
      <c r="B156" s="7" t="s">
        <v>1114</v>
      </c>
      <c r="C156" s="34"/>
      <c r="D156" s="2" t="s">
        <v>569</v>
      </c>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t="s">
        <v>1184</v>
      </c>
      <c r="B157" s="31" t="s">
        <v>1185</v>
      </c>
      <c r="C157" s="47"/>
      <c r="D157" s="2" t="s">
        <v>347</v>
      </c>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t="s">
        <v>1164</v>
      </c>
      <c r="B158" s="7" t="s">
        <v>1165</v>
      </c>
      <c r="C158" s="36"/>
      <c r="D158" s="2" t="s">
        <v>1262</v>
      </c>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t="s">
        <v>1166</v>
      </c>
      <c r="B159" s="7" t="s">
        <v>1167</v>
      </c>
      <c r="C159" s="37"/>
      <c r="D159" s="2" t="s">
        <v>1263</v>
      </c>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t="s">
        <v>1155</v>
      </c>
      <c r="B160" s="31" t="s">
        <v>1156</v>
      </c>
      <c r="C160" s="32"/>
      <c r="D160" s="2" t="s">
        <v>580</v>
      </c>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t="s">
        <v>1170</v>
      </c>
      <c r="B161" s="7" t="s">
        <v>1171</v>
      </c>
      <c r="C161" s="40"/>
      <c r="D161" s="2" t="s">
        <v>578</v>
      </c>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t="s">
        <v>1177</v>
      </c>
      <c r="B162" s="31" t="s">
        <v>1178</v>
      </c>
      <c r="C162" s="43"/>
      <c r="D162" s="2" t="s">
        <v>462</v>
      </c>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t="s">
        <v>1188</v>
      </c>
      <c r="B163" s="31" t="s">
        <v>1189</v>
      </c>
      <c r="C163" s="49"/>
      <c r="D163" s="2" t="s">
        <v>460</v>
      </c>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7"/>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5" t="s">
        <v>1264</v>
      </c>
      <c r="B165" s="27"/>
      <c r="C165" s="6"/>
      <c r="D165" s="6"/>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1" t="s">
        <v>1149</v>
      </c>
      <c r="B166" s="28" t="s">
        <v>1150</v>
      </c>
      <c r="C166" s="1" t="s">
        <v>1151</v>
      </c>
      <c r="D166" s="1" t="s">
        <v>1152</v>
      </c>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t="s">
        <v>1153</v>
      </c>
      <c r="B167" s="7" t="s">
        <v>1154</v>
      </c>
      <c r="C167" s="29"/>
      <c r="D167" s="2" t="s">
        <v>586</v>
      </c>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t="s">
        <v>1182</v>
      </c>
      <c r="B168" s="7" t="s">
        <v>1183</v>
      </c>
      <c r="C168" s="46"/>
      <c r="D168" s="2" t="s">
        <v>1265</v>
      </c>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t="s">
        <v>1155</v>
      </c>
      <c r="B169" s="31" t="s">
        <v>1156</v>
      </c>
      <c r="C169" s="32"/>
      <c r="D169" s="2" t="s">
        <v>244</v>
      </c>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t="s">
        <v>1159</v>
      </c>
      <c r="B170" s="7" t="s">
        <v>1114</v>
      </c>
      <c r="C170" s="34"/>
      <c r="D170" s="2" t="s">
        <v>569</v>
      </c>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t="s">
        <v>1184</v>
      </c>
      <c r="B171" s="31" t="s">
        <v>1185</v>
      </c>
      <c r="C171" s="47"/>
      <c r="D171" s="2" t="s">
        <v>347</v>
      </c>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t="s">
        <v>1166</v>
      </c>
      <c r="B172" s="7" t="s">
        <v>1167</v>
      </c>
      <c r="C172" s="37"/>
      <c r="D172" s="2" t="s">
        <v>1266</v>
      </c>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t="s">
        <v>1188</v>
      </c>
      <c r="B173" s="31" t="s">
        <v>1189</v>
      </c>
      <c r="C173" s="49"/>
      <c r="D173" s="2" t="s">
        <v>227</v>
      </c>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t="s">
        <v>1179</v>
      </c>
      <c r="B174" s="31" t="s">
        <v>1180</v>
      </c>
      <c r="C174" s="44"/>
      <c r="D174" s="2" t="s">
        <v>258</v>
      </c>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t="s">
        <v>1181</v>
      </c>
      <c r="B175" s="7">
        <v>740000</v>
      </c>
      <c r="C175" s="45"/>
      <c r="D175" s="2" t="s">
        <v>256</v>
      </c>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t="s">
        <v>1177</v>
      </c>
      <c r="B176" s="31" t="s">
        <v>1178</v>
      </c>
      <c r="C176" s="43"/>
      <c r="D176" s="2" t="s">
        <v>1267</v>
      </c>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7"/>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5" t="s">
        <v>1268</v>
      </c>
      <c r="B178" s="27"/>
      <c r="C178" s="6"/>
      <c r="D178" s="6"/>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1" t="s">
        <v>1149</v>
      </c>
      <c r="B179" s="28" t="s">
        <v>1150</v>
      </c>
      <c r="C179" s="1" t="s">
        <v>1151</v>
      </c>
      <c r="D179" s="1" t="s">
        <v>1152</v>
      </c>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t="s">
        <v>1153</v>
      </c>
      <c r="B180" s="7" t="s">
        <v>1154</v>
      </c>
      <c r="C180" s="29"/>
      <c r="D180" s="2" t="s">
        <v>586</v>
      </c>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t="s">
        <v>1188</v>
      </c>
      <c r="B181" s="31" t="s">
        <v>1189</v>
      </c>
      <c r="C181" s="49"/>
      <c r="D181" s="2" t="s">
        <v>227</v>
      </c>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t="s">
        <v>1182</v>
      </c>
      <c r="B182" s="7" t="s">
        <v>1183</v>
      </c>
      <c r="C182" s="46"/>
      <c r="D182" s="2" t="s">
        <v>1265</v>
      </c>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t="s">
        <v>1155</v>
      </c>
      <c r="B183" s="31" t="s">
        <v>1156</v>
      </c>
      <c r="C183" s="32"/>
      <c r="D183" s="2" t="s">
        <v>244</v>
      </c>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t="s">
        <v>1164</v>
      </c>
      <c r="B184" s="7" t="s">
        <v>1165</v>
      </c>
      <c r="C184" s="36"/>
      <c r="D184" s="2" t="s">
        <v>1269</v>
      </c>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t="s">
        <v>1179</v>
      </c>
      <c r="B185" s="31" t="s">
        <v>1180</v>
      </c>
      <c r="C185" s="44"/>
      <c r="D185" s="2" t="s">
        <v>258</v>
      </c>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t="s">
        <v>1177</v>
      </c>
      <c r="B186" s="31" t="s">
        <v>1178</v>
      </c>
      <c r="C186" s="43"/>
      <c r="D186" s="2" t="s">
        <v>1267</v>
      </c>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t="s">
        <v>1166</v>
      </c>
      <c r="B187" s="7" t="s">
        <v>1167</v>
      </c>
      <c r="C187" s="37"/>
      <c r="D187" s="2" t="s">
        <v>1266</v>
      </c>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t="s">
        <v>1184</v>
      </c>
      <c r="B188" s="31" t="s">
        <v>1185</v>
      </c>
      <c r="C188" s="47"/>
      <c r="D188" s="2" t="s">
        <v>347</v>
      </c>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t="s">
        <v>1159</v>
      </c>
      <c r="B189" s="7" t="s">
        <v>1114</v>
      </c>
      <c r="C189" s="34"/>
      <c r="D189" s="2" t="s">
        <v>569</v>
      </c>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7"/>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5" t="s">
        <v>1270</v>
      </c>
      <c r="B191" s="27"/>
      <c r="C191" s="6"/>
      <c r="D191" s="6"/>
    </row>
    <row r="192" spans="1:26" ht="15.75" customHeight="1" x14ac:dyDescent="0.35">
      <c r="A192" s="1" t="s">
        <v>1149</v>
      </c>
      <c r="B192" s="28" t="s">
        <v>1150</v>
      </c>
      <c r="C192" s="1" t="s">
        <v>1151</v>
      </c>
      <c r="D192" s="1" t="s">
        <v>1152</v>
      </c>
    </row>
    <row r="193" spans="1:26" ht="15.75" customHeight="1" x14ac:dyDescent="0.35">
      <c r="A193" s="2" t="s">
        <v>1153</v>
      </c>
      <c r="B193" s="7" t="s">
        <v>1154</v>
      </c>
      <c r="C193" s="29"/>
      <c r="D193" s="2" t="s">
        <v>246</v>
      </c>
    </row>
    <row r="194" spans="1:26" ht="15.75" customHeight="1" x14ac:dyDescent="0.35">
      <c r="A194" s="2" t="s">
        <v>1190</v>
      </c>
      <c r="B194" s="7" t="s">
        <v>1191</v>
      </c>
      <c r="C194" s="50"/>
      <c r="D194" s="30" t="s">
        <v>1271</v>
      </c>
    </row>
    <row r="195" spans="1:26" ht="15.75" customHeight="1" x14ac:dyDescent="0.35">
      <c r="A195" s="2" t="s">
        <v>1175</v>
      </c>
      <c r="B195" s="7" t="s">
        <v>1176</v>
      </c>
      <c r="C195" s="42"/>
      <c r="D195" s="2" t="s">
        <v>260</v>
      </c>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t="s">
        <v>1155</v>
      </c>
      <c r="B196" s="31" t="s">
        <v>1156</v>
      </c>
      <c r="C196" s="32"/>
      <c r="D196" s="30" t="s">
        <v>244</v>
      </c>
    </row>
    <row r="197" spans="1:26" ht="15.75" customHeight="1" x14ac:dyDescent="0.35">
      <c r="A197" s="2" t="s">
        <v>1159</v>
      </c>
      <c r="B197" s="7" t="s">
        <v>1114</v>
      </c>
      <c r="C197" s="34"/>
      <c r="D197" s="30" t="s">
        <v>1272</v>
      </c>
      <c r="E197" s="2"/>
    </row>
    <row r="198" spans="1:26" ht="15.75" customHeight="1" x14ac:dyDescent="0.35">
      <c r="A198" s="2" t="s">
        <v>1164</v>
      </c>
      <c r="B198" s="7" t="s">
        <v>1165</v>
      </c>
      <c r="C198" s="36"/>
      <c r="D198" s="30" t="s">
        <v>1273</v>
      </c>
      <c r="E198" s="2"/>
    </row>
    <row r="199" spans="1:26" ht="15.75" customHeight="1" x14ac:dyDescent="0.35">
      <c r="A199" s="2" t="s">
        <v>1168</v>
      </c>
      <c r="B199" s="38" t="s">
        <v>1169</v>
      </c>
      <c r="C199" s="39"/>
      <c r="D199" s="30" t="s">
        <v>236</v>
      </c>
      <c r="E199" s="2"/>
    </row>
    <row r="200" spans="1:26" ht="15.75" customHeight="1" x14ac:dyDescent="0.35">
      <c r="A200" s="2" t="s">
        <v>1170</v>
      </c>
      <c r="B200" s="7" t="s">
        <v>1171</v>
      </c>
      <c r="C200" s="40"/>
      <c r="D200" s="30" t="s">
        <v>234</v>
      </c>
    </row>
    <row r="201" spans="1:26" ht="15.75" customHeight="1" x14ac:dyDescent="0.35">
      <c r="A201" s="2" t="s">
        <v>1177</v>
      </c>
      <c r="B201" s="31" t="s">
        <v>1178</v>
      </c>
      <c r="C201" s="43"/>
      <c r="D201" s="30" t="s">
        <v>1274</v>
      </c>
    </row>
    <row r="202" spans="1:26" ht="15.75" customHeight="1" x14ac:dyDescent="0.35">
      <c r="A202" s="2" t="s">
        <v>1184</v>
      </c>
      <c r="B202" s="31" t="s">
        <v>1185</v>
      </c>
      <c r="C202" s="47"/>
      <c r="D202" s="30" t="s">
        <v>347</v>
      </c>
    </row>
    <row r="203" spans="1:26" ht="15.75" customHeight="1" x14ac:dyDescent="0.35">
      <c r="A203" s="2" t="s">
        <v>1186</v>
      </c>
      <c r="B203" s="7" t="s">
        <v>1187</v>
      </c>
      <c r="C203" s="48"/>
      <c r="D203" s="30" t="s">
        <v>252</v>
      </c>
    </row>
    <row r="204" spans="1:26" ht="15.75" customHeight="1" x14ac:dyDescent="0.35">
      <c r="A204" s="2" t="s">
        <v>1188</v>
      </c>
      <c r="B204" s="31" t="s">
        <v>1189</v>
      </c>
      <c r="C204" s="49"/>
      <c r="D204" s="30" t="s">
        <v>227</v>
      </c>
    </row>
    <row r="205" spans="1:26" ht="15.75" customHeight="1" x14ac:dyDescent="0.35">
      <c r="A205" s="2" t="s">
        <v>1181</v>
      </c>
      <c r="B205" s="7">
        <v>740000</v>
      </c>
      <c r="C205" s="45"/>
      <c r="D205" s="2" t="s">
        <v>256</v>
      </c>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5" t="s">
        <v>1275</v>
      </c>
      <c r="B207" s="27"/>
      <c r="C207" s="6"/>
      <c r="D207" s="6"/>
    </row>
    <row r="208" spans="1:26" ht="15.75" customHeight="1" x14ac:dyDescent="0.35">
      <c r="A208" s="1" t="s">
        <v>1149</v>
      </c>
      <c r="B208" s="28" t="s">
        <v>1150</v>
      </c>
      <c r="C208" s="1" t="s">
        <v>1151</v>
      </c>
      <c r="D208" s="1" t="s">
        <v>1152</v>
      </c>
    </row>
    <row r="209" spans="1:26" ht="15.75" customHeight="1" x14ac:dyDescent="0.35">
      <c r="A209" s="2" t="s">
        <v>1153</v>
      </c>
      <c r="B209" s="7" t="s">
        <v>1154</v>
      </c>
      <c r="C209" s="29"/>
      <c r="D209" s="2" t="s">
        <v>586</v>
      </c>
    </row>
    <row r="210" spans="1:26" ht="15.75" customHeight="1" x14ac:dyDescent="0.35">
      <c r="A210" s="2" t="s">
        <v>1159</v>
      </c>
      <c r="B210" s="7" t="s">
        <v>1114</v>
      </c>
      <c r="C210" s="34"/>
      <c r="D210" s="2" t="s">
        <v>569</v>
      </c>
    </row>
    <row r="211" spans="1:26" ht="15.75" customHeight="1" x14ac:dyDescent="0.35">
      <c r="A211" s="2" t="s">
        <v>1182</v>
      </c>
      <c r="B211" s="7" t="s">
        <v>1183</v>
      </c>
      <c r="C211" s="46"/>
      <c r="D211" s="2" t="s">
        <v>1265</v>
      </c>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t="s">
        <v>1175</v>
      </c>
      <c r="B212" s="7" t="s">
        <v>1176</v>
      </c>
      <c r="C212" s="42"/>
      <c r="D212" s="2" t="s">
        <v>260</v>
      </c>
    </row>
    <row r="213" spans="1:26" ht="15.75" customHeight="1" x14ac:dyDescent="0.35">
      <c r="A213" s="2" t="s">
        <v>1190</v>
      </c>
      <c r="B213" s="7" t="s">
        <v>1191</v>
      </c>
      <c r="C213" s="50"/>
      <c r="D213" s="2" t="s">
        <v>1271</v>
      </c>
    </row>
    <row r="214" spans="1:26" ht="15.75" customHeight="1" x14ac:dyDescent="0.35">
      <c r="A214" s="2" t="s">
        <v>1155</v>
      </c>
      <c r="B214" s="31" t="s">
        <v>1156</v>
      </c>
      <c r="C214" s="32"/>
      <c r="D214" s="2" t="s">
        <v>244</v>
      </c>
    </row>
    <row r="215" spans="1:26" ht="15.75" customHeight="1" x14ac:dyDescent="0.35">
      <c r="A215" s="2" t="s">
        <v>1170</v>
      </c>
      <c r="B215" s="7" t="s">
        <v>1171</v>
      </c>
      <c r="C215" s="40"/>
      <c r="D215" s="2" t="s">
        <v>1276</v>
      </c>
    </row>
    <row r="216" spans="1:26" ht="15.75" customHeight="1" x14ac:dyDescent="0.35">
      <c r="A216" s="2" t="s">
        <v>1188</v>
      </c>
      <c r="B216" s="31" t="s">
        <v>1189</v>
      </c>
      <c r="C216" s="49"/>
      <c r="D216" s="2" t="s">
        <v>1277</v>
      </c>
    </row>
    <row r="217" spans="1:26" ht="15.75" customHeight="1" x14ac:dyDescent="0.35">
      <c r="A217" s="2" t="s">
        <v>1184</v>
      </c>
      <c r="B217" s="31" t="s">
        <v>1185</v>
      </c>
      <c r="C217" s="47"/>
      <c r="D217" s="2" t="s">
        <v>347</v>
      </c>
    </row>
    <row r="218" spans="1:26" ht="15.75" customHeight="1" x14ac:dyDescent="0.35">
      <c r="A218" s="2" t="s">
        <v>1177</v>
      </c>
      <c r="B218" s="31" t="s">
        <v>1178</v>
      </c>
      <c r="C218" s="43"/>
      <c r="D218" s="2" t="s">
        <v>1274</v>
      </c>
    </row>
    <row r="219" spans="1:26" ht="15.75" customHeight="1" x14ac:dyDescent="0.35">
      <c r="A219" s="2" t="s">
        <v>1181</v>
      </c>
      <c r="B219" s="7">
        <v>740000</v>
      </c>
      <c r="C219" s="45"/>
      <c r="D219" s="2" t="s">
        <v>256</v>
      </c>
    </row>
    <row r="220" spans="1:26" ht="15.75" customHeight="1" x14ac:dyDescent="0.35">
      <c r="B220" s="7"/>
    </row>
    <row r="221" spans="1:26" ht="15.75" customHeight="1" x14ac:dyDescent="0.35">
      <c r="B221" s="7"/>
    </row>
    <row r="222" spans="1:26" ht="15.75" customHeight="1" x14ac:dyDescent="0.35">
      <c r="B222" s="7"/>
    </row>
    <row r="223" spans="1:26" ht="15.75" customHeight="1" x14ac:dyDescent="0.35">
      <c r="B223" s="7"/>
    </row>
    <row r="224" spans="1:26" ht="15.75" customHeight="1" x14ac:dyDescent="0.35">
      <c r="B224" s="7"/>
    </row>
    <row r="225" spans="2:2" ht="15.75" customHeight="1" x14ac:dyDescent="0.35">
      <c r="B225" s="7"/>
    </row>
    <row r="226" spans="2:2" ht="15.75" customHeight="1" x14ac:dyDescent="0.35">
      <c r="B226" s="7"/>
    </row>
    <row r="227" spans="2:2" ht="15.75" customHeight="1" x14ac:dyDescent="0.35">
      <c r="B227" s="7"/>
    </row>
    <row r="228" spans="2:2" ht="15.75" customHeight="1" x14ac:dyDescent="0.35">
      <c r="B228" s="7"/>
    </row>
    <row r="229" spans="2:2" ht="15.75" customHeight="1" x14ac:dyDescent="0.35">
      <c r="B229" s="7"/>
    </row>
    <row r="230" spans="2:2" ht="15.75" customHeight="1" x14ac:dyDescent="0.35">
      <c r="B230" s="7"/>
    </row>
    <row r="231" spans="2:2" ht="15.75" customHeight="1" x14ac:dyDescent="0.35">
      <c r="B231" s="7"/>
    </row>
    <row r="232" spans="2:2" ht="15.75" customHeight="1" x14ac:dyDescent="0.35">
      <c r="B232" s="7"/>
    </row>
    <row r="233" spans="2:2" ht="15.75" customHeight="1" x14ac:dyDescent="0.35">
      <c r="B233" s="7"/>
    </row>
    <row r="234" spans="2:2" ht="15.75" customHeight="1" x14ac:dyDescent="0.35">
      <c r="B234" s="7"/>
    </row>
    <row r="235" spans="2:2" ht="15.75" customHeight="1" x14ac:dyDescent="0.35">
      <c r="B235" s="7"/>
    </row>
    <row r="236" spans="2:2" ht="15.75" customHeight="1" x14ac:dyDescent="0.35">
      <c r="B236" s="7"/>
    </row>
    <row r="237" spans="2:2" ht="15.75" customHeight="1" x14ac:dyDescent="0.35">
      <c r="B237" s="7"/>
    </row>
    <row r="238" spans="2:2" ht="15.75" customHeight="1" x14ac:dyDescent="0.35">
      <c r="B238" s="7"/>
    </row>
    <row r="239" spans="2:2" ht="15.75" customHeight="1" x14ac:dyDescent="0.35">
      <c r="B239" s="7"/>
    </row>
    <row r="240" spans="2:2" ht="15.75" customHeight="1" x14ac:dyDescent="0.35">
      <c r="B240" s="7"/>
    </row>
    <row r="241" spans="2:2" ht="15.75" customHeight="1" x14ac:dyDescent="0.35">
      <c r="B241" s="7"/>
    </row>
    <row r="242" spans="2:2" ht="15.75" customHeight="1" x14ac:dyDescent="0.35">
      <c r="B242" s="7"/>
    </row>
    <row r="243" spans="2:2" ht="15.75" customHeight="1" x14ac:dyDescent="0.35">
      <c r="B243" s="7"/>
    </row>
    <row r="244" spans="2:2" ht="15.75" customHeight="1" x14ac:dyDescent="0.35">
      <c r="B244" s="7"/>
    </row>
    <row r="245" spans="2:2" ht="15.75" customHeight="1" x14ac:dyDescent="0.35">
      <c r="B245" s="7"/>
    </row>
    <row r="246" spans="2:2" ht="15.75" customHeight="1" x14ac:dyDescent="0.35">
      <c r="B246" s="7"/>
    </row>
    <row r="247" spans="2:2" ht="15.75" customHeight="1" x14ac:dyDescent="0.35">
      <c r="B247" s="7"/>
    </row>
    <row r="248" spans="2:2" ht="15.75" customHeight="1" x14ac:dyDescent="0.35">
      <c r="B248" s="7"/>
    </row>
    <row r="249" spans="2:2" ht="15.75" customHeight="1" x14ac:dyDescent="0.35">
      <c r="B249" s="7"/>
    </row>
    <row r="250" spans="2:2" ht="15.75" customHeight="1" x14ac:dyDescent="0.35">
      <c r="B250" s="7"/>
    </row>
    <row r="251" spans="2:2" ht="15.75" customHeight="1" x14ac:dyDescent="0.35">
      <c r="B251" s="7"/>
    </row>
    <row r="252" spans="2:2" ht="15.75" customHeight="1" x14ac:dyDescent="0.35">
      <c r="B252" s="7"/>
    </row>
    <row r="253" spans="2:2" ht="15.75" customHeight="1" x14ac:dyDescent="0.35">
      <c r="B253" s="7"/>
    </row>
    <row r="254" spans="2:2" ht="15.75" customHeight="1" x14ac:dyDescent="0.35">
      <c r="B254" s="7"/>
    </row>
    <row r="255" spans="2:2" ht="15.75" customHeight="1" x14ac:dyDescent="0.35">
      <c r="B255" s="7"/>
    </row>
    <row r="256" spans="2:2" ht="15.75" customHeight="1" x14ac:dyDescent="0.35">
      <c r="B256" s="7"/>
    </row>
    <row r="257" spans="2:2" ht="15.75" customHeight="1" x14ac:dyDescent="0.35">
      <c r="B257" s="7"/>
    </row>
    <row r="258" spans="2:2" ht="15.75" customHeight="1" x14ac:dyDescent="0.35">
      <c r="B258" s="7"/>
    </row>
    <row r="259" spans="2:2" ht="15.75" customHeight="1" x14ac:dyDescent="0.35">
      <c r="B259" s="7"/>
    </row>
    <row r="260" spans="2:2" ht="15.75" customHeight="1" x14ac:dyDescent="0.35">
      <c r="B260" s="7"/>
    </row>
    <row r="261" spans="2:2" ht="15.75" customHeight="1" x14ac:dyDescent="0.35">
      <c r="B261" s="7"/>
    </row>
    <row r="262" spans="2:2" ht="15.75" customHeight="1" x14ac:dyDescent="0.35">
      <c r="B262" s="7"/>
    </row>
    <row r="263" spans="2:2" ht="15.75" customHeight="1" x14ac:dyDescent="0.35">
      <c r="B263" s="7"/>
    </row>
    <row r="264" spans="2:2" ht="15.75" customHeight="1" x14ac:dyDescent="0.35">
      <c r="B264" s="7"/>
    </row>
    <row r="265" spans="2:2" ht="15.75" customHeight="1" x14ac:dyDescent="0.35">
      <c r="B265" s="7"/>
    </row>
    <row r="266" spans="2:2" ht="15.75" customHeight="1" x14ac:dyDescent="0.35">
      <c r="B266" s="7"/>
    </row>
    <row r="267" spans="2:2" ht="15.75" customHeight="1" x14ac:dyDescent="0.35">
      <c r="B267" s="7"/>
    </row>
    <row r="268" spans="2:2" ht="15.75" customHeight="1" x14ac:dyDescent="0.35">
      <c r="B268" s="7"/>
    </row>
    <row r="269" spans="2:2" ht="15.75" customHeight="1" x14ac:dyDescent="0.35">
      <c r="B269" s="7"/>
    </row>
    <row r="270" spans="2:2" ht="15.75" customHeight="1" x14ac:dyDescent="0.35">
      <c r="B270" s="7"/>
    </row>
    <row r="271" spans="2:2" ht="15.75" customHeight="1" x14ac:dyDescent="0.35">
      <c r="B271" s="7"/>
    </row>
    <row r="272" spans="2:2" ht="15.75" customHeight="1" x14ac:dyDescent="0.35">
      <c r="B272" s="7"/>
    </row>
    <row r="273" spans="2:2" ht="15.75" customHeight="1" x14ac:dyDescent="0.35">
      <c r="B273" s="7"/>
    </row>
    <row r="274" spans="2:2" ht="15.75" customHeight="1" x14ac:dyDescent="0.35">
      <c r="B274" s="7"/>
    </row>
    <row r="275" spans="2:2" ht="15.75" customHeight="1" x14ac:dyDescent="0.35">
      <c r="B275" s="7"/>
    </row>
    <row r="276" spans="2:2" ht="15.75" customHeight="1" x14ac:dyDescent="0.35">
      <c r="B276" s="7"/>
    </row>
    <row r="277" spans="2:2" ht="15.75" customHeight="1" x14ac:dyDescent="0.35">
      <c r="B277" s="7"/>
    </row>
    <row r="278" spans="2:2" ht="15.75" customHeight="1" x14ac:dyDescent="0.35">
      <c r="B278" s="7"/>
    </row>
    <row r="279" spans="2:2" ht="15.75" customHeight="1" x14ac:dyDescent="0.35">
      <c r="B279" s="7"/>
    </row>
    <row r="280" spans="2:2" ht="15.75" customHeight="1" x14ac:dyDescent="0.35">
      <c r="B280" s="7"/>
    </row>
    <row r="281" spans="2:2" ht="15.75" customHeight="1" x14ac:dyDescent="0.35">
      <c r="B281" s="7"/>
    </row>
    <row r="282" spans="2:2" ht="15.75" customHeight="1" x14ac:dyDescent="0.35">
      <c r="B282" s="7"/>
    </row>
    <row r="283" spans="2:2" ht="15.75" customHeight="1" x14ac:dyDescent="0.35">
      <c r="B283" s="7"/>
    </row>
    <row r="284" spans="2:2" ht="15.75" customHeight="1" x14ac:dyDescent="0.35">
      <c r="B284" s="7"/>
    </row>
    <row r="285" spans="2:2" ht="15.75" customHeight="1" x14ac:dyDescent="0.35">
      <c r="B285" s="7"/>
    </row>
    <row r="286" spans="2:2" ht="15.75" customHeight="1" x14ac:dyDescent="0.35">
      <c r="B286" s="7"/>
    </row>
    <row r="287" spans="2:2" ht="15.75" customHeight="1" x14ac:dyDescent="0.35">
      <c r="B287" s="7"/>
    </row>
    <row r="288" spans="2:2" ht="15.75" customHeight="1" x14ac:dyDescent="0.35">
      <c r="B288" s="7"/>
    </row>
    <row r="289" spans="2:2" ht="15.75" customHeight="1" x14ac:dyDescent="0.35">
      <c r="B289" s="7"/>
    </row>
    <row r="290" spans="2:2" ht="15.75" customHeight="1" x14ac:dyDescent="0.35">
      <c r="B290" s="7"/>
    </row>
    <row r="291" spans="2:2" ht="15.75" customHeight="1" x14ac:dyDescent="0.35">
      <c r="B291" s="7"/>
    </row>
    <row r="292" spans="2:2" ht="15.75" customHeight="1" x14ac:dyDescent="0.35">
      <c r="B292" s="7"/>
    </row>
    <row r="293" spans="2:2" ht="15.75" customHeight="1" x14ac:dyDescent="0.35">
      <c r="B293" s="7"/>
    </row>
    <row r="294" spans="2:2" ht="15.75" customHeight="1" x14ac:dyDescent="0.35">
      <c r="B294" s="7"/>
    </row>
    <row r="295" spans="2:2" ht="15.75" customHeight="1" x14ac:dyDescent="0.35">
      <c r="B295" s="7"/>
    </row>
    <row r="296" spans="2:2" ht="15.75" customHeight="1" x14ac:dyDescent="0.35">
      <c r="B296" s="7"/>
    </row>
    <row r="297" spans="2:2" ht="15.75" customHeight="1" x14ac:dyDescent="0.35">
      <c r="B297" s="7"/>
    </row>
    <row r="298" spans="2:2" ht="15.75" customHeight="1" x14ac:dyDescent="0.35">
      <c r="B298" s="7"/>
    </row>
    <row r="299" spans="2:2" ht="15.75" customHeight="1" x14ac:dyDescent="0.35">
      <c r="B299" s="7"/>
    </row>
    <row r="300" spans="2:2" ht="15.75" customHeight="1" x14ac:dyDescent="0.35">
      <c r="B300" s="7"/>
    </row>
    <row r="301" spans="2:2" ht="15.75" customHeight="1" x14ac:dyDescent="0.35">
      <c r="B301" s="7"/>
    </row>
    <row r="302" spans="2:2" ht="15.75" customHeight="1" x14ac:dyDescent="0.35">
      <c r="B302" s="7"/>
    </row>
    <row r="303" spans="2:2" ht="15.75" customHeight="1" x14ac:dyDescent="0.35">
      <c r="B303" s="7"/>
    </row>
    <row r="304" spans="2:2" ht="15.75" customHeight="1" x14ac:dyDescent="0.35">
      <c r="B304" s="7"/>
    </row>
    <row r="305" spans="2:2" ht="15.75" customHeight="1" x14ac:dyDescent="0.35">
      <c r="B305" s="7"/>
    </row>
    <row r="306" spans="2:2" ht="15.75" customHeight="1" x14ac:dyDescent="0.35">
      <c r="B306" s="7"/>
    </row>
    <row r="307" spans="2:2" ht="15.75" customHeight="1" x14ac:dyDescent="0.35">
      <c r="B307" s="7"/>
    </row>
    <row r="308" spans="2:2" ht="15.75" customHeight="1" x14ac:dyDescent="0.35">
      <c r="B308" s="7"/>
    </row>
    <row r="309" spans="2:2" ht="15.75" customHeight="1" x14ac:dyDescent="0.35">
      <c r="B309" s="7"/>
    </row>
    <row r="310" spans="2:2" ht="15.75" customHeight="1" x14ac:dyDescent="0.35">
      <c r="B310" s="7"/>
    </row>
    <row r="311" spans="2:2" ht="15.75" customHeight="1" x14ac:dyDescent="0.35">
      <c r="B311" s="7"/>
    </row>
    <row r="312" spans="2:2" ht="15.75" customHeight="1" x14ac:dyDescent="0.35">
      <c r="B312" s="7"/>
    </row>
    <row r="313" spans="2:2" ht="15.75" customHeight="1" x14ac:dyDescent="0.35">
      <c r="B313" s="7"/>
    </row>
    <row r="314" spans="2:2" ht="15.75" customHeight="1" x14ac:dyDescent="0.35">
      <c r="B314" s="7"/>
    </row>
    <row r="315" spans="2:2" ht="15.75" customHeight="1" x14ac:dyDescent="0.35">
      <c r="B315" s="7"/>
    </row>
    <row r="316" spans="2:2" ht="15.75" customHeight="1" x14ac:dyDescent="0.35">
      <c r="B316" s="7"/>
    </row>
    <row r="317" spans="2:2" ht="15.75" customHeight="1" x14ac:dyDescent="0.35">
      <c r="B317" s="7"/>
    </row>
    <row r="318" spans="2:2" ht="15.75" customHeight="1" x14ac:dyDescent="0.35">
      <c r="B318" s="7"/>
    </row>
    <row r="319" spans="2:2" ht="15.75" customHeight="1" x14ac:dyDescent="0.35">
      <c r="B319" s="7"/>
    </row>
    <row r="320" spans="2:2" ht="15.75" customHeight="1" x14ac:dyDescent="0.35">
      <c r="B320" s="7"/>
    </row>
    <row r="321" spans="2:2" ht="15.75" customHeight="1" x14ac:dyDescent="0.35">
      <c r="B321" s="7"/>
    </row>
    <row r="322" spans="2:2" ht="15.75" customHeight="1" x14ac:dyDescent="0.35">
      <c r="B322" s="7"/>
    </row>
    <row r="323" spans="2:2" ht="15.75" customHeight="1" x14ac:dyDescent="0.35">
      <c r="B323" s="7"/>
    </row>
    <row r="324" spans="2:2" ht="15.75" customHeight="1" x14ac:dyDescent="0.35">
      <c r="B324" s="7"/>
    </row>
    <row r="325" spans="2:2" ht="15.75" customHeight="1" x14ac:dyDescent="0.35">
      <c r="B325" s="7"/>
    </row>
    <row r="326" spans="2:2" ht="15.75" customHeight="1" x14ac:dyDescent="0.35">
      <c r="B326" s="7"/>
    </row>
    <row r="327" spans="2:2" ht="15.75" customHeight="1" x14ac:dyDescent="0.35">
      <c r="B327" s="7"/>
    </row>
    <row r="328" spans="2:2" ht="15.75" customHeight="1" x14ac:dyDescent="0.35">
      <c r="B328" s="7"/>
    </row>
    <row r="329" spans="2:2" ht="15.75" customHeight="1" x14ac:dyDescent="0.35">
      <c r="B329" s="7"/>
    </row>
    <row r="330" spans="2:2" ht="15.75" customHeight="1" x14ac:dyDescent="0.35">
      <c r="B330" s="7"/>
    </row>
    <row r="331" spans="2:2" ht="15.75" customHeight="1" x14ac:dyDescent="0.35">
      <c r="B331" s="7"/>
    </row>
    <row r="332" spans="2:2" ht="15.75" customHeight="1" x14ac:dyDescent="0.35">
      <c r="B332" s="7"/>
    </row>
    <row r="333" spans="2:2" ht="15.75" customHeight="1" x14ac:dyDescent="0.35">
      <c r="B333" s="7"/>
    </row>
    <row r="334" spans="2:2" ht="15.75" customHeight="1" x14ac:dyDescent="0.35">
      <c r="B334" s="7"/>
    </row>
    <row r="335" spans="2:2" ht="15.75" customHeight="1" x14ac:dyDescent="0.35">
      <c r="B335" s="7"/>
    </row>
    <row r="336" spans="2:2" ht="15.75" customHeight="1" x14ac:dyDescent="0.35">
      <c r="B336" s="7"/>
    </row>
    <row r="337" spans="2:2" ht="15.75" customHeight="1" x14ac:dyDescent="0.35">
      <c r="B337" s="7"/>
    </row>
    <row r="338" spans="2:2" ht="15.75" customHeight="1" x14ac:dyDescent="0.35">
      <c r="B338" s="7"/>
    </row>
    <row r="339" spans="2:2" ht="15.75" customHeight="1" x14ac:dyDescent="0.35">
      <c r="B339" s="7"/>
    </row>
    <row r="340" spans="2:2" ht="15.75" customHeight="1" x14ac:dyDescent="0.35">
      <c r="B340" s="7"/>
    </row>
    <row r="341" spans="2:2" ht="15.75" customHeight="1" x14ac:dyDescent="0.35">
      <c r="B341" s="7"/>
    </row>
    <row r="342" spans="2:2" ht="15.75" customHeight="1" x14ac:dyDescent="0.35">
      <c r="B342" s="7"/>
    </row>
    <row r="343" spans="2:2" ht="15.75" customHeight="1" x14ac:dyDescent="0.35">
      <c r="B343" s="7"/>
    </row>
    <row r="344" spans="2:2" ht="15.75" customHeight="1" x14ac:dyDescent="0.35">
      <c r="B344" s="7"/>
    </row>
    <row r="345" spans="2:2" ht="15.75" customHeight="1" x14ac:dyDescent="0.35">
      <c r="B345" s="7"/>
    </row>
    <row r="346" spans="2:2" ht="15.75" customHeight="1" x14ac:dyDescent="0.35">
      <c r="B346" s="7"/>
    </row>
    <row r="347" spans="2:2" ht="15.75" customHeight="1" x14ac:dyDescent="0.35">
      <c r="B347" s="7"/>
    </row>
    <row r="348" spans="2:2" ht="15.75" customHeight="1" x14ac:dyDescent="0.35">
      <c r="B348" s="7"/>
    </row>
    <row r="349" spans="2:2" ht="15.75" customHeight="1" x14ac:dyDescent="0.35">
      <c r="B349" s="7"/>
    </row>
    <row r="350" spans="2:2" ht="15.75" customHeight="1" x14ac:dyDescent="0.35">
      <c r="B350" s="7"/>
    </row>
    <row r="351" spans="2:2" ht="15.75" customHeight="1" x14ac:dyDescent="0.35">
      <c r="B351" s="7"/>
    </row>
    <row r="352" spans="2:2" ht="15.75" customHeight="1" x14ac:dyDescent="0.35">
      <c r="B352" s="7"/>
    </row>
    <row r="353" spans="2:2" ht="15.75" customHeight="1" x14ac:dyDescent="0.35">
      <c r="B353" s="7"/>
    </row>
    <row r="354" spans="2:2" ht="15.75" customHeight="1" x14ac:dyDescent="0.35">
      <c r="B354" s="7"/>
    </row>
    <row r="355" spans="2:2" ht="15.75" customHeight="1" x14ac:dyDescent="0.35">
      <c r="B355" s="7"/>
    </row>
    <row r="356" spans="2:2" ht="15.75" customHeight="1" x14ac:dyDescent="0.35">
      <c r="B356" s="7"/>
    </row>
    <row r="357" spans="2:2" ht="15.75" customHeight="1" x14ac:dyDescent="0.35">
      <c r="B357" s="7"/>
    </row>
    <row r="358" spans="2:2" ht="15.75" customHeight="1" x14ac:dyDescent="0.35">
      <c r="B358" s="7"/>
    </row>
    <row r="359" spans="2:2" ht="15.75" customHeight="1" x14ac:dyDescent="0.35">
      <c r="B359" s="7"/>
    </row>
    <row r="360" spans="2:2" ht="15.75" customHeight="1" x14ac:dyDescent="0.35">
      <c r="B360" s="7"/>
    </row>
    <row r="361" spans="2:2" ht="15.75" customHeight="1" x14ac:dyDescent="0.35">
      <c r="B361" s="7"/>
    </row>
    <row r="362" spans="2:2" ht="15.75" customHeight="1" x14ac:dyDescent="0.35">
      <c r="B362" s="7"/>
    </row>
    <row r="363" spans="2:2" ht="15.75" customHeight="1" x14ac:dyDescent="0.35">
      <c r="B363" s="7"/>
    </row>
    <row r="364" spans="2:2" ht="15.75" customHeight="1" x14ac:dyDescent="0.35">
      <c r="B364" s="7"/>
    </row>
    <row r="365" spans="2:2" ht="15.75" customHeight="1" x14ac:dyDescent="0.35">
      <c r="B365" s="7"/>
    </row>
    <row r="366" spans="2:2" ht="15.75" customHeight="1" x14ac:dyDescent="0.35">
      <c r="B366" s="7"/>
    </row>
    <row r="367" spans="2:2" ht="15.75" customHeight="1" x14ac:dyDescent="0.35">
      <c r="B367" s="7"/>
    </row>
    <row r="368" spans="2:2" ht="15.75" customHeight="1" x14ac:dyDescent="0.35">
      <c r="B368" s="7"/>
    </row>
    <row r="369" spans="2:2" ht="15.75" customHeight="1" x14ac:dyDescent="0.35">
      <c r="B369" s="7"/>
    </row>
    <row r="370" spans="2:2" ht="15.75" customHeight="1" x14ac:dyDescent="0.35">
      <c r="B370" s="7"/>
    </row>
    <row r="371" spans="2:2" ht="15.75" customHeight="1" x14ac:dyDescent="0.35">
      <c r="B371" s="7"/>
    </row>
    <row r="372" spans="2:2" ht="15.75" customHeight="1" x14ac:dyDescent="0.35">
      <c r="B372" s="7"/>
    </row>
    <row r="373" spans="2:2" ht="15.75" customHeight="1" x14ac:dyDescent="0.35">
      <c r="B373" s="7"/>
    </row>
    <row r="374" spans="2:2" ht="15.75" customHeight="1" x14ac:dyDescent="0.35">
      <c r="B374" s="7"/>
    </row>
    <row r="375" spans="2:2" ht="15.75" customHeight="1" x14ac:dyDescent="0.35">
      <c r="B375" s="7"/>
    </row>
    <row r="376" spans="2:2" ht="15.75" customHeight="1" x14ac:dyDescent="0.35">
      <c r="B376" s="7"/>
    </row>
    <row r="377" spans="2:2" ht="15.75" customHeight="1" x14ac:dyDescent="0.35">
      <c r="B377" s="7"/>
    </row>
    <row r="378" spans="2:2" ht="15.75" customHeight="1" x14ac:dyDescent="0.35">
      <c r="B378" s="7"/>
    </row>
    <row r="379" spans="2:2" ht="15.75" customHeight="1" x14ac:dyDescent="0.35">
      <c r="B379" s="7"/>
    </row>
    <row r="380" spans="2:2" ht="15.75" customHeight="1" x14ac:dyDescent="0.35">
      <c r="B380" s="7"/>
    </row>
    <row r="381" spans="2:2" ht="15.75" customHeight="1" x14ac:dyDescent="0.35">
      <c r="B381" s="7"/>
    </row>
    <row r="382" spans="2:2" ht="15.75" customHeight="1" x14ac:dyDescent="0.35">
      <c r="B382" s="7"/>
    </row>
    <row r="383" spans="2:2" ht="15.75" customHeight="1" x14ac:dyDescent="0.35">
      <c r="B383" s="7"/>
    </row>
    <row r="384" spans="2:2" ht="15.75" customHeight="1" x14ac:dyDescent="0.35">
      <c r="B384" s="7"/>
    </row>
    <row r="385" spans="2:2" ht="15.75" customHeight="1" x14ac:dyDescent="0.35">
      <c r="B385" s="7"/>
    </row>
    <row r="386" spans="2:2" ht="15.75" customHeight="1" x14ac:dyDescent="0.35">
      <c r="B386" s="7"/>
    </row>
    <row r="387" spans="2:2" ht="15.75" customHeight="1" x14ac:dyDescent="0.35">
      <c r="B387" s="7"/>
    </row>
    <row r="388" spans="2:2" ht="15.75" customHeight="1" x14ac:dyDescent="0.35">
      <c r="B388" s="7"/>
    </row>
    <row r="389" spans="2:2" ht="15.75" customHeight="1" x14ac:dyDescent="0.35">
      <c r="B389" s="7"/>
    </row>
    <row r="390" spans="2:2" ht="15.75" customHeight="1" x14ac:dyDescent="0.35">
      <c r="B390" s="7"/>
    </row>
    <row r="391" spans="2:2" ht="15.75" customHeight="1" x14ac:dyDescent="0.35">
      <c r="B391" s="7"/>
    </row>
    <row r="392" spans="2:2" ht="15.75" customHeight="1" x14ac:dyDescent="0.35">
      <c r="B392" s="7"/>
    </row>
    <row r="393" spans="2:2" ht="15.75" customHeight="1" x14ac:dyDescent="0.35">
      <c r="B393" s="7"/>
    </row>
    <row r="394" spans="2:2" ht="15.75" customHeight="1" x14ac:dyDescent="0.35">
      <c r="B394" s="7"/>
    </row>
    <row r="395" spans="2:2" ht="15.75" customHeight="1" x14ac:dyDescent="0.35">
      <c r="B395" s="7"/>
    </row>
    <row r="396" spans="2:2" ht="15.75" customHeight="1" x14ac:dyDescent="0.35">
      <c r="B396" s="7"/>
    </row>
    <row r="397" spans="2:2" ht="15.75" customHeight="1" x14ac:dyDescent="0.35">
      <c r="B397" s="7"/>
    </row>
    <row r="398" spans="2:2" ht="15.75" customHeight="1" x14ac:dyDescent="0.35">
      <c r="B398" s="7"/>
    </row>
    <row r="399" spans="2:2" ht="15.75" customHeight="1" x14ac:dyDescent="0.35">
      <c r="B399" s="7"/>
    </row>
    <row r="400" spans="2:2" ht="15.75" customHeight="1" x14ac:dyDescent="0.35">
      <c r="B400" s="7"/>
    </row>
    <row r="401" spans="2:2" ht="15.75" customHeight="1" x14ac:dyDescent="0.35">
      <c r="B401" s="7"/>
    </row>
    <row r="402" spans="2:2" ht="15.75" customHeight="1" x14ac:dyDescent="0.35">
      <c r="B402" s="7"/>
    </row>
    <row r="403" spans="2:2" ht="15.75" customHeight="1" x14ac:dyDescent="0.35">
      <c r="B403" s="7"/>
    </row>
    <row r="404" spans="2:2" ht="15.75" customHeight="1" x14ac:dyDescent="0.35">
      <c r="B404" s="7"/>
    </row>
    <row r="405" spans="2:2" ht="15.75" customHeight="1" x14ac:dyDescent="0.35">
      <c r="B405" s="7"/>
    </row>
    <row r="406" spans="2:2" ht="15.75" customHeight="1" x14ac:dyDescent="0.35">
      <c r="B406" s="7"/>
    </row>
    <row r="407" spans="2:2" ht="15.75" customHeight="1" x14ac:dyDescent="0.35">
      <c r="B407" s="7"/>
    </row>
    <row r="408" spans="2:2" ht="15.75" customHeight="1" x14ac:dyDescent="0.35">
      <c r="B408" s="7"/>
    </row>
    <row r="409" spans="2:2" ht="15.75" customHeight="1" x14ac:dyDescent="0.35">
      <c r="B409" s="7"/>
    </row>
    <row r="410" spans="2:2" ht="15.75" customHeight="1" x14ac:dyDescent="0.35">
      <c r="B410" s="7"/>
    </row>
    <row r="411" spans="2:2" ht="15.75" customHeight="1" x14ac:dyDescent="0.35">
      <c r="B411" s="7"/>
    </row>
    <row r="412" spans="2:2" ht="15.75" customHeight="1" x14ac:dyDescent="0.35">
      <c r="B412" s="7"/>
    </row>
    <row r="413" spans="2:2" ht="15.75" customHeight="1" x14ac:dyDescent="0.35">
      <c r="B413" s="7"/>
    </row>
    <row r="414" spans="2:2" ht="15.75" customHeight="1" x14ac:dyDescent="0.35">
      <c r="B414" s="7"/>
    </row>
    <row r="415" spans="2:2" ht="15.75" customHeight="1" x14ac:dyDescent="0.35">
      <c r="B415" s="7"/>
    </row>
    <row r="416" spans="2:2" ht="15.75" customHeight="1" x14ac:dyDescent="0.35">
      <c r="B416" s="7"/>
    </row>
    <row r="417" spans="2:2" ht="15.75" customHeight="1" x14ac:dyDescent="0.35">
      <c r="B417" s="7"/>
    </row>
    <row r="418" spans="2:2" ht="15.75" customHeight="1" x14ac:dyDescent="0.35">
      <c r="B418" s="7"/>
    </row>
    <row r="419" spans="2:2" ht="15.75" customHeight="1" x14ac:dyDescent="0.35">
      <c r="B419" s="7"/>
    </row>
    <row r="420" spans="2:2" ht="15.75" customHeight="1" x14ac:dyDescent="0.35">
      <c r="B420" s="7"/>
    </row>
    <row r="421" spans="2:2" ht="15.75" customHeight="1" x14ac:dyDescent="0.35">
      <c r="B421" s="7"/>
    </row>
    <row r="422" spans="2:2" ht="15.75" customHeight="1" x14ac:dyDescent="0.35">
      <c r="B422" s="7"/>
    </row>
    <row r="423" spans="2:2" ht="15.75" customHeight="1" x14ac:dyDescent="0.35">
      <c r="B423" s="7"/>
    </row>
    <row r="424" spans="2:2" ht="15.75" customHeight="1" x14ac:dyDescent="0.35">
      <c r="B424" s="7"/>
    </row>
    <row r="425" spans="2:2" ht="15.75" customHeight="1" x14ac:dyDescent="0.35">
      <c r="B425" s="7"/>
    </row>
    <row r="426" spans="2:2" ht="15.75" customHeight="1" x14ac:dyDescent="0.35">
      <c r="B426" s="7"/>
    </row>
    <row r="427" spans="2:2" ht="15.75" customHeight="1" x14ac:dyDescent="0.35">
      <c r="B427" s="7"/>
    </row>
    <row r="428" spans="2:2" ht="15.75" customHeight="1" x14ac:dyDescent="0.35">
      <c r="B428" s="7"/>
    </row>
    <row r="429" spans="2:2" ht="15.75" customHeight="1" x14ac:dyDescent="0.35">
      <c r="B429" s="7"/>
    </row>
    <row r="430" spans="2:2" ht="15.75" customHeight="1" x14ac:dyDescent="0.35">
      <c r="B430" s="7"/>
    </row>
    <row r="431" spans="2:2" ht="15.75" customHeight="1" x14ac:dyDescent="0.35">
      <c r="B431" s="7"/>
    </row>
    <row r="432" spans="2:2" ht="15.75" customHeight="1" x14ac:dyDescent="0.35">
      <c r="B432" s="7"/>
    </row>
    <row r="433" spans="2:2" ht="15.75" customHeight="1" x14ac:dyDescent="0.35">
      <c r="B433" s="7"/>
    </row>
    <row r="434" spans="2:2" ht="15.75" customHeight="1" x14ac:dyDescent="0.35">
      <c r="B434" s="7"/>
    </row>
    <row r="435" spans="2:2" ht="15.75" customHeight="1" x14ac:dyDescent="0.35">
      <c r="B435" s="7"/>
    </row>
    <row r="436" spans="2:2" ht="15.75" customHeight="1" x14ac:dyDescent="0.35">
      <c r="B436" s="7"/>
    </row>
    <row r="437" spans="2:2" ht="15.75" customHeight="1" x14ac:dyDescent="0.35">
      <c r="B437" s="7"/>
    </row>
    <row r="438" spans="2:2" ht="15.75" customHeight="1" x14ac:dyDescent="0.35">
      <c r="B438" s="7"/>
    </row>
    <row r="439" spans="2:2" ht="15.75" customHeight="1" x14ac:dyDescent="0.35">
      <c r="B439" s="7"/>
    </row>
    <row r="440" spans="2:2" ht="15.75" customHeight="1" x14ac:dyDescent="0.35">
      <c r="B440" s="7"/>
    </row>
    <row r="441" spans="2:2" ht="15.75" customHeight="1" x14ac:dyDescent="0.35">
      <c r="B441" s="7"/>
    </row>
    <row r="442" spans="2:2" ht="15.75" customHeight="1" x14ac:dyDescent="0.35">
      <c r="B442" s="7"/>
    </row>
    <row r="443" spans="2:2" ht="15.75" customHeight="1" x14ac:dyDescent="0.35">
      <c r="B443" s="7"/>
    </row>
    <row r="444" spans="2:2" ht="15.75" customHeight="1" x14ac:dyDescent="0.35">
      <c r="B444" s="7"/>
    </row>
    <row r="445" spans="2:2" ht="15.75" customHeight="1" x14ac:dyDescent="0.35">
      <c r="B445" s="7"/>
    </row>
    <row r="446" spans="2:2" ht="15.75" customHeight="1" x14ac:dyDescent="0.35">
      <c r="B446" s="7"/>
    </row>
    <row r="447" spans="2:2" ht="15.75" customHeight="1" x14ac:dyDescent="0.35">
      <c r="B447" s="7"/>
    </row>
    <row r="448" spans="2:2" ht="15.75" customHeight="1" x14ac:dyDescent="0.35">
      <c r="B448" s="7"/>
    </row>
    <row r="449" spans="2:2" ht="15.75" customHeight="1" x14ac:dyDescent="0.35">
      <c r="B449" s="7"/>
    </row>
    <row r="450" spans="2:2" ht="15.75" customHeight="1" x14ac:dyDescent="0.35">
      <c r="B450" s="7"/>
    </row>
    <row r="451" spans="2:2" ht="15.75" customHeight="1" x14ac:dyDescent="0.35">
      <c r="B451" s="7"/>
    </row>
    <row r="452" spans="2:2" ht="15.75" customHeight="1" x14ac:dyDescent="0.35">
      <c r="B452" s="7"/>
    </row>
    <row r="453" spans="2:2" ht="15.75" customHeight="1" x14ac:dyDescent="0.35">
      <c r="B453" s="7"/>
    </row>
    <row r="454" spans="2:2" ht="15.75" customHeight="1" x14ac:dyDescent="0.35">
      <c r="B454" s="7"/>
    </row>
    <row r="455" spans="2:2" ht="15.75" customHeight="1" x14ac:dyDescent="0.35">
      <c r="B455" s="7"/>
    </row>
    <row r="456" spans="2:2" ht="15.75" customHeight="1" x14ac:dyDescent="0.35">
      <c r="B456" s="7"/>
    </row>
    <row r="457" spans="2:2" ht="15.75" customHeight="1" x14ac:dyDescent="0.35">
      <c r="B457" s="7"/>
    </row>
    <row r="458" spans="2:2" ht="15.75" customHeight="1" x14ac:dyDescent="0.35">
      <c r="B458" s="7"/>
    </row>
    <row r="459" spans="2:2" ht="15.75" customHeight="1" x14ac:dyDescent="0.35">
      <c r="B459" s="7"/>
    </row>
    <row r="460" spans="2:2" ht="15.75" customHeight="1" x14ac:dyDescent="0.35">
      <c r="B460" s="7"/>
    </row>
    <row r="461" spans="2:2" ht="15.75" customHeight="1" x14ac:dyDescent="0.35">
      <c r="B461" s="7"/>
    </row>
    <row r="462" spans="2:2" ht="15.75" customHeight="1" x14ac:dyDescent="0.35">
      <c r="B462" s="7"/>
    </row>
    <row r="463" spans="2:2" ht="15.75" customHeight="1" x14ac:dyDescent="0.35">
      <c r="B463" s="7"/>
    </row>
    <row r="464" spans="2:2" ht="15.75" customHeight="1" x14ac:dyDescent="0.35">
      <c r="B464" s="7"/>
    </row>
    <row r="465" spans="2:2" ht="15.75" customHeight="1" x14ac:dyDescent="0.35">
      <c r="B465" s="7"/>
    </row>
    <row r="466" spans="2:2" ht="15.75" customHeight="1" x14ac:dyDescent="0.35">
      <c r="B466" s="7"/>
    </row>
    <row r="467" spans="2:2" ht="15.75" customHeight="1" x14ac:dyDescent="0.35">
      <c r="B467" s="7"/>
    </row>
    <row r="468" spans="2:2" ht="15.75" customHeight="1" x14ac:dyDescent="0.35">
      <c r="B468" s="7"/>
    </row>
    <row r="469" spans="2:2" ht="15.75" customHeight="1" x14ac:dyDescent="0.35">
      <c r="B469" s="7"/>
    </row>
    <row r="470" spans="2:2" ht="15.75" customHeight="1" x14ac:dyDescent="0.35">
      <c r="B470" s="7"/>
    </row>
    <row r="471" spans="2:2" ht="15.75" customHeight="1" x14ac:dyDescent="0.35">
      <c r="B471" s="7"/>
    </row>
    <row r="472" spans="2:2" ht="15.75" customHeight="1" x14ac:dyDescent="0.35">
      <c r="B472" s="7"/>
    </row>
    <row r="473" spans="2:2" ht="15.75" customHeight="1" x14ac:dyDescent="0.35">
      <c r="B473" s="7"/>
    </row>
    <row r="474" spans="2:2" ht="15.75" customHeight="1" x14ac:dyDescent="0.35">
      <c r="B474" s="7"/>
    </row>
    <row r="475" spans="2:2" ht="15.75" customHeight="1" x14ac:dyDescent="0.35">
      <c r="B475" s="7"/>
    </row>
    <row r="476" spans="2:2" ht="15.75" customHeight="1" x14ac:dyDescent="0.35">
      <c r="B476" s="7"/>
    </row>
    <row r="477" spans="2:2" ht="15.75" customHeight="1" x14ac:dyDescent="0.35">
      <c r="B477" s="7"/>
    </row>
    <row r="478" spans="2:2" ht="15.75" customHeight="1" x14ac:dyDescent="0.35">
      <c r="B478" s="7"/>
    </row>
    <row r="479" spans="2:2" ht="15.75" customHeight="1" x14ac:dyDescent="0.35">
      <c r="B479" s="7"/>
    </row>
    <row r="480" spans="2:2" ht="15.75" customHeight="1" x14ac:dyDescent="0.35">
      <c r="B480" s="7"/>
    </row>
    <row r="481" spans="2:2" ht="15.75" customHeight="1" x14ac:dyDescent="0.35">
      <c r="B481" s="7"/>
    </row>
    <row r="482" spans="2:2" ht="15.75" customHeight="1" x14ac:dyDescent="0.35">
      <c r="B482" s="7"/>
    </row>
    <row r="483" spans="2:2" ht="15.75" customHeight="1" x14ac:dyDescent="0.35">
      <c r="B483" s="7"/>
    </row>
    <row r="484" spans="2:2" ht="15.75" customHeight="1" x14ac:dyDescent="0.35">
      <c r="B484" s="7"/>
    </row>
    <row r="485" spans="2:2" ht="15.75" customHeight="1" x14ac:dyDescent="0.35">
      <c r="B485" s="7"/>
    </row>
    <row r="486" spans="2:2" ht="15.75" customHeight="1" x14ac:dyDescent="0.35">
      <c r="B486" s="7"/>
    </row>
    <row r="487" spans="2:2" ht="15.75" customHeight="1" x14ac:dyDescent="0.35">
      <c r="B487" s="7"/>
    </row>
    <row r="488" spans="2:2" ht="15.75" customHeight="1" x14ac:dyDescent="0.35">
      <c r="B488" s="7"/>
    </row>
    <row r="489" spans="2:2" ht="15.75" customHeight="1" x14ac:dyDescent="0.35">
      <c r="B489" s="7"/>
    </row>
    <row r="490" spans="2:2" ht="15.75" customHeight="1" x14ac:dyDescent="0.35">
      <c r="B490" s="7"/>
    </row>
    <row r="491" spans="2:2" ht="15.75" customHeight="1" x14ac:dyDescent="0.35">
      <c r="B491" s="7"/>
    </row>
    <row r="492" spans="2:2" ht="15.75" customHeight="1" x14ac:dyDescent="0.35">
      <c r="B492" s="7"/>
    </row>
    <row r="493" spans="2:2" ht="15.75" customHeight="1" x14ac:dyDescent="0.35">
      <c r="B493" s="7"/>
    </row>
    <row r="494" spans="2:2" ht="15.75" customHeight="1" x14ac:dyDescent="0.35">
      <c r="B494" s="7"/>
    </row>
    <row r="495" spans="2:2" ht="15.75" customHeight="1" x14ac:dyDescent="0.35">
      <c r="B495" s="7"/>
    </row>
    <row r="496" spans="2:2" ht="15.75" customHeight="1" x14ac:dyDescent="0.35">
      <c r="B496" s="7"/>
    </row>
    <row r="497" spans="2:2" ht="15.75" customHeight="1" x14ac:dyDescent="0.35">
      <c r="B497" s="7"/>
    </row>
    <row r="498" spans="2:2" ht="15.75" customHeight="1" x14ac:dyDescent="0.35">
      <c r="B498" s="7"/>
    </row>
    <row r="499" spans="2:2" ht="15.75" customHeight="1" x14ac:dyDescent="0.35">
      <c r="B499" s="7"/>
    </row>
    <row r="500" spans="2:2" ht="15.75" customHeight="1" x14ac:dyDescent="0.35">
      <c r="B500" s="7"/>
    </row>
    <row r="501" spans="2:2" ht="15.75" customHeight="1" x14ac:dyDescent="0.35">
      <c r="B501" s="7"/>
    </row>
    <row r="502" spans="2:2" ht="15.75" customHeight="1" x14ac:dyDescent="0.35">
      <c r="B502" s="7"/>
    </row>
    <row r="503" spans="2:2" ht="15.75" customHeight="1" x14ac:dyDescent="0.35">
      <c r="B503" s="7"/>
    </row>
    <row r="504" spans="2:2" ht="15.75" customHeight="1" x14ac:dyDescent="0.35">
      <c r="B504" s="7"/>
    </row>
    <row r="505" spans="2:2" ht="15.75" customHeight="1" x14ac:dyDescent="0.35">
      <c r="B505" s="7"/>
    </row>
    <row r="506" spans="2:2" ht="15.75" customHeight="1" x14ac:dyDescent="0.35">
      <c r="B506" s="7"/>
    </row>
    <row r="507" spans="2:2" ht="15.75" customHeight="1" x14ac:dyDescent="0.35">
      <c r="B507" s="7"/>
    </row>
    <row r="508" spans="2:2" ht="15.75" customHeight="1" x14ac:dyDescent="0.35">
      <c r="B508" s="7"/>
    </row>
    <row r="509" spans="2:2" ht="15.75" customHeight="1" x14ac:dyDescent="0.35">
      <c r="B509" s="7"/>
    </row>
    <row r="510" spans="2:2" ht="15.75" customHeight="1" x14ac:dyDescent="0.35">
      <c r="B510" s="7"/>
    </row>
    <row r="511" spans="2:2" ht="15.75" customHeight="1" x14ac:dyDescent="0.35">
      <c r="B511" s="7"/>
    </row>
    <row r="512" spans="2:2" ht="15.75" customHeight="1" x14ac:dyDescent="0.35">
      <c r="B512" s="7"/>
    </row>
    <row r="513" spans="2:2" ht="15.75" customHeight="1" x14ac:dyDescent="0.35">
      <c r="B513" s="7"/>
    </row>
    <row r="514" spans="2:2" ht="15.75" customHeight="1" x14ac:dyDescent="0.35">
      <c r="B514" s="7"/>
    </row>
    <row r="515" spans="2:2" ht="15.75" customHeight="1" x14ac:dyDescent="0.35">
      <c r="B515" s="7"/>
    </row>
    <row r="516" spans="2:2" ht="15.75" customHeight="1" x14ac:dyDescent="0.35">
      <c r="B516" s="7"/>
    </row>
    <row r="517" spans="2:2" ht="15.75" customHeight="1" x14ac:dyDescent="0.35">
      <c r="B517" s="7"/>
    </row>
    <row r="518" spans="2:2" ht="15.75" customHeight="1" x14ac:dyDescent="0.35">
      <c r="B518" s="7"/>
    </row>
    <row r="519" spans="2:2" ht="15.75" customHeight="1" x14ac:dyDescent="0.35">
      <c r="B519" s="7"/>
    </row>
    <row r="520" spans="2:2" ht="15.75" customHeight="1" x14ac:dyDescent="0.35">
      <c r="B520" s="7"/>
    </row>
    <row r="521" spans="2:2" ht="15.75" customHeight="1" x14ac:dyDescent="0.35">
      <c r="B521" s="7"/>
    </row>
    <row r="522" spans="2:2" ht="15.75" customHeight="1" x14ac:dyDescent="0.35">
      <c r="B522" s="7"/>
    </row>
    <row r="523" spans="2:2" ht="15.75" customHeight="1" x14ac:dyDescent="0.35">
      <c r="B523" s="7"/>
    </row>
    <row r="524" spans="2:2" ht="15.75" customHeight="1" x14ac:dyDescent="0.35">
      <c r="B524" s="7"/>
    </row>
    <row r="525" spans="2:2" ht="15.75" customHeight="1" x14ac:dyDescent="0.35">
      <c r="B525" s="7"/>
    </row>
    <row r="526" spans="2:2" ht="15.75" customHeight="1" x14ac:dyDescent="0.35">
      <c r="B526" s="7"/>
    </row>
    <row r="527" spans="2:2" ht="15.75" customHeight="1" x14ac:dyDescent="0.35">
      <c r="B527" s="7"/>
    </row>
    <row r="528" spans="2:2" ht="15.75" customHeight="1" x14ac:dyDescent="0.35">
      <c r="B528" s="7"/>
    </row>
    <row r="529" spans="2:2" ht="15.75" customHeight="1" x14ac:dyDescent="0.35">
      <c r="B529" s="7"/>
    </row>
    <row r="530" spans="2:2" ht="15.75" customHeight="1" x14ac:dyDescent="0.35">
      <c r="B530" s="7"/>
    </row>
    <row r="531" spans="2:2" ht="15.75" customHeight="1" x14ac:dyDescent="0.35">
      <c r="B531" s="7"/>
    </row>
    <row r="532" spans="2:2" ht="15.75" customHeight="1" x14ac:dyDescent="0.35">
      <c r="B532" s="7"/>
    </row>
    <row r="533" spans="2:2" ht="15.75" customHeight="1" x14ac:dyDescent="0.35">
      <c r="B533" s="7"/>
    </row>
    <row r="534" spans="2:2" ht="15.75" customHeight="1" x14ac:dyDescent="0.35">
      <c r="B534" s="7"/>
    </row>
    <row r="535" spans="2:2" ht="15.75" customHeight="1" x14ac:dyDescent="0.35">
      <c r="B535" s="7"/>
    </row>
    <row r="536" spans="2:2" ht="15.75" customHeight="1" x14ac:dyDescent="0.35">
      <c r="B536" s="7"/>
    </row>
    <row r="537" spans="2:2" ht="15.75" customHeight="1" x14ac:dyDescent="0.35">
      <c r="B537" s="7"/>
    </row>
    <row r="538" spans="2:2" ht="15.75" customHeight="1" x14ac:dyDescent="0.35">
      <c r="B538" s="7"/>
    </row>
    <row r="539" spans="2:2" ht="15.75" customHeight="1" x14ac:dyDescent="0.35">
      <c r="B539" s="7"/>
    </row>
    <row r="540" spans="2:2" ht="15.75" customHeight="1" x14ac:dyDescent="0.35">
      <c r="B540" s="7"/>
    </row>
    <row r="541" spans="2:2" ht="15.75" customHeight="1" x14ac:dyDescent="0.35">
      <c r="B541" s="7"/>
    </row>
    <row r="542" spans="2:2" ht="15.75" customHeight="1" x14ac:dyDescent="0.35">
      <c r="B542" s="7"/>
    </row>
    <row r="543" spans="2:2" ht="15.75" customHeight="1" x14ac:dyDescent="0.35">
      <c r="B543" s="7"/>
    </row>
    <row r="544" spans="2:2" ht="15.75" customHeight="1" x14ac:dyDescent="0.35">
      <c r="B544" s="7"/>
    </row>
    <row r="545" spans="2:2" ht="15.75" customHeight="1" x14ac:dyDescent="0.35">
      <c r="B545" s="7"/>
    </row>
    <row r="546" spans="2:2" ht="15.75" customHeight="1" x14ac:dyDescent="0.35">
      <c r="B546" s="7"/>
    </row>
    <row r="547" spans="2:2" ht="15.75" customHeight="1" x14ac:dyDescent="0.35">
      <c r="B547" s="7"/>
    </row>
    <row r="548" spans="2:2" ht="15.75" customHeight="1" x14ac:dyDescent="0.35">
      <c r="B548" s="7"/>
    </row>
    <row r="549" spans="2:2" ht="15.75" customHeight="1" x14ac:dyDescent="0.35">
      <c r="B549" s="7"/>
    </row>
    <row r="550" spans="2:2" ht="15.75" customHeight="1" x14ac:dyDescent="0.35">
      <c r="B550" s="7"/>
    </row>
    <row r="551" spans="2:2" ht="15.75" customHeight="1" x14ac:dyDescent="0.35">
      <c r="B551" s="7"/>
    </row>
    <row r="552" spans="2:2" ht="15.75" customHeight="1" x14ac:dyDescent="0.35">
      <c r="B552" s="7"/>
    </row>
    <row r="553" spans="2:2" ht="15.75" customHeight="1" x14ac:dyDescent="0.35">
      <c r="B553" s="7"/>
    </row>
    <row r="554" spans="2:2" ht="15.75" customHeight="1" x14ac:dyDescent="0.35">
      <c r="B554" s="7"/>
    </row>
    <row r="555" spans="2:2" ht="15.75" customHeight="1" x14ac:dyDescent="0.35">
      <c r="B555" s="7"/>
    </row>
    <row r="556" spans="2:2" ht="15.75" customHeight="1" x14ac:dyDescent="0.35">
      <c r="B556" s="7"/>
    </row>
    <row r="557" spans="2:2" ht="15.75" customHeight="1" x14ac:dyDescent="0.35">
      <c r="B557" s="7"/>
    </row>
    <row r="558" spans="2:2" ht="15.75" customHeight="1" x14ac:dyDescent="0.35">
      <c r="B558" s="7"/>
    </row>
    <row r="559" spans="2:2" ht="15.75" customHeight="1" x14ac:dyDescent="0.35">
      <c r="B559" s="7"/>
    </row>
    <row r="560" spans="2:2" ht="15.75" customHeight="1" x14ac:dyDescent="0.35">
      <c r="B560" s="7"/>
    </row>
    <row r="561" spans="2:2" ht="15.75" customHeight="1" x14ac:dyDescent="0.35">
      <c r="B561" s="7"/>
    </row>
    <row r="562" spans="2:2" ht="15.75" customHeight="1" x14ac:dyDescent="0.35">
      <c r="B562" s="7"/>
    </row>
    <row r="563" spans="2:2" ht="15.75" customHeight="1" x14ac:dyDescent="0.35">
      <c r="B563" s="7"/>
    </row>
    <row r="564" spans="2:2" ht="15.75" customHeight="1" x14ac:dyDescent="0.35">
      <c r="B564" s="7"/>
    </row>
    <row r="565" spans="2:2" ht="15.75" customHeight="1" x14ac:dyDescent="0.35">
      <c r="B565" s="7"/>
    </row>
    <row r="566" spans="2:2" ht="15.75" customHeight="1" x14ac:dyDescent="0.35">
      <c r="B566" s="7"/>
    </row>
    <row r="567" spans="2:2" ht="15.75" customHeight="1" x14ac:dyDescent="0.35">
      <c r="B567" s="7"/>
    </row>
    <row r="568" spans="2:2" ht="15.75" customHeight="1" x14ac:dyDescent="0.35">
      <c r="B568" s="7"/>
    </row>
    <row r="569" spans="2:2" ht="15.75" customHeight="1" x14ac:dyDescent="0.35">
      <c r="B569" s="7"/>
    </row>
    <row r="570" spans="2:2" ht="15.75" customHeight="1" x14ac:dyDescent="0.35">
      <c r="B570" s="7"/>
    </row>
    <row r="571" spans="2:2" ht="15.75" customHeight="1" x14ac:dyDescent="0.35">
      <c r="B571" s="7"/>
    </row>
    <row r="572" spans="2:2" ht="15.75" customHeight="1" x14ac:dyDescent="0.35">
      <c r="B572" s="7"/>
    </row>
    <row r="573" spans="2:2" ht="15.75" customHeight="1" x14ac:dyDescent="0.35">
      <c r="B573" s="7"/>
    </row>
    <row r="574" spans="2:2" ht="15.75" customHeight="1" x14ac:dyDescent="0.35">
      <c r="B574" s="7"/>
    </row>
    <row r="575" spans="2:2" ht="15.75" customHeight="1" x14ac:dyDescent="0.35">
      <c r="B575" s="7"/>
    </row>
    <row r="576" spans="2:2" ht="15.75" customHeight="1" x14ac:dyDescent="0.35">
      <c r="B576" s="7"/>
    </row>
    <row r="577" spans="2:2" ht="15.75" customHeight="1" x14ac:dyDescent="0.35">
      <c r="B577" s="7"/>
    </row>
    <row r="578" spans="2:2" ht="15.75" customHeight="1" x14ac:dyDescent="0.35">
      <c r="B578" s="7"/>
    </row>
    <row r="579" spans="2:2" ht="15.75" customHeight="1" x14ac:dyDescent="0.35">
      <c r="B579" s="7"/>
    </row>
    <row r="580" spans="2:2" ht="15.75" customHeight="1" x14ac:dyDescent="0.35">
      <c r="B580" s="7"/>
    </row>
    <row r="581" spans="2:2" ht="15.75" customHeight="1" x14ac:dyDescent="0.35">
      <c r="B581" s="7"/>
    </row>
    <row r="582" spans="2:2" ht="15.75" customHeight="1" x14ac:dyDescent="0.35">
      <c r="B582" s="7"/>
    </row>
    <row r="583" spans="2:2" ht="15.75" customHeight="1" x14ac:dyDescent="0.35">
      <c r="B583" s="7"/>
    </row>
    <row r="584" spans="2:2" ht="15.75" customHeight="1" x14ac:dyDescent="0.35">
      <c r="B584" s="7"/>
    </row>
    <row r="585" spans="2:2" ht="15.75" customHeight="1" x14ac:dyDescent="0.35">
      <c r="B585" s="7"/>
    </row>
    <row r="586" spans="2:2" ht="15.75" customHeight="1" x14ac:dyDescent="0.35">
      <c r="B586" s="7"/>
    </row>
    <row r="587" spans="2:2" ht="15.75" customHeight="1" x14ac:dyDescent="0.35">
      <c r="B587" s="7"/>
    </row>
    <row r="588" spans="2:2" ht="15.75" customHeight="1" x14ac:dyDescent="0.35">
      <c r="B588" s="7"/>
    </row>
    <row r="589" spans="2:2" ht="15.75" customHeight="1" x14ac:dyDescent="0.35">
      <c r="B589" s="7"/>
    </row>
    <row r="590" spans="2:2" ht="15.75" customHeight="1" x14ac:dyDescent="0.35">
      <c r="B590" s="7"/>
    </row>
    <row r="591" spans="2:2" ht="15.75" customHeight="1" x14ac:dyDescent="0.35">
      <c r="B591" s="7"/>
    </row>
    <row r="592" spans="2:2" ht="15.75" customHeight="1" x14ac:dyDescent="0.35">
      <c r="B592" s="7"/>
    </row>
    <row r="593" spans="2:2" ht="15.75" customHeight="1" x14ac:dyDescent="0.35">
      <c r="B593" s="7"/>
    </row>
    <row r="594" spans="2:2" ht="15.75" customHeight="1" x14ac:dyDescent="0.35">
      <c r="B594" s="7"/>
    </row>
    <row r="595" spans="2:2" ht="15.75" customHeight="1" x14ac:dyDescent="0.35">
      <c r="B595" s="7"/>
    </row>
    <row r="596" spans="2:2" ht="15.75" customHeight="1" x14ac:dyDescent="0.35">
      <c r="B596" s="7"/>
    </row>
    <row r="597" spans="2:2" ht="15.75" customHeight="1" x14ac:dyDescent="0.35">
      <c r="B597" s="7"/>
    </row>
    <row r="598" spans="2:2" ht="15.75" customHeight="1" x14ac:dyDescent="0.35">
      <c r="B598" s="7"/>
    </row>
    <row r="599" spans="2:2" ht="15.75" customHeight="1" x14ac:dyDescent="0.35">
      <c r="B599" s="7"/>
    </row>
    <row r="600" spans="2:2" ht="15.75" customHeight="1" x14ac:dyDescent="0.35">
      <c r="B600" s="7"/>
    </row>
    <row r="601" spans="2:2" ht="15.75" customHeight="1" x14ac:dyDescent="0.35">
      <c r="B601" s="7"/>
    </row>
    <row r="602" spans="2:2" ht="15.75" customHeight="1" x14ac:dyDescent="0.35">
      <c r="B602" s="7"/>
    </row>
    <row r="603" spans="2:2" ht="15.75" customHeight="1" x14ac:dyDescent="0.35">
      <c r="B603" s="7"/>
    </row>
    <row r="604" spans="2:2" ht="15.75" customHeight="1" x14ac:dyDescent="0.35">
      <c r="B604" s="7"/>
    </row>
    <row r="605" spans="2:2" ht="15.75" customHeight="1" x14ac:dyDescent="0.35">
      <c r="B605" s="7"/>
    </row>
    <row r="606" spans="2:2" ht="15.75" customHeight="1" x14ac:dyDescent="0.35">
      <c r="B606" s="7"/>
    </row>
    <row r="607" spans="2:2" ht="15.75" customHeight="1" x14ac:dyDescent="0.35">
      <c r="B607" s="7"/>
    </row>
    <row r="608" spans="2:2" ht="15.75" customHeight="1" x14ac:dyDescent="0.35">
      <c r="B608" s="7"/>
    </row>
    <row r="609" spans="2:2" ht="15.75" customHeight="1" x14ac:dyDescent="0.35">
      <c r="B609" s="7"/>
    </row>
    <row r="610" spans="2:2" ht="15.75" customHeight="1" x14ac:dyDescent="0.35">
      <c r="B610" s="7"/>
    </row>
    <row r="611" spans="2:2" ht="15.75" customHeight="1" x14ac:dyDescent="0.35">
      <c r="B611" s="7"/>
    </row>
    <row r="612" spans="2:2" ht="15.75" customHeight="1" x14ac:dyDescent="0.35">
      <c r="B612" s="7"/>
    </row>
    <row r="613" spans="2:2" ht="15.75" customHeight="1" x14ac:dyDescent="0.35">
      <c r="B613" s="7"/>
    </row>
    <row r="614" spans="2:2" ht="15.75" customHeight="1" x14ac:dyDescent="0.35">
      <c r="B614" s="7"/>
    </row>
    <row r="615" spans="2:2" ht="15.75" customHeight="1" x14ac:dyDescent="0.35">
      <c r="B615" s="7"/>
    </row>
    <row r="616" spans="2:2" ht="15.75" customHeight="1" x14ac:dyDescent="0.35">
      <c r="B616" s="7"/>
    </row>
    <row r="617" spans="2:2" ht="15.75" customHeight="1" x14ac:dyDescent="0.35">
      <c r="B617" s="7"/>
    </row>
    <row r="618" spans="2:2" ht="15.75" customHeight="1" x14ac:dyDescent="0.35">
      <c r="B618" s="7"/>
    </row>
    <row r="619" spans="2:2" ht="15.75" customHeight="1" x14ac:dyDescent="0.35">
      <c r="B619" s="7"/>
    </row>
    <row r="620" spans="2:2" ht="15.75" customHeight="1" x14ac:dyDescent="0.35">
      <c r="B620" s="7"/>
    </row>
    <row r="621" spans="2:2" ht="15.75" customHeight="1" x14ac:dyDescent="0.35">
      <c r="B621" s="7"/>
    </row>
    <row r="622" spans="2:2" ht="15.75" customHeight="1" x14ac:dyDescent="0.35">
      <c r="B622" s="7"/>
    </row>
    <row r="623" spans="2:2" ht="15.75" customHeight="1" x14ac:dyDescent="0.35">
      <c r="B623" s="7"/>
    </row>
    <row r="624" spans="2:2" ht="15.75" customHeight="1" x14ac:dyDescent="0.35">
      <c r="B624" s="7"/>
    </row>
    <row r="625" spans="2:2" ht="15.75" customHeight="1" x14ac:dyDescent="0.35">
      <c r="B625" s="7"/>
    </row>
    <row r="626" spans="2:2" ht="15.75" customHeight="1" x14ac:dyDescent="0.35">
      <c r="B626" s="7"/>
    </row>
    <row r="627" spans="2:2" ht="15.75" customHeight="1" x14ac:dyDescent="0.35">
      <c r="B627" s="7"/>
    </row>
    <row r="628" spans="2:2" ht="15.75" customHeight="1" x14ac:dyDescent="0.35">
      <c r="B628" s="7"/>
    </row>
    <row r="629" spans="2:2" ht="15.75" customHeight="1" x14ac:dyDescent="0.35">
      <c r="B629" s="7"/>
    </row>
    <row r="630" spans="2:2" ht="15.75" customHeight="1" x14ac:dyDescent="0.35">
      <c r="B630" s="7"/>
    </row>
    <row r="631" spans="2:2" ht="15.75" customHeight="1" x14ac:dyDescent="0.35">
      <c r="B631" s="7"/>
    </row>
    <row r="632" spans="2:2" ht="15.75" customHeight="1" x14ac:dyDescent="0.35">
      <c r="B632" s="7"/>
    </row>
    <row r="633" spans="2:2" ht="15.75" customHeight="1" x14ac:dyDescent="0.35">
      <c r="B633" s="7"/>
    </row>
    <row r="634" spans="2:2" ht="15.75" customHeight="1" x14ac:dyDescent="0.35">
      <c r="B634" s="7"/>
    </row>
    <row r="635" spans="2:2" ht="15.75" customHeight="1" x14ac:dyDescent="0.35">
      <c r="B635" s="7"/>
    </row>
    <row r="636" spans="2:2" ht="15.75" customHeight="1" x14ac:dyDescent="0.35">
      <c r="B636" s="7"/>
    </row>
    <row r="637" spans="2:2" ht="15.75" customHeight="1" x14ac:dyDescent="0.35">
      <c r="B637" s="7"/>
    </row>
    <row r="638" spans="2:2" ht="15.75" customHeight="1" x14ac:dyDescent="0.35">
      <c r="B638" s="7"/>
    </row>
    <row r="639" spans="2:2" ht="15.75" customHeight="1" x14ac:dyDescent="0.35">
      <c r="B639" s="7"/>
    </row>
    <row r="640" spans="2:2" ht="15.75" customHeight="1" x14ac:dyDescent="0.35">
      <c r="B640" s="7"/>
    </row>
    <row r="641" spans="2:2" ht="15.75" customHeight="1" x14ac:dyDescent="0.35">
      <c r="B641" s="7"/>
    </row>
    <row r="642" spans="2:2" ht="15.75" customHeight="1" x14ac:dyDescent="0.35">
      <c r="B642" s="7"/>
    </row>
    <row r="643" spans="2:2" ht="15.75" customHeight="1" x14ac:dyDescent="0.35">
      <c r="B643" s="7"/>
    </row>
    <row r="644" spans="2:2" ht="15.75" customHeight="1" x14ac:dyDescent="0.35">
      <c r="B644" s="7"/>
    </row>
    <row r="645" spans="2:2" ht="15.75" customHeight="1" x14ac:dyDescent="0.35">
      <c r="B645" s="7"/>
    </row>
    <row r="646" spans="2:2" ht="15.75" customHeight="1" x14ac:dyDescent="0.35">
      <c r="B646" s="7"/>
    </row>
    <row r="647" spans="2:2" ht="15.75" customHeight="1" x14ac:dyDescent="0.35">
      <c r="B647" s="7"/>
    </row>
    <row r="648" spans="2:2" ht="15.75" customHeight="1" x14ac:dyDescent="0.35">
      <c r="B648" s="7"/>
    </row>
    <row r="649" spans="2:2" ht="15.75" customHeight="1" x14ac:dyDescent="0.35">
      <c r="B649" s="7"/>
    </row>
    <row r="650" spans="2:2" ht="15.75" customHeight="1" x14ac:dyDescent="0.35">
      <c r="B650" s="7"/>
    </row>
    <row r="651" spans="2:2" ht="15.75" customHeight="1" x14ac:dyDescent="0.35">
      <c r="B651" s="7"/>
    </row>
    <row r="652" spans="2:2" ht="15.75" customHeight="1" x14ac:dyDescent="0.35">
      <c r="B652" s="7"/>
    </row>
    <row r="653" spans="2:2" ht="15.75" customHeight="1" x14ac:dyDescent="0.35">
      <c r="B653" s="7"/>
    </row>
    <row r="654" spans="2:2" ht="15.75" customHeight="1" x14ac:dyDescent="0.35">
      <c r="B654" s="7"/>
    </row>
    <row r="655" spans="2:2" ht="15.75" customHeight="1" x14ac:dyDescent="0.35">
      <c r="B655" s="7"/>
    </row>
    <row r="656" spans="2:2" ht="15.75" customHeight="1" x14ac:dyDescent="0.35">
      <c r="B656" s="7"/>
    </row>
    <row r="657" spans="2:2" ht="15.75" customHeight="1" x14ac:dyDescent="0.35">
      <c r="B657" s="7"/>
    </row>
    <row r="658" spans="2:2" ht="15.75" customHeight="1" x14ac:dyDescent="0.35">
      <c r="B658" s="7"/>
    </row>
    <row r="659" spans="2:2" ht="15.75" customHeight="1" x14ac:dyDescent="0.35">
      <c r="B659" s="7"/>
    </row>
    <row r="660" spans="2:2" ht="15.75" customHeight="1" x14ac:dyDescent="0.35">
      <c r="B660" s="7"/>
    </row>
    <row r="661" spans="2:2" ht="15.75" customHeight="1" x14ac:dyDescent="0.35">
      <c r="B661" s="7"/>
    </row>
    <row r="662" spans="2:2" ht="15.75" customHeight="1" x14ac:dyDescent="0.35">
      <c r="B662" s="7"/>
    </row>
    <row r="663" spans="2:2" ht="15.75" customHeight="1" x14ac:dyDescent="0.35">
      <c r="B663" s="7"/>
    </row>
    <row r="664" spans="2:2" ht="15.75" customHeight="1" x14ac:dyDescent="0.35">
      <c r="B664" s="7"/>
    </row>
    <row r="665" spans="2:2" ht="15.75" customHeight="1" x14ac:dyDescent="0.35">
      <c r="B665" s="7"/>
    </row>
    <row r="666" spans="2:2" ht="15.75" customHeight="1" x14ac:dyDescent="0.35">
      <c r="B666" s="7"/>
    </row>
    <row r="667" spans="2:2" ht="15.75" customHeight="1" x14ac:dyDescent="0.35">
      <c r="B667" s="7"/>
    </row>
    <row r="668" spans="2:2" ht="15.75" customHeight="1" x14ac:dyDescent="0.35">
      <c r="B668" s="7"/>
    </row>
    <row r="669" spans="2:2" ht="15.75" customHeight="1" x14ac:dyDescent="0.35">
      <c r="B669" s="7"/>
    </row>
    <row r="670" spans="2:2" ht="15.75" customHeight="1" x14ac:dyDescent="0.35">
      <c r="B670" s="7"/>
    </row>
    <row r="671" spans="2:2" ht="15.75" customHeight="1" x14ac:dyDescent="0.35">
      <c r="B671" s="7"/>
    </row>
    <row r="672" spans="2:2" ht="15.75" customHeight="1" x14ac:dyDescent="0.35">
      <c r="B672" s="7"/>
    </row>
    <row r="673" spans="2:2" ht="15.75" customHeight="1" x14ac:dyDescent="0.35">
      <c r="B673" s="7"/>
    </row>
    <row r="674" spans="2:2" ht="15.75" customHeight="1" x14ac:dyDescent="0.35">
      <c r="B674" s="7"/>
    </row>
    <row r="675" spans="2:2" ht="15.75" customHeight="1" x14ac:dyDescent="0.35">
      <c r="B675" s="7"/>
    </row>
    <row r="676" spans="2:2" ht="15.75" customHeight="1" x14ac:dyDescent="0.35">
      <c r="B676" s="7"/>
    </row>
    <row r="677" spans="2:2" ht="15.75" customHeight="1" x14ac:dyDescent="0.35">
      <c r="B677" s="7"/>
    </row>
    <row r="678" spans="2:2" ht="15.75" customHeight="1" x14ac:dyDescent="0.35">
      <c r="B678" s="7"/>
    </row>
    <row r="679" spans="2:2" ht="15.75" customHeight="1" x14ac:dyDescent="0.35">
      <c r="B679" s="7"/>
    </row>
    <row r="680" spans="2:2" ht="15.75" customHeight="1" x14ac:dyDescent="0.35">
      <c r="B680" s="7"/>
    </row>
    <row r="681" spans="2:2" ht="15.75" customHeight="1" x14ac:dyDescent="0.35">
      <c r="B681" s="7"/>
    </row>
    <row r="682" spans="2:2" ht="15.75" customHeight="1" x14ac:dyDescent="0.35">
      <c r="B682" s="7"/>
    </row>
    <row r="683" spans="2:2" ht="15.75" customHeight="1" x14ac:dyDescent="0.35">
      <c r="B683" s="7"/>
    </row>
    <row r="684" spans="2:2" ht="15.75" customHeight="1" x14ac:dyDescent="0.35">
      <c r="B684" s="7"/>
    </row>
    <row r="685" spans="2:2" ht="15.75" customHeight="1" x14ac:dyDescent="0.35">
      <c r="B685" s="7"/>
    </row>
    <row r="686" spans="2:2" ht="15.75" customHeight="1" x14ac:dyDescent="0.35">
      <c r="B686" s="7"/>
    </row>
    <row r="687" spans="2:2" ht="15.75" customHeight="1" x14ac:dyDescent="0.35">
      <c r="B687" s="7"/>
    </row>
    <row r="688" spans="2:2" ht="15.75" customHeight="1" x14ac:dyDescent="0.35">
      <c r="B688" s="7"/>
    </row>
    <row r="689" spans="2:2" ht="15.75" customHeight="1" x14ac:dyDescent="0.35">
      <c r="B689" s="7"/>
    </row>
    <row r="690" spans="2:2" ht="15.75" customHeight="1" x14ac:dyDescent="0.35">
      <c r="B690" s="7"/>
    </row>
    <row r="691" spans="2:2" ht="15.75" customHeight="1" x14ac:dyDescent="0.35">
      <c r="B691" s="7"/>
    </row>
    <row r="692" spans="2:2" ht="15.75" customHeight="1" x14ac:dyDescent="0.35">
      <c r="B692" s="7"/>
    </row>
    <row r="693" spans="2:2" ht="15.75" customHeight="1" x14ac:dyDescent="0.35">
      <c r="B693" s="7"/>
    </row>
    <row r="694" spans="2:2" ht="15.75" customHeight="1" x14ac:dyDescent="0.35">
      <c r="B694" s="7"/>
    </row>
    <row r="695" spans="2:2" ht="15.75" customHeight="1" x14ac:dyDescent="0.35">
      <c r="B695" s="7"/>
    </row>
    <row r="696" spans="2:2" ht="15.75" customHeight="1" x14ac:dyDescent="0.35">
      <c r="B696" s="7"/>
    </row>
    <row r="697" spans="2:2" ht="15.75" customHeight="1" x14ac:dyDescent="0.35">
      <c r="B697" s="7"/>
    </row>
    <row r="698" spans="2:2" ht="15.75" customHeight="1" x14ac:dyDescent="0.35">
      <c r="B698" s="7"/>
    </row>
    <row r="699" spans="2:2" ht="15.75" customHeight="1" x14ac:dyDescent="0.35">
      <c r="B699" s="7"/>
    </row>
    <row r="700" spans="2:2" ht="15.75" customHeight="1" x14ac:dyDescent="0.35">
      <c r="B700" s="7"/>
    </row>
    <row r="701" spans="2:2" ht="15.75" customHeight="1" x14ac:dyDescent="0.35">
      <c r="B701" s="7"/>
    </row>
    <row r="702" spans="2:2" ht="15.75" customHeight="1" x14ac:dyDescent="0.35">
      <c r="B702" s="7"/>
    </row>
    <row r="703" spans="2:2" ht="15.75" customHeight="1" x14ac:dyDescent="0.35">
      <c r="B703" s="7"/>
    </row>
    <row r="704" spans="2:2" ht="15.75" customHeight="1" x14ac:dyDescent="0.35">
      <c r="B704" s="7"/>
    </row>
    <row r="705" spans="2:2" ht="15.75" customHeight="1" x14ac:dyDescent="0.35">
      <c r="B705" s="7"/>
    </row>
    <row r="706" spans="2:2" ht="15.75" customHeight="1" x14ac:dyDescent="0.35">
      <c r="B706" s="7"/>
    </row>
    <row r="707" spans="2:2" ht="15.75" customHeight="1" x14ac:dyDescent="0.35">
      <c r="B707" s="7"/>
    </row>
    <row r="708" spans="2:2" ht="15.75" customHeight="1" x14ac:dyDescent="0.35">
      <c r="B708" s="7"/>
    </row>
    <row r="709" spans="2:2" ht="15.75" customHeight="1" x14ac:dyDescent="0.35">
      <c r="B709" s="7"/>
    </row>
    <row r="710" spans="2:2" ht="15.75" customHeight="1" x14ac:dyDescent="0.35">
      <c r="B710" s="7"/>
    </row>
    <row r="711" spans="2:2" ht="15.75" customHeight="1" x14ac:dyDescent="0.35">
      <c r="B711" s="7"/>
    </row>
    <row r="712" spans="2:2" ht="15.75" customHeight="1" x14ac:dyDescent="0.35">
      <c r="B712" s="7"/>
    </row>
    <row r="713" spans="2:2" ht="15.75" customHeight="1" x14ac:dyDescent="0.35">
      <c r="B713" s="7"/>
    </row>
    <row r="714" spans="2:2" ht="15.75" customHeight="1" x14ac:dyDescent="0.35">
      <c r="B714" s="7"/>
    </row>
    <row r="715" spans="2:2" ht="15.75" customHeight="1" x14ac:dyDescent="0.35">
      <c r="B715" s="7"/>
    </row>
    <row r="716" spans="2:2" ht="15.75" customHeight="1" x14ac:dyDescent="0.35">
      <c r="B716" s="7"/>
    </row>
    <row r="717" spans="2:2" ht="15.75" customHeight="1" x14ac:dyDescent="0.35">
      <c r="B717" s="7"/>
    </row>
    <row r="718" spans="2:2" ht="15.75" customHeight="1" x14ac:dyDescent="0.35">
      <c r="B718" s="7"/>
    </row>
    <row r="719" spans="2:2" ht="15.75" customHeight="1" x14ac:dyDescent="0.35">
      <c r="B719" s="7"/>
    </row>
    <row r="720" spans="2:2" ht="15.75" customHeight="1" x14ac:dyDescent="0.35">
      <c r="B720" s="7"/>
    </row>
    <row r="721" spans="2:2" ht="15.75" customHeight="1" x14ac:dyDescent="0.35">
      <c r="B721" s="7"/>
    </row>
    <row r="722" spans="2:2" ht="15.75" customHeight="1" x14ac:dyDescent="0.35">
      <c r="B722" s="7"/>
    </row>
    <row r="723" spans="2:2" ht="15.75" customHeight="1" x14ac:dyDescent="0.35">
      <c r="B723" s="7"/>
    </row>
    <row r="724" spans="2:2" ht="15.75" customHeight="1" x14ac:dyDescent="0.35">
      <c r="B724" s="7"/>
    </row>
    <row r="725" spans="2:2" ht="15.75" customHeight="1" x14ac:dyDescent="0.35">
      <c r="B725" s="7"/>
    </row>
    <row r="726" spans="2:2" ht="15.75" customHeight="1" x14ac:dyDescent="0.35">
      <c r="B726" s="7"/>
    </row>
    <row r="727" spans="2:2" ht="15.75" customHeight="1" x14ac:dyDescent="0.35">
      <c r="B727" s="7"/>
    </row>
    <row r="728" spans="2:2" ht="15.75" customHeight="1" x14ac:dyDescent="0.35">
      <c r="B728" s="7"/>
    </row>
    <row r="729" spans="2:2" ht="15.75" customHeight="1" x14ac:dyDescent="0.35">
      <c r="B729" s="7"/>
    </row>
    <row r="730" spans="2:2" ht="15.75" customHeight="1" x14ac:dyDescent="0.35">
      <c r="B730" s="7"/>
    </row>
    <row r="731" spans="2:2" ht="15.75" customHeight="1" x14ac:dyDescent="0.35">
      <c r="B731" s="7"/>
    </row>
    <row r="732" spans="2:2" ht="15.75" customHeight="1" x14ac:dyDescent="0.35">
      <c r="B732" s="7"/>
    </row>
    <row r="733" spans="2:2" ht="15.75" customHeight="1" x14ac:dyDescent="0.35">
      <c r="B733" s="7"/>
    </row>
    <row r="734" spans="2:2" ht="15.75" customHeight="1" x14ac:dyDescent="0.35">
      <c r="B734" s="7"/>
    </row>
    <row r="735" spans="2:2" ht="15.75" customHeight="1" x14ac:dyDescent="0.35">
      <c r="B735" s="7"/>
    </row>
    <row r="736" spans="2:2" ht="15.75" customHeight="1" x14ac:dyDescent="0.35">
      <c r="B736" s="7"/>
    </row>
    <row r="737" spans="2:2" ht="15.75" customHeight="1" x14ac:dyDescent="0.35">
      <c r="B737" s="7"/>
    </row>
    <row r="738" spans="2:2" ht="15.75" customHeight="1" x14ac:dyDescent="0.35">
      <c r="B738" s="7"/>
    </row>
    <row r="739" spans="2:2" ht="15.75" customHeight="1" x14ac:dyDescent="0.35">
      <c r="B739" s="7"/>
    </row>
    <row r="740" spans="2:2" ht="15.75" customHeight="1" x14ac:dyDescent="0.35">
      <c r="B740" s="7"/>
    </row>
    <row r="741" spans="2:2" ht="15.75" customHeight="1" x14ac:dyDescent="0.35">
      <c r="B741" s="7"/>
    </row>
    <row r="742" spans="2:2" ht="15.75" customHeight="1" x14ac:dyDescent="0.35">
      <c r="B742" s="7"/>
    </row>
    <row r="743" spans="2:2" ht="15.75" customHeight="1" x14ac:dyDescent="0.35">
      <c r="B743" s="7"/>
    </row>
    <row r="744" spans="2:2" ht="15.75" customHeight="1" x14ac:dyDescent="0.35">
      <c r="B744" s="7"/>
    </row>
    <row r="745" spans="2:2" ht="15.75" customHeight="1" x14ac:dyDescent="0.35">
      <c r="B745" s="7"/>
    </row>
    <row r="746" spans="2:2" ht="15.75" customHeight="1" x14ac:dyDescent="0.35">
      <c r="B746" s="7"/>
    </row>
    <row r="747" spans="2:2" ht="15.75" customHeight="1" x14ac:dyDescent="0.35">
      <c r="B747" s="7"/>
    </row>
    <row r="748" spans="2:2" ht="15.75" customHeight="1" x14ac:dyDescent="0.35">
      <c r="B748" s="7"/>
    </row>
    <row r="749" spans="2:2" ht="15.75" customHeight="1" x14ac:dyDescent="0.35">
      <c r="B749" s="7"/>
    </row>
    <row r="750" spans="2:2" ht="15.75" customHeight="1" x14ac:dyDescent="0.35">
      <c r="B750" s="7"/>
    </row>
    <row r="751" spans="2:2" ht="15.75" customHeight="1" x14ac:dyDescent="0.35">
      <c r="B751" s="7"/>
    </row>
    <row r="752" spans="2:2" ht="15.75" customHeight="1" x14ac:dyDescent="0.35">
      <c r="B752" s="7"/>
    </row>
    <row r="753" spans="2:2" ht="15.75" customHeight="1" x14ac:dyDescent="0.35">
      <c r="B753" s="7"/>
    </row>
    <row r="754" spans="2:2" ht="15.75" customHeight="1" x14ac:dyDescent="0.35">
      <c r="B754" s="7"/>
    </row>
    <row r="755" spans="2:2" ht="15.75" customHeight="1" x14ac:dyDescent="0.35">
      <c r="B755" s="7"/>
    </row>
    <row r="756" spans="2:2" ht="15.75" customHeight="1" x14ac:dyDescent="0.35">
      <c r="B756" s="7"/>
    </row>
    <row r="757" spans="2:2" ht="15.75" customHeight="1" x14ac:dyDescent="0.35">
      <c r="B757" s="7"/>
    </row>
    <row r="758" spans="2:2" ht="15.75" customHeight="1" x14ac:dyDescent="0.35">
      <c r="B758" s="7"/>
    </row>
    <row r="759" spans="2:2" ht="15.75" customHeight="1" x14ac:dyDescent="0.35">
      <c r="B759" s="7"/>
    </row>
    <row r="760" spans="2:2" ht="15.75" customHeight="1" x14ac:dyDescent="0.35">
      <c r="B760" s="7"/>
    </row>
    <row r="761" spans="2:2" ht="15.75" customHeight="1" x14ac:dyDescent="0.35">
      <c r="B761" s="7"/>
    </row>
    <row r="762" spans="2:2" ht="15.75" customHeight="1" x14ac:dyDescent="0.35">
      <c r="B762" s="7"/>
    </row>
    <row r="763" spans="2:2" ht="15.75" customHeight="1" x14ac:dyDescent="0.35">
      <c r="B763" s="7"/>
    </row>
    <row r="764" spans="2:2" ht="15.75" customHeight="1" x14ac:dyDescent="0.35">
      <c r="B764" s="7"/>
    </row>
    <row r="765" spans="2:2" ht="15.75" customHeight="1" x14ac:dyDescent="0.35">
      <c r="B765" s="7"/>
    </row>
    <row r="766" spans="2:2" ht="15.75" customHeight="1" x14ac:dyDescent="0.35">
      <c r="B766" s="7"/>
    </row>
    <row r="767" spans="2:2" ht="15.75" customHeight="1" x14ac:dyDescent="0.35">
      <c r="B767" s="7"/>
    </row>
    <row r="768" spans="2:2" ht="15.75" customHeight="1" x14ac:dyDescent="0.35">
      <c r="B768" s="7"/>
    </row>
    <row r="769" spans="2:2" ht="15.75" customHeight="1" x14ac:dyDescent="0.35">
      <c r="B769" s="7"/>
    </row>
    <row r="770" spans="2:2" ht="15.75" customHeight="1" x14ac:dyDescent="0.35">
      <c r="B770" s="7"/>
    </row>
    <row r="771" spans="2:2" ht="15.75" customHeight="1" x14ac:dyDescent="0.35">
      <c r="B771" s="7"/>
    </row>
    <row r="772" spans="2:2" ht="15.75" customHeight="1" x14ac:dyDescent="0.35">
      <c r="B772" s="7"/>
    </row>
    <row r="773" spans="2:2" ht="15.75" customHeight="1" x14ac:dyDescent="0.35">
      <c r="B773" s="7"/>
    </row>
    <row r="774" spans="2:2" ht="15.75" customHeight="1" x14ac:dyDescent="0.35">
      <c r="B774" s="7"/>
    </row>
    <row r="775" spans="2:2" ht="15.75" customHeight="1" x14ac:dyDescent="0.35">
      <c r="B775" s="7"/>
    </row>
    <row r="776" spans="2:2" ht="15.75" customHeight="1" x14ac:dyDescent="0.35">
      <c r="B776" s="7"/>
    </row>
    <row r="777" spans="2:2" ht="15.75" customHeight="1" x14ac:dyDescent="0.35">
      <c r="B777" s="7"/>
    </row>
    <row r="778" spans="2:2" ht="15.75" customHeight="1" x14ac:dyDescent="0.35">
      <c r="B778" s="7"/>
    </row>
    <row r="779" spans="2:2" ht="15.75" customHeight="1" x14ac:dyDescent="0.35">
      <c r="B779" s="7"/>
    </row>
    <row r="780" spans="2:2" ht="15.75" customHeight="1" x14ac:dyDescent="0.35">
      <c r="B780" s="7"/>
    </row>
    <row r="781" spans="2:2" ht="15.75" customHeight="1" x14ac:dyDescent="0.35">
      <c r="B781" s="7"/>
    </row>
    <row r="782" spans="2:2" ht="15.75" customHeight="1" x14ac:dyDescent="0.35">
      <c r="B782" s="7"/>
    </row>
    <row r="783" spans="2:2" ht="15.75" customHeight="1" x14ac:dyDescent="0.35">
      <c r="B783" s="7"/>
    </row>
    <row r="784" spans="2:2" ht="15.75" customHeight="1" x14ac:dyDescent="0.35">
      <c r="B784" s="7"/>
    </row>
    <row r="785" spans="2:2" ht="15.75" customHeight="1" x14ac:dyDescent="0.35">
      <c r="B785" s="7"/>
    </row>
    <row r="786" spans="2:2" ht="15.75" customHeight="1" x14ac:dyDescent="0.35">
      <c r="B786" s="7"/>
    </row>
    <row r="787" spans="2:2" ht="15.75" customHeight="1" x14ac:dyDescent="0.35">
      <c r="B787" s="7"/>
    </row>
    <row r="788" spans="2:2" ht="15.75" customHeight="1" x14ac:dyDescent="0.35">
      <c r="B788" s="7"/>
    </row>
    <row r="789" spans="2:2" ht="15.75" customHeight="1" x14ac:dyDescent="0.35">
      <c r="B789" s="7"/>
    </row>
    <row r="790" spans="2:2" ht="15.75" customHeight="1" x14ac:dyDescent="0.35">
      <c r="B790" s="7"/>
    </row>
    <row r="791" spans="2:2" ht="15.75" customHeight="1" x14ac:dyDescent="0.35">
      <c r="B791" s="7"/>
    </row>
    <row r="792" spans="2:2" ht="15.75" customHeight="1" x14ac:dyDescent="0.35">
      <c r="B792" s="7"/>
    </row>
    <row r="793" spans="2:2" ht="15.75" customHeight="1" x14ac:dyDescent="0.35">
      <c r="B793" s="7"/>
    </row>
    <row r="794" spans="2:2" ht="15.75" customHeight="1" x14ac:dyDescent="0.35">
      <c r="B794" s="7"/>
    </row>
    <row r="795" spans="2:2" ht="15.75" customHeight="1" x14ac:dyDescent="0.35">
      <c r="B795" s="7"/>
    </row>
    <row r="796" spans="2:2" ht="15.75" customHeight="1" x14ac:dyDescent="0.35">
      <c r="B796" s="7"/>
    </row>
    <row r="797" spans="2:2" ht="15.75" customHeight="1" x14ac:dyDescent="0.35">
      <c r="B797" s="7"/>
    </row>
    <row r="798" spans="2:2" ht="15.75" customHeight="1" x14ac:dyDescent="0.35">
      <c r="B798" s="7"/>
    </row>
    <row r="799" spans="2:2" ht="15.75" customHeight="1" x14ac:dyDescent="0.35">
      <c r="B799" s="7"/>
    </row>
    <row r="800" spans="2:2" ht="15.75" customHeight="1" x14ac:dyDescent="0.35">
      <c r="B800" s="7"/>
    </row>
    <row r="801" spans="2:2" ht="15.75" customHeight="1" x14ac:dyDescent="0.35">
      <c r="B801" s="7"/>
    </row>
    <row r="802" spans="2:2" ht="15.75" customHeight="1" x14ac:dyDescent="0.35">
      <c r="B802" s="7"/>
    </row>
    <row r="803" spans="2:2" ht="15.75" customHeight="1" x14ac:dyDescent="0.35">
      <c r="B803" s="7"/>
    </row>
    <row r="804" spans="2:2" ht="15.75" customHeight="1" x14ac:dyDescent="0.35">
      <c r="B804" s="7"/>
    </row>
    <row r="805" spans="2:2" ht="15.75" customHeight="1" x14ac:dyDescent="0.35">
      <c r="B805" s="7"/>
    </row>
    <row r="806" spans="2:2" ht="15.75" customHeight="1" x14ac:dyDescent="0.35">
      <c r="B806" s="7"/>
    </row>
    <row r="807" spans="2:2" ht="15.75" customHeight="1" x14ac:dyDescent="0.35">
      <c r="B807" s="7"/>
    </row>
    <row r="808" spans="2:2" ht="15.75" customHeight="1" x14ac:dyDescent="0.35">
      <c r="B808" s="7"/>
    </row>
    <row r="809" spans="2:2" ht="15.75" customHeight="1" x14ac:dyDescent="0.35">
      <c r="B809" s="7"/>
    </row>
    <row r="810" spans="2:2" ht="15.75" customHeight="1" x14ac:dyDescent="0.35">
      <c r="B810" s="7"/>
    </row>
    <row r="811" spans="2:2" ht="15.75" customHeight="1" x14ac:dyDescent="0.35">
      <c r="B811" s="7"/>
    </row>
    <row r="812" spans="2:2" ht="15.75" customHeight="1" x14ac:dyDescent="0.35">
      <c r="B812" s="7"/>
    </row>
    <row r="813" spans="2:2" ht="15.75" customHeight="1" x14ac:dyDescent="0.35">
      <c r="B813" s="7"/>
    </row>
    <row r="814" spans="2:2" ht="15.75" customHeight="1" x14ac:dyDescent="0.35">
      <c r="B814" s="7"/>
    </row>
    <row r="815" spans="2:2" ht="15.75" customHeight="1" x14ac:dyDescent="0.35">
      <c r="B815" s="7"/>
    </row>
    <row r="816" spans="2:2" ht="15.75" customHeight="1" x14ac:dyDescent="0.35">
      <c r="B816" s="7"/>
    </row>
    <row r="817" spans="2:2" ht="15.75" customHeight="1" x14ac:dyDescent="0.35">
      <c r="B817" s="7"/>
    </row>
    <row r="818" spans="2:2" ht="15.75" customHeight="1" x14ac:dyDescent="0.35">
      <c r="B818" s="7"/>
    </row>
    <row r="819" spans="2:2" ht="15.75" customHeight="1" x14ac:dyDescent="0.35">
      <c r="B819" s="7"/>
    </row>
    <row r="820" spans="2:2" ht="15.75" customHeight="1" x14ac:dyDescent="0.35">
      <c r="B820" s="7"/>
    </row>
    <row r="821" spans="2:2" ht="15.75" customHeight="1" x14ac:dyDescent="0.35">
      <c r="B821" s="7"/>
    </row>
    <row r="822" spans="2:2" ht="15.75" customHeight="1" x14ac:dyDescent="0.35">
      <c r="B822" s="7"/>
    </row>
    <row r="823" spans="2:2" ht="15.75" customHeight="1" x14ac:dyDescent="0.35">
      <c r="B823" s="7"/>
    </row>
    <row r="824" spans="2:2" ht="15.75" customHeight="1" x14ac:dyDescent="0.35">
      <c r="B824" s="7"/>
    </row>
    <row r="825" spans="2:2" ht="15.75" customHeight="1" x14ac:dyDescent="0.35">
      <c r="B825" s="7"/>
    </row>
    <row r="826" spans="2:2" ht="15.75" customHeight="1" x14ac:dyDescent="0.35">
      <c r="B826" s="7"/>
    </row>
    <row r="827" spans="2:2" ht="15.75" customHeight="1" x14ac:dyDescent="0.35">
      <c r="B827" s="7"/>
    </row>
    <row r="828" spans="2:2" ht="15.75" customHeight="1" x14ac:dyDescent="0.35">
      <c r="B828" s="7"/>
    </row>
    <row r="829" spans="2:2" ht="15.75" customHeight="1" x14ac:dyDescent="0.35">
      <c r="B829" s="7"/>
    </row>
    <row r="830" spans="2:2" ht="15.75" customHeight="1" x14ac:dyDescent="0.35">
      <c r="B830" s="7"/>
    </row>
    <row r="831" spans="2:2" ht="15.75" customHeight="1" x14ac:dyDescent="0.35">
      <c r="B831" s="7"/>
    </row>
    <row r="832" spans="2:2" ht="15.75" customHeight="1" x14ac:dyDescent="0.35">
      <c r="B832" s="7"/>
    </row>
    <row r="833" spans="2:2" ht="15.75" customHeight="1" x14ac:dyDescent="0.35">
      <c r="B833" s="7"/>
    </row>
    <row r="834" spans="2:2" ht="15.75" customHeight="1" x14ac:dyDescent="0.35">
      <c r="B834" s="7"/>
    </row>
    <row r="835" spans="2:2" ht="15.75" customHeight="1" x14ac:dyDescent="0.35">
      <c r="B835" s="7"/>
    </row>
    <row r="836" spans="2:2" ht="15.75" customHeight="1" x14ac:dyDescent="0.35">
      <c r="B836" s="7"/>
    </row>
    <row r="837" spans="2:2" ht="15.75" customHeight="1" x14ac:dyDescent="0.35">
      <c r="B837" s="7"/>
    </row>
    <row r="838" spans="2:2" ht="15.75" customHeight="1" x14ac:dyDescent="0.35">
      <c r="B838" s="7"/>
    </row>
    <row r="839" spans="2:2" ht="15.75" customHeight="1" x14ac:dyDescent="0.35">
      <c r="B839" s="7"/>
    </row>
    <row r="840" spans="2:2" ht="15.75" customHeight="1" x14ac:dyDescent="0.35">
      <c r="B840" s="7"/>
    </row>
    <row r="841" spans="2:2" ht="15.75" customHeight="1" x14ac:dyDescent="0.35">
      <c r="B841" s="7"/>
    </row>
    <row r="842" spans="2:2" ht="15.75" customHeight="1" x14ac:dyDescent="0.35">
      <c r="B842" s="7"/>
    </row>
    <row r="843" spans="2:2" ht="15.75" customHeight="1" x14ac:dyDescent="0.35">
      <c r="B843" s="7"/>
    </row>
    <row r="844" spans="2:2" ht="15.75" customHeight="1" x14ac:dyDescent="0.35">
      <c r="B844" s="7"/>
    </row>
    <row r="845" spans="2:2" ht="15.75" customHeight="1" x14ac:dyDescent="0.35">
      <c r="B845" s="7"/>
    </row>
    <row r="846" spans="2:2" ht="15.75" customHeight="1" x14ac:dyDescent="0.35">
      <c r="B846" s="7"/>
    </row>
    <row r="847" spans="2:2" ht="15.75" customHeight="1" x14ac:dyDescent="0.35">
      <c r="B847" s="7"/>
    </row>
    <row r="848" spans="2:2" ht="15.75" customHeight="1" x14ac:dyDescent="0.35">
      <c r="B848" s="7"/>
    </row>
    <row r="849" spans="2:2" ht="15.75" customHeight="1" x14ac:dyDescent="0.35">
      <c r="B849" s="7"/>
    </row>
    <row r="850" spans="2:2" ht="15.75" customHeight="1" x14ac:dyDescent="0.35">
      <c r="B850" s="7"/>
    </row>
    <row r="851" spans="2:2" ht="15.75" customHeight="1" x14ac:dyDescent="0.35">
      <c r="B851" s="7"/>
    </row>
    <row r="852" spans="2:2" ht="15.75" customHeight="1" x14ac:dyDescent="0.35">
      <c r="B852" s="7"/>
    </row>
    <row r="853" spans="2:2" ht="15.75" customHeight="1" x14ac:dyDescent="0.35">
      <c r="B853" s="7"/>
    </row>
    <row r="854" spans="2:2" ht="15.75" customHeight="1" x14ac:dyDescent="0.35">
      <c r="B854" s="7"/>
    </row>
    <row r="855" spans="2:2" ht="15.75" customHeight="1" x14ac:dyDescent="0.35">
      <c r="B855" s="7"/>
    </row>
    <row r="856" spans="2:2" ht="15.75" customHeight="1" x14ac:dyDescent="0.35">
      <c r="B856" s="7"/>
    </row>
    <row r="857" spans="2:2" ht="15.75" customHeight="1" x14ac:dyDescent="0.35">
      <c r="B857" s="7"/>
    </row>
    <row r="858" spans="2:2" ht="15.75" customHeight="1" x14ac:dyDescent="0.35">
      <c r="B858" s="7"/>
    </row>
    <row r="859" spans="2:2" ht="15.75" customHeight="1" x14ac:dyDescent="0.35">
      <c r="B859" s="7"/>
    </row>
    <row r="860" spans="2:2" ht="15.75" customHeight="1" x14ac:dyDescent="0.35">
      <c r="B860" s="7"/>
    </row>
    <row r="861" spans="2:2" ht="15.75" customHeight="1" x14ac:dyDescent="0.35">
      <c r="B861" s="7"/>
    </row>
    <row r="862" spans="2:2" ht="15.75" customHeight="1" x14ac:dyDescent="0.35">
      <c r="B862" s="7"/>
    </row>
    <row r="863" spans="2:2" ht="15.75" customHeight="1" x14ac:dyDescent="0.35">
      <c r="B863" s="7"/>
    </row>
    <row r="864" spans="2:2" ht="15.75" customHeight="1" x14ac:dyDescent="0.35">
      <c r="B864" s="7"/>
    </row>
    <row r="865" spans="2:2" ht="15.75" customHeight="1" x14ac:dyDescent="0.35">
      <c r="B865" s="7"/>
    </row>
    <row r="866" spans="2:2" ht="15.75" customHeight="1" x14ac:dyDescent="0.35">
      <c r="B866" s="7"/>
    </row>
    <row r="867" spans="2:2" ht="15.75" customHeight="1" x14ac:dyDescent="0.35">
      <c r="B867" s="7"/>
    </row>
    <row r="868" spans="2:2" ht="15.75" customHeight="1" x14ac:dyDescent="0.35">
      <c r="B868" s="7"/>
    </row>
    <row r="869" spans="2:2" ht="15.75" customHeight="1" x14ac:dyDescent="0.35">
      <c r="B869" s="7"/>
    </row>
    <row r="870" spans="2:2" ht="15.75" customHeight="1" x14ac:dyDescent="0.35">
      <c r="B870" s="7"/>
    </row>
    <row r="871" spans="2:2" ht="15.75" customHeight="1" x14ac:dyDescent="0.35">
      <c r="B871" s="7"/>
    </row>
    <row r="872" spans="2:2" ht="15.75" customHeight="1" x14ac:dyDescent="0.35">
      <c r="B872" s="7"/>
    </row>
    <row r="873" spans="2:2" ht="15.75" customHeight="1" x14ac:dyDescent="0.35">
      <c r="B873" s="7"/>
    </row>
    <row r="874" spans="2:2" ht="15.75" customHeight="1" x14ac:dyDescent="0.35">
      <c r="B874" s="7"/>
    </row>
    <row r="875" spans="2:2" ht="15.75" customHeight="1" x14ac:dyDescent="0.35">
      <c r="B875" s="7"/>
    </row>
    <row r="876" spans="2:2" ht="15.75" customHeight="1" x14ac:dyDescent="0.35">
      <c r="B876" s="7"/>
    </row>
    <row r="877" spans="2:2" ht="15.75" customHeight="1" x14ac:dyDescent="0.35">
      <c r="B877" s="7"/>
    </row>
    <row r="878" spans="2:2" ht="15.75" customHeight="1" x14ac:dyDescent="0.35">
      <c r="B878" s="7"/>
    </row>
    <row r="879" spans="2:2" ht="15.75" customHeight="1" x14ac:dyDescent="0.35">
      <c r="B879" s="7"/>
    </row>
    <row r="880" spans="2:2" ht="15.75" customHeight="1" x14ac:dyDescent="0.35">
      <c r="B880" s="7"/>
    </row>
    <row r="881" spans="2:2" ht="15.75" customHeight="1" x14ac:dyDescent="0.35">
      <c r="B881" s="7"/>
    </row>
    <row r="882" spans="2:2" ht="15.75" customHeight="1" x14ac:dyDescent="0.35">
      <c r="B882" s="7"/>
    </row>
    <row r="883" spans="2:2" ht="15.75" customHeight="1" x14ac:dyDescent="0.35">
      <c r="B883" s="7"/>
    </row>
    <row r="884" spans="2:2" ht="15.75" customHeight="1" x14ac:dyDescent="0.35">
      <c r="B884" s="7"/>
    </row>
    <row r="885" spans="2:2" ht="15.75" customHeight="1" x14ac:dyDescent="0.35">
      <c r="B885" s="7"/>
    </row>
    <row r="886" spans="2:2" ht="15.75" customHeight="1" x14ac:dyDescent="0.35">
      <c r="B886" s="7"/>
    </row>
    <row r="887" spans="2:2" ht="15.75" customHeight="1" x14ac:dyDescent="0.35">
      <c r="B887" s="7"/>
    </row>
    <row r="888" spans="2:2" ht="15.75" customHeight="1" x14ac:dyDescent="0.35">
      <c r="B888" s="7"/>
    </row>
    <row r="889" spans="2:2" ht="15.75" customHeight="1" x14ac:dyDescent="0.35">
      <c r="B889" s="7"/>
    </row>
    <row r="890" spans="2:2" ht="15.75" customHeight="1" x14ac:dyDescent="0.35">
      <c r="B890" s="7"/>
    </row>
    <row r="891" spans="2:2" ht="15.75" customHeight="1" x14ac:dyDescent="0.35">
      <c r="B891" s="7"/>
    </row>
    <row r="892" spans="2:2" ht="15.75" customHeight="1" x14ac:dyDescent="0.35">
      <c r="B892" s="7"/>
    </row>
    <row r="893" spans="2:2" ht="15.75" customHeight="1" x14ac:dyDescent="0.35">
      <c r="B893" s="7"/>
    </row>
    <row r="894" spans="2:2" ht="15.75" customHeight="1" x14ac:dyDescent="0.35">
      <c r="B894" s="7"/>
    </row>
    <row r="895" spans="2:2" ht="15.75" customHeight="1" x14ac:dyDescent="0.35">
      <c r="B895" s="7"/>
    </row>
    <row r="896" spans="2:2" ht="15.75" customHeight="1" x14ac:dyDescent="0.35">
      <c r="B896" s="7"/>
    </row>
    <row r="897" spans="2:2" ht="15.75" customHeight="1" x14ac:dyDescent="0.35">
      <c r="B897" s="7"/>
    </row>
    <row r="898" spans="2:2" ht="15.75" customHeight="1" x14ac:dyDescent="0.35">
      <c r="B898" s="7"/>
    </row>
    <row r="899" spans="2:2" ht="15.75" customHeight="1" x14ac:dyDescent="0.35">
      <c r="B899" s="7"/>
    </row>
    <row r="900" spans="2:2" ht="15.75" customHeight="1" x14ac:dyDescent="0.35">
      <c r="B900" s="7"/>
    </row>
    <row r="901" spans="2:2" ht="15.75" customHeight="1" x14ac:dyDescent="0.35">
      <c r="B901" s="7"/>
    </row>
    <row r="902" spans="2:2" ht="15.75" customHeight="1" x14ac:dyDescent="0.35">
      <c r="B902" s="7"/>
    </row>
    <row r="903" spans="2:2" ht="15.75" customHeight="1" x14ac:dyDescent="0.35">
      <c r="B903" s="7"/>
    </row>
    <row r="904" spans="2:2" ht="15.75" customHeight="1" x14ac:dyDescent="0.35">
      <c r="B904" s="7"/>
    </row>
    <row r="905" spans="2:2" ht="15.75" customHeight="1" x14ac:dyDescent="0.35">
      <c r="B905" s="7"/>
    </row>
    <row r="906" spans="2:2" ht="15.75" customHeight="1" x14ac:dyDescent="0.35">
      <c r="B906" s="7"/>
    </row>
    <row r="907" spans="2:2" ht="15.75" customHeight="1" x14ac:dyDescent="0.35">
      <c r="B907" s="7"/>
    </row>
    <row r="908" spans="2:2" ht="15.75" customHeight="1" x14ac:dyDescent="0.35">
      <c r="B908" s="7"/>
    </row>
    <row r="909" spans="2:2" ht="15.75" customHeight="1" x14ac:dyDescent="0.35">
      <c r="B909" s="7"/>
    </row>
    <row r="910" spans="2:2" ht="15.75" customHeight="1" x14ac:dyDescent="0.35">
      <c r="B910" s="7"/>
    </row>
    <row r="911" spans="2:2" ht="15.75" customHeight="1" x14ac:dyDescent="0.35">
      <c r="B911" s="7"/>
    </row>
    <row r="912" spans="2:2" ht="15.75" customHeight="1" x14ac:dyDescent="0.35">
      <c r="B912" s="7"/>
    </row>
    <row r="913" spans="2:2" ht="15.75" customHeight="1" x14ac:dyDescent="0.35">
      <c r="B913" s="7"/>
    </row>
    <row r="914" spans="2:2" ht="15.75" customHeight="1" x14ac:dyDescent="0.35">
      <c r="B914" s="7"/>
    </row>
    <row r="915" spans="2:2" ht="15.75" customHeight="1" x14ac:dyDescent="0.35">
      <c r="B915" s="7"/>
    </row>
    <row r="916" spans="2:2" ht="15.75" customHeight="1" x14ac:dyDescent="0.35">
      <c r="B916" s="7"/>
    </row>
    <row r="917" spans="2:2" ht="15.75" customHeight="1" x14ac:dyDescent="0.35">
      <c r="B917" s="7"/>
    </row>
    <row r="918" spans="2:2" ht="15.75" customHeight="1" x14ac:dyDescent="0.35">
      <c r="B918" s="7"/>
    </row>
    <row r="919" spans="2:2" ht="15.75" customHeight="1" x14ac:dyDescent="0.35">
      <c r="B919" s="7"/>
    </row>
    <row r="920" spans="2:2" ht="15.75" customHeight="1" x14ac:dyDescent="0.35">
      <c r="B920" s="7"/>
    </row>
    <row r="921" spans="2:2" ht="15.75" customHeight="1" x14ac:dyDescent="0.35">
      <c r="B921" s="7"/>
    </row>
    <row r="922" spans="2:2" ht="15.75" customHeight="1" x14ac:dyDescent="0.35">
      <c r="B922" s="7"/>
    </row>
    <row r="923" spans="2:2" ht="15.75" customHeight="1" x14ac:dyDescent="0.35">
      <c r="B923" s="7"/>
    </row>
    <row r="924" spans="2:2" ht="15.75" customHeight="1" x14ac:dyDescent="0.35">
      <c r="B924" s="7"/>
    </row>
    <row r="925" spans="2:2" ht="15.75" customHeight="1" x14ac:dyDescent="0.35">
      <c r="B925" s="7"/>
    </row>
    <row r="926" spans="2:2" ht="15.75" customHeight="1" x14ac:dyDescent="0.35">
      <c r="B926" s="7"/>
    </row>
    <row r="927" spans="2:2" ht="15.75" customHeight="1" x14ac:dyDescent="0.35">
      <c r="B927" s="7"/>
    </row>
    <row r="928" spans="2:2" ht="15.75" customHeight="1" x14ac:dyDescent="0.35">
      <c r="B928" s="7"/>
    </row>
    <row r="929" spans="2:2" ht="15.75" customHeight="1" x14ac:dyDescent="0.35">
      <c r="B929" s="7"/>
    </row>
    <row r="930" spans="2:2" ht="15.75" customHeight="1" x14ac:dyDescent="0.35">
      <c r="B930" s="7"/>
    </row>
    <row r="931" spans="2:2" ht="15.75" customHeight="1" x14ac:dyDescent="0.35">
      <c r="B931" s="7"/>
    </row>
    <row r="932" spans="2:2" ht="15.75" customHeight="1" x14ac:dyDescent="0.35">
      <c r="B932" s="7"/>
    </row>
    <row r="933" spans="2:2" ht="15.75" customHeight="1" x14ac:dyDescent="0.35">
      <c r="B933" s="7"/>
    </row>
    <row r="934" spans="2:2" ht="15.75" customHeight="1" x14ac:dyDescent="0.35">
      <c r="B934" s="7"/>
    </row>
    <row r="935" spans="2:2" ht="15.75" customHeight="1" x14ac:dyDescent="0.35">
      <c r="B935" s="7"/>
    </row>
    <row r="936" spans="2:2" ht="15.75" customHeight="1" x14ac:dyDescent="0.35">
      <c r="B936" s="7"/>
    </row>
    <row r="937" spans="2:2" ht="15.75" customHeight="1" x14ac:dyDescent="0.35">
      <c r="B937" s="7"/>
    </row>
    <row r="938" spans="2:2" ht="15.75" customHeight="1" x14ac:dyDescent="0.35">
      <c r="B938" s="7"/>
    </row>
    <row r="939" spans="2:2" ht="15.75" customHeight="1" x14ac:dyDescent="0.35">
      <c r="B939" s="7"/>
    </row>
    <row r="940" spans="2:2" ht="15.75" customHeight="1" x14ac:dyDescent="0.35">
      <c r="B940" s="7"/>
    </row>
    <row r="941" spans="2:2" ht="15.75" customHeight="1" x14ac:dyDescent="0.35">
      <c r="B941" s="7"/>
    </row>
    <row r="942" spans="2:2" ht="15.75" customHeight="1" x14ac:dyDescent="0.35">
      <c r="B942" s="7"/>
    </row>
    <row r="943" spans="2:2" ht="15.75" customHeight="1" x14ac:dyDescent="0.35">
      <c r="B943" s="7"/>
    </row>
    <row r="944" spans="2:2" ht="15.75" customHeight="1" x14ac:dyDescent="0.35">
      <c r="B944" s="7"/>
    </row>
    <row r="945" spans="2:2" ht="15.75" customHeight="1" x14ac:dyDescent="0.35">
      <c r="B945" s="7"/>
    </row>
    <row r="946" spans="2:2" ht="15.75" customHeight="1" x14ac:dyDescent="0.35">
      <c r="B946" s="7"/>
    </row>
    <row r="947" spans="2:2" ht="15.75" customHeight="1" x14ac:dyDescent="0.35">
      <c r="B947" s="7"/>
    </row>
    <row r="948" spans="2:2" ht="15.75" customHeight="1" x14ac:dyDescent="0.35">
      <c r="B948" s="7"/>
    </row>
    <row r="949" spans="2:2" ht="15.75" customHeight="1" x14ac:dyDescent="0.35">
      <c r="B949" s="7"/>
    </row>
    <row r="950" spans="2:2" ht="15.75" customHeight="1" x14ac:dyDescent="0.35">
      <c r="B950" s="7"/>
    </row>
    <row r="951" spans="2:2" ht="15.75" customHeight="1" x14ac:dyDescent="0.35">
      <c r="B951" s="7"/>
    </row>
    <row r="952" spans="2:2" ht="15.75" customHeight="1" x14ac:dyDescent="0.35">
      <c r="B952" s="7"/>
    </row>
    <row r="953" spans="2:2" ht="15.75" customHeight="1" x14ac:dyDescent="0.35">
      <c r="B953" s="7"/>
    </row>
    <row r="954" spans="2:2" ht="15.75" customHeight="1" x14ac:dyDescent="0.35">
      <c r="B954" s="7"/>
    </row>
    <row r="955" spans="2:2" ht="15.75" customHeight="1" x14ac:dyDescent="0.35">
      <c r="B955" s="7"/>
    </row>
    <row r="956" spans="2:2" ht="15.75" customHeight="1" x14ac:dyDescent="0.35">
      <c r="B956" s="7"/>
    </row>
    <row r="957" spans="2:2" ht="15.75" customHeight="1" x14ac:dyDescent="0.35">
      <c r="B957" s="7"/>
    </row>
    <row r="958" spans="2:2" ht="15.75" customHeight="1" x14ac:dyDescent="0.35">
      <c r="B958" s="7"/>
    </row>
    <row r="959" spans="2:2" ht="15.75" customHeight="1" x14ac:dyDescent="0.35">
      <c r="B959" s="7"/>
    </row>
    <row r="960" spans="2:2" ht="15.75" customHeight="1" x14ac:dyDescent="0.35">
      <c r="B960" s="7"/>
    </row>
    <row r="961" spans="2:2" ht="15.75" customHeight="1" x14ac:dyDescent="0.35">
      <c r="B961" s="7"/>
    </row>
    <row r="962" spans="2:2" ht="15.75" customHeight="1" x14ac:dyDescent="0.35">
      <c r="B962" s="7"/>
    </row>
    <row r="963" spans="2:2" ht="15.75" customHeight="1" x14ac:dyDescent="0.35">
      <c r="B963" s="7"/>
    </row>
    <row r="964" spans="2:2" ht="15.75" customHeight="1" x14ac:dyDescent="0.35">
      <c r="B964" s="7"/>
    </row>
    <row r="965" spans="2:2" ht="15.75" customHeight="1" x14ac:dyDescent="0.35">
      <c r="B965" s="7"/>
    </row>
    <row r="966" spans="2:2" ht="15.75" customHeight="1" x14ac:dyDescent="0.35">
      <c r="B966" s="7"/>
    </row>
    <row r="967" spans="2:2" ht="15.75" customHeight="1" x14ac:dyDescent="0.35">
      <c r="B967" s="7"/>
    </row>
    <row r="968" spans="2:2" ht="15.75" customHeight="1" x14ac:dyDescent="0.35">
      <c r="B968" s="7"/>
    </row>
    <row r="969" spans="2:2" ht="15.75" customHeight="1" x14ac:dyDescent="0.35">
      <c r="B969" s="7"/>
    </row>
    <row r="970" spans="2:2" ht="15.75" customHeight="1" x14ac:dyDescent="0.35">
      <c r="B970" s="7"/>
    </row>
    <row r="971" spans="2:2" ht="15.75" customHeight="1" x14ac:dyDescent="0.35">
      <c r="B971" s="7"/>
    </row>
    <row r="972" spans="2:2" ht="15.75" customHeight="1" x14ac:dyDescent="0.35">
      <c r="B972" s="7"/>
    </row>
    <row r="973" spans="2:2" ht="15.75" customHeight="1" x14ac:dyDescent="0.35">
      <c r="B973" s="7"/>
    </row>
    <row r="974" spans="2:2" ht="15.75" customHeight="1" x14ac:dyDescent="0.35">
      <c r="B974" s="7"/>
    </row>
    <row r="975" spans="2:2" ht="15.75" customHeight="1" x14ac:dyDescent="0.35">
      <c r="B975" s="7"/>
    </row>
    <row r="976" spans="2:2" ht="15.75" customHeight="1" x14ac:dyDescent="0.35">
      <c r="B976" s="7"/>
    </row>
    <row r="977" spans="2:2" ht="15.75" customHeight="1" x14ac:dyDescent="0.35">
      <c r="B977" s="7"/>
    </row>
    <row r="978" spans="2:2" ht="15.75" customHeight="1" x14ac:dyDescent="0.35">
      <c r="B978" s="7"/>
    </row>
    <row r="979" spans="2:2" ht="15.75" customHeight="1" x14ac:dyDescent="0.35">
      <c r="B979" s="7"/>
    </row>
    <row r="980" spans="2:2" ht="15.75" customHeight="1" x14ac:dyDescent="0.35">
      <c r="B980" s="7"/>
    </row>
    <row r="981" spans="2:2" ht="15.75" customHeight="1" x14ac:dyDescent="0.35">
      <c r="B981" s="7"/>
    </row>
    <row r="982" spans="2:2" ht="15.75" customHeight="1" x14ac:dyDescent="0.35">
      <c r="B982" s="7"/>
    </row>
    <row r="983" spans="2:2" ht="15.75" customHeight="1" x14ac:dyDescent="0.35">
      <c r="B983" s="7"/>
    </row>
    <row r="984" spans="2:2" ht="15.75" customHeight="1" x14ac:dyDescent="0.35">
      <c r="B984" s="7"/>
    </row>
    <row r="985" spans="2:2" ht="15.75" customHeight="1" x14ac:dyDescent="0.35">
      <c r="B985" s="7"/>
    </row>
    <row r="986" spans="2:2" ht="15.75" customHeight="1" x14ac:dyDescent="0.35">
      <c r="B986" s="7"/>
    </row>
    <row r="987" spans="2:2" ht="15.75" customHeight="1" x14ac:dyDescent="0.35">
      <c r="B987" s="7"/>
    </row>
    <row r="988" spans="2:2" ht="15.75" customHeight="1" x14ac:dyDescent="0.35">
      <c r="B988" s="7"/>
    </row>
    <row r="989" spans="2:2" ht="15.75" customHeight="1" x14ac:dyDescent="0.35">
      <c r="B989" s="7"/>
    </row>
    <row r="990" spans="2:2" ht="15.75" customHeight="1" x14ac:dyDescent="0.35">
      <c r="B990" s="7"/>
    </row>
    <row r="991" spans="2:2" ht="15.75" customHeight="1" x14ac:dyDescent="0.35">
      <c r="B991" s="7"/>
    </row>
    <row r="992" spans="2:2" ht="15.75" customHeight="1" x14ac:dyDescent="0.35">
      <c r="B992" s="7"/>
    </row>
    <row r="993" spans="2:2" ht="15.75" customHeight="1" x14ac:dyDescent="0.35">
      <c r="B993" s="7"/>
    </row>
    <row r="994" spans="2:2" ht="15.75" customHeight="1" x14ac:dyDescent="0.35">
      <c r="B994" s="7"/>
    </row>
    <row r="995" spans="2:2" ht="15.75" customHeight="1" x14ac:dyDescent="0.35">
      <c r="B995" s="7"/>
    </row>
    <row r="996" spans="2:2" ht="15.75" customHeight="1" x14ac:dyDescent="0.35">
      <c r="B996" s="7"/>
    </row>
    <row r="997" spans="2:2" ht="15.75" customHeight="1" x14ac:dyDescent="0.35">
      <c r="B997" s="7"/>
    </row>
    <row r="998" spans="2:2" ht="15.75" customHeight="1" x14ac:dyDescent="0.35">
      <c r="B998" s="7"/>
    </row>
    <row r="999" spans="2:2" ht="15.75" customHeight="1" x14ac:dyDescent="0.35">
      <c r="B999" s="7"/>
    </row>
    <row r="1000" spans="2:2" ht="15.75" customHeight="1" x14ac:dyDescent="0.35">
      <c r="B1000" s="7"/>
    </row>
  </sheetData>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sheetViews>
  <sheetFormatPr defaultColWidth="12.75" defaultRowHeight="15" customHeight="1" x14ac:dyDescent="0.3"/>
  <cols>
    <col min="1" max="1" width="27.33203125" customWidth="1"/>
    <col min="2" max="2" width="24.75" customWidth="1"/>
    <col min="3" max="3" width="59.5" customWidth="1"/>
    <col min="4" max="26" width="7.75" customWidth="1"/>
  </cols>
  <sheetData>
    <row r="1" spans="1:26" ht="14.5" x14ac:dyDescent="0.35">
      <c r="A1" s="5" t="s">
        <v>1278</v>
      </c>
      <c r="B1" s="5" t="s">
        <v>1279</v>
      </c>
      <c r="C1" s="2"/>
      <c r="D1" s="2"/>
      <c r="E1" s="2"/>
      <c r="F1" s="2"/>
      <c r="G1" s="2"/>
      <c r="H1" s="2"/>
      <c r="I1" s="2"/>
      <c r="J1" s="2"/>
      <c r="K1" s="2"/>
      <c r="L1" s="2"/>
      <c r="M1" s="2"/>
      <c r="N1" s="2"/>
      <c r="O1" s="2"/>
      <c r="P1" s="2"/>
      <c r="Q1" s="2"/>
      <c r="R1" s="2"/>
      <c r="S1" s="2"/>
      <c r="T1" s="2"/>
      <c r="U1" s="2"/>
      <c r="V1" s="2"/>
      <c r="W1" s="2"/>
      <c r="X1" s="2"/>
      <c r="Y1" s="2"/>
      <c r="Z1" s="2"/>
    </row>
    <row r="2" spans="1:26" ht="58" x14ac:dyDescent="0.35">
      <c r="A2" s="2" t="s">
        <v>1280</v>
      </c>
      <c r="B2" s="2" t="s">
        <v>1281</v>
      </c>
      <c r="C2" s="14" t="s">
        <v>1282</v>
      </c>
      <c r="D2" s="2"/>
      <c r="E2" s="2"/>
      <c r="F2" s="2"/>
      <c r="G2" s="2"/>
      <c r="H2" s="2"/>
      <c r="I2" s="2"/>
      <c r="J2" s="2"/>
      <c r="K2" s="2"/>
      <c r="L2" s="2"/>
      <c r="M2" s="2"/>
      <c r="N2" s="2"/>
      <c r="O2" s="2"/>
      <c r="P2" s="2"/>
      <c r="Q2" s="2"/>
      <c r="R2" s="2"/>
      <c r="S2" s="2"/>
      <c r="T2" s="2"/>
      <c r="U2" s="2"/>
      <c r="V2" s="2"/>
      <c r="W2" s="2"/>
      <c r="X2" s="2"/>
      <c r="Y2" s="2"/>
      <c r="Z2" s="2"/>
    </row>
    <row r="3" spans="1:26" ht="14.5" x14ac:dyDescent="0.35">
      <c r="A3" s="2" t="s">
        <v>1541</v>
      </c>
      <c r="B3" s="2" t="s">
        <v>1542</v>
      </c>
      <c r="C3" s="2"/>
      <c r="D3" s="2"/>
      <c r="E3" s="2"/>
      <c r="F3" s="2"/>
      <c r="G3" s="2"/>
      <c r="H3" s="2"/>
      <c r="I3" s="2"/>
      <c r="J3" s="2"/>
      <c r="K3" s="2"/>
      <c r="L3" s="2"/>
      <c r="M3" s="2"/>
      <c r="N3" s="2"/>
      <c r="O3" s="2"/>
      <c r="P3" s="2"/>
      <c r="Q3" s="2"/>
      <c r="R3" s="2"/>
      <c r="S3" s="2"/>
      <c r="T3" s="2"/>
      <c r="U3" s="2"/>
      <c r="V3" s="2"/>
      <c r="W3" s="2"/>
      <c r="X3" s="2"/>
      <c r="Y3" s="2"/>
      <c r="Z3" s="2"/>
    </row>
    <row r="4" spans="1:26" ht="14.5" x14ac:dyDescent="0.35">
      <c r="A4" s="2"/>
      <c r="B4" s="2"/>
      <c r="C4" s="2"/>
      <c r="D4" s="2"/>
      <c r="E4" s="2"/>
      <c r="F4" s="2"/>
      <c r="G4" s="2"/>
      <c r="H4" s="2"/>
      <c r="I4" s="2"/>
      <c r="J4" s="2"/>
      <c r="K4" s="2"/>
      <c r="L4" s="2"/>
      <c r="M4" s="2"/>
      <c r="N4" s="2"/>
      <c r="O4" s="2"/>
      <c r="P4" s="2"/>
      <c r="Q4" s="2"/>
      <c r="R4" s="2"/>
      <c r="S4" s="2"/>
      <c r="T4" s="2"/>
      <c r="U4" s="2"/>
      <c r="V4" s="2"/>
      <c r="W4" s="2"/>
      <c r="X4" s="2"/>
      <c r="Y4" s="2"/>
      <c r="Z4" s="2"/>
    </row>
    <row r="5" spans="1:26" ht="14.5" x14ac:dyDescent="0.35">
      <c r="A5" s="2"/>
      <c r="B5" s="2"/>
      <c r="C5" s="2"/>
      <c r="D5" s="2"/>
      <c r="E5" s="2"/>
      <c r="F5" s="2"/>
      <c r="G5" s="2"/>
      <c r="H5" s="2"/>
      <c r="I5" s="2"/>
      <c r="J5" s="2"/>
      <c r="K5" s="2"/>
      <c r="L5" s="2"/>
      <c r="M5" s="2"/>
      <c r="N5" s="2"/>
      <c r="O5" s="2"/>
      <c r="P5" s="2"/>
      <c r="Q5" s="2"/>
      <c r="R5" s="2"/>
      <c r="S5" s="2"/>
      <c r="T5" s="2"/>
      <c r="U5" s="2"/>
      <c r="V5" s="2"/>
      <c r="W5" s="2"/>
      <c r="X5" s="2"/>
      <c r="Y5" s="2"/>
      <c r="Z5" s="2"/>
    </row>
    <row r="6" spans="1:26" ht="14.5" x14ac:dyDescent="0.35">
      <c r="A6" s="2"/>
      <c r="B6" s="2"/>
      <c r="C6" s="2"/>
      <c r="D6" s="2"/>
      <c r="E6" s="2"/>
      <c r="F6" s="2"/>
      <c r="G6" s="2"/>
      <c r="H6" s="2"/>
      <c r="I6" s="2"/>
      <c r="J6" s="2"/>
      <c r="K6" s="2"/>
      <c r="L6" s="2"/>
      <c r="M6" s="2"/>
      <c r="N6" s="2"/>
      <c r="O6" s="2"/>
      <c r="P6" s="2"/>
      <c r="Q6" s="2"/>
      <c r="R6" s="2"/>
      <c r="S6" s="2"/>
      <c r="T6" s="2"/>
      <c r="U6" s="2"/>
      <c r="V6" s="2"/>
      <c r="W6" s="2"/>
      <c r="X6" s="2"/>
      <c r="Y6" s="2"/>
      <c r="Z6" s="2"/>
    </row>
    <row r="7" spans="1:26" ht="14.5" x14ac:dyDescent="0.35">
      <c r="A7" s="2"/>
      <c r="B7" s="2"/>
      <c r="C7" s="2"/>
      <c r="D7" s="2"/>
      <c r="E7" s="2"/>
      <c r="F7" s="2"/>
      <c r="G7" s="2"/>
      <c r="H7" s="2"/>
      <c r="I7" s="2"/>
      <c r="J7" s="2"/>
      <c r="K7" s="2"/>
      <c r="L7" s="2"/>
      <c r="M7" s="2"/>
      <c r="N7" s="2"/>
      <c r="O7" s="2"/>
      <c r="P7" s="2"/>
      <c r="Q7" s="2"/>
      <c r="R7" s="2"/>
      <c r="S7" s="2"/>
      <c r="T7" s="2"/>
      <c r="U7" s="2"/>
      <c r="V7" s="2"/>
      <c r="W7" s="2"/>
      <c r="X7" s="2"/>
      <c r="Y7" s="2"/>
      <c r="Z7" s="2"/>
    </row>
    <row r="8" spans="1:26" ht="14.5" x14ac:dyDescent="0.35">
      <c r="A8" s="2"/>
      <c r="B8" s="2"/>
      <c r="C8" s="2"/>
      <c r="D8" s="2"/>
      <c r="E8" s="2"/>
      <c r="F8" s="2"/>
      <c r="G8" s="2"/>
      <c r="H8" s="2"/>
      <c r="I8" s="2"/>
      <c r="J8" s="2"/>
      <c r="K8" s="2"/>
      <c r="L8" s="2"/>
      <c r="M8" s="2"/>
      <c r="N8" s="2"/>
      <c r="O8" s="2"/>
      <c r="P8" s="2"/>
      <c r="Q8" s="2"/>
      <c r="R8" s="2"/>
      <c r="S8" s="2"/>
      <c r="T8" s="2"/>
      <c r="U8" s="2"/>
      <c r="V8" s="2"/>
      <c r="W8" s="2"/>
      <c r="X8" s="2"/>
      <c r="Y8" s="2"/>
      <c r="Z8" s="2"/>
    </row>
    <row r="9" spans="1:26" ht="14.5" x14ac:dyDescent="0.35">
      <c r="A9" s="2"/>
      <c r="B9" s="2"/>
      <c r="C9" s="2"/>
      <c r="D9" s="2"/>
      <c r="E9" s="2"/>
      <c r="F9" s="2"/>
      <c r="G9" s="2"/>
      <c r="H9" s="2"/>
      <c r="I9" s="2"/>
      <c r="J9" s="2"/>
      <c r="K9" s="2"/>
      <c r="L9" s="2"/>
      <c r="M9" s="2"/>
      <c r="N9" s="2"/>
      <c r="O9" s="2"/>
      <c r="P9" s="2"/>
      <c r="Q9" s="2"/>
      <c r="R9" s="2"/>
      <c r="S9" s="2"/>
      <c r="T9" s="2"/>
      <c r="U9" s="2"/>
      <c r="V9" s="2"/>
      <c r="W9" s="2"/>
      <c r="X9" s="2"/>
      <c r="Y9" s="2"/>
      <c r="Z9" s="2"/>
    </row>
    <row r="10" spans="1:26" ht="14.5" x14ac:dyDescent="0.3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5" x14ac:dyDescent="0.3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5" x14ac:dyDescent="0.3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5" x14ac:dyDescent="0.3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5" x14ac:dyDescent="0.3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5" x14ac:dyDescent="0.3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5" x14ac:dyDescent="0.3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5" x14ac:dyDescent="0.3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5" x14ac:dyDescent="0.3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5" x14ac:dyDescent="0.3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5" x14ac:dyDescent="0.3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3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3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3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3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3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3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15"/>
  <sheetViews>
    <sheetView workbookViewId="0"/>
  </sheetViews>
  <sheetFormatPr defaultColWidth="12.75" defaultRowHeight="15" customHeight="1" x14ac:dyDescent="0.3"/>
  <cols>
    <col min="1" max="1" width="108.33203125" style="126" customWidth="1"/>
    <col min="2" max="2" width="9" style="126" customWidth="1"/>
    <col min="3" max="3" width="11.25" style="126" customWidth="1"/>
    <col min="4" max="4" width="12" style="126" customWidth="1"/>
    <col min="5" max="5" width="64.25" style="126" customWidth="1"/>
    <col min="6" max="36" width="7.75" style="126" customWidth="1"/>
    <col min="37" max="16384" width="12.75" style="126"/>
  </cols>
  <sheetData>
    <row r="1" spans="1:36" ht="159.5" x14ac:dyDescent="0.35">
      <c r="A1" s="195" t="s">
        <v>1524</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row>
    <row r="2" spans="1:36" ht="14.5" x14ac:dyDescent="0.35">
      <c r="A2" s="125"/>
      <c r="B2" s="125"/>
      <c r="C2" s="125"/>
      <c r="D2" s="125"/>
      <c r="E2" s="125"/>
      <c r="F2" s="125"/>
      <c r="G2" s="125"/>
      <c r="H2" s="125"/>
      <c r="I2" s="125"/>
      <c r="J2" s="125"/>
      <c r="K2" s="125"/>
      <c r="L2" s="125"/>
      <c r="M2" s="125"/>
      <c r="N2" s="125"/>
      <c r="O2" s="125"/>
      <c r="P2" s="125"/>
      <c r="Q2" s="125"/>
      <c r="R2" s="125"/>
      <c r="S2" s="125"/>
      <c r="T2" s="125"/>
      <c r="U2" s="125"/>
      <c r="V2" s="125"/>
      <c r="W2" s="125"/>
      <c r="X2" s="125"/>
      <c r="Y2" s="125"/>
      <c r="Z2" s="125"/>
      <c r="AA2" s="125"/>
      <c r="AB2" s="125"/>
      <c r="AC2" s="125"/>
      <c r="AD2" s="125"/>
      <c r="AE2" s="125"/>
      <c r="AF2" s="125"/>
      <c r="AG2" s="125"/>
      <c r="AH2" s="125"/>
      <c r="AI2" s="125"/>
      <c r="AJ2" s="125"/>
    </row>
    <row r="3" spans="1:36" ht="14.5" x14ac:dyDescent="0.35">
      <c r="A3" s="125"/>
      <c r="B3" s="125"/>
      <c r="C3" s="125"/>
      <c r="D3" s="125"/>
      <c r="E3" s="125"/>
      <c r="F3" s="125"/>
      <c r="G3" s="125"/>
      <c r="H3" s="125"/>
      <c r="I3" s="125"/>
      <c r="J3" s="125"/>
      <c r="K3" s="125"/>
      <c r="L3" s="125"/>
      <c r="M3" s="125"/>
      <c r="N3" s="125"/>
      <c r="O3" s="125"/>
      <c r="P3" s="125"/>
      <c r="Q3" s="125"/>
      <c r="R3" s="125"/>
      <c r="S3" s="125"/>
      <c r="T3" s="125"/>
      <c r="U3" s="125"/>
      <c r="V3" s="125"/>
      <c r="W3" s="125"/>
      <c r="X3" s="125"/>
      <c r="Y3" s="125"/>
      <c r="Z3" s="125"/>
      <c r="AA3" s="125"/>
      <c r="AB3" s="125"/>
      <c r="AC3" s="125"/>
      <c r="AD3" s="125"/>
      <c r="AE3" s="125"/>
      <c r="AF3" s="125"/>
      <c r="AG3" s="125"/>
      <c r="AH3" s="125"/>
      <c r="AI3" s="125"/>
      <c r="AJ3" s="125"/>
    </row>
    <row r="4" spans="1:36" ht="14.5" x14ac:dyDescent="0.3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row>
    <row r="5" spans="1:36" ht="14.5" x14ac:dyDescent="0.3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row>
    <row r="6" spans="1:36" ht="14.5" x14ac:dyDescent="0.3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row>
    <row r="7" spans="1:36" ht="14.5" x14ac:dyDescent="0.3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row>
    <row r="8" spans="1:36" ht="14.5" x14ac:dyDescent="0.3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row>
    <row r="9" spans="1:36" ht="14.5" x14ac:dyDescent="0.3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row>
    <row r="10" spans="1:36" ht="14.5" x14ac:dyDescent="0.35">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c r="AC10" s="125"/>
      <c r="AD10" s="125"/>
      <c r="AE10" s="125"/>
      <c r="AF10" s="125"/>
      <c r="AG10" s="125"/>
      <c r="AH10" s="125"/>
      <c r="AI10" s="125"/>
      <c r="AJ10" s="125"/>
    </row>
    <row r="11" spans="1:36" ht="14.5" x14ac:dyDescent="0.35">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c r="AC11" s="125"/>
      <c r="AD11" s="125"/>
      <c r="AE11" s="125"/>
      <c r="AF11" s="125"/>
      <c r="AG11" s="125"/>
      <c r="AH11" s="125"/>
      <c r="AI11" s="125"/>
      <c r="AJ11" s="125"/>
    </row>
    <row r="12" spans="1:36" ht="14.5" x14ac:dyDescent="0.35">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c r="AC12" s="125"/>
      <c r="AD12" s="125"/>
      <c r="AE12" s="125"/>
      <c r="AF12" s="125"/>
      <c r="AG12" s="125"/>
      <c r="AH12" s="125"/>
      <c r="AI12" s="125"/>
      <c r="AJ12" s="125"/>
    </row>
    <row r="13" spans="1:36" ht="14.5" x14ac:dyDescent="0.35">
      <c r="A13" s="125"/>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c r="Z13" s="125"/>
      <c r="AA13" s="125"/>
      <c r="AB13" s="125"/>
      <c r="AC13" s="125"/>
      <c r="AD13" s="125"/>
      <c r="AE13" s="125"/>
      <c r="AF13" s="125"/>
      <c r="AG13" s="125"/>
      <c r="AH13" s="125"/>
      <c r="AI13" s="125"/>
      <c r="AJ13" s="125"/>
    </row>
    <row r="14" spans="1:36" ht="14.5" x14ac:dyDescent="0.35">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c r="AC14" s="125"/>
      <c r="AD14" s="125"/>
      <c r="AE14" s="125"/>
      <c r="AF14" s="125"/>
      <c r="AG14" s="125"/>
      <c r="AH14" s="125"/>
      <c r="AI14" s="125"/>
      <c r="AJ14" s="125"/>
    </row>
    <row r="15" spans="1:36" ht="14.5" x14ac:dyDescent="0.35">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c r="AC15" s="125"/>
      <c r="AD15" s="125"/>
      <c r="AE15" s="125"/>
      <c r="AF15" s="125"/>
      <c r="AG15" s="125"/>
      <c r="AH15" s="125"/>
      <c r="AI15" s="125"/>
      <c r="AJ15" s="125"/>
    </row>
    <row r="16" spans="1:36" ht="14.5" x14ac:dyDescent="0.35">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c r="AC16" s="125"/>
      <c r="AD16" s="125"/>
      <c r="AE16" s="125"/>
      <c r="AF16" s="125"/>
      <c r="AG16" s="125"/>
      <c r="AH16" s="125"/>
      <c r="AI16" s="125"/>
      <c r="AJ16" s="125"/>
    </row>
    <row r="17" spans="1:36" ht="14.5" x14ac:dyDescent="0.35">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c r="AC17" s="125"/>
      <c r="AD17" s="125"/>
      <c r="AE17" s="125"/>
      <c r="AF17" s="125"/>
      <c r="AG17" s="125"/>
      <c r="AH17" s="125"/>
      <c r="AI17" s="125"/>
      <c r="AJ17" s="125"/>
    </row>
    <row r="18" spans="1:36" ht="14.5" x14ac:dyDescent="0.3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row>
    <row r="19" spans="1:36" ht="14.5" x14ac:dyDescent="0.3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row>
    <row r="20" spans="1:36" ht="14.5" x14ac:dyDescent="0.3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row>
    <row r="21" spans="1:36" ht="15.75" customHeight="1" x14ac:dyDescent="0.3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row>
    <row r="22" spans="1:36" ht="15.75" customHeight="1" x14ac:dyDescent="0.3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row>
    <row r="23" spans="1:36" ht="15.75" customHeight="1" x14ac:dyDescent="0.35">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c r="AC23" s="125"/>
      <c r="AD23" s="125"/>
      <c r="AE23" s="125"/>
      <c r="AF23" s="125"/>
      <c r="AG23" s="125"/>
      <c r="AH23" s="125"/>
      <c r="AI23" s="125"/>
      <c r="AJ23" s="125"/>
    </row>
    <row r="24" spans="1:36" ht="15.75" customHeight="1" x14ac:dyDescent="0.3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row>
    <row r="25" spans="1:36" ht="15.75" customHeight="1" x14ac:dyDescent="0.3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row>
    <row r="26" spans="1:36" ht="15.75" customHeight="1" x14ac:dyDescent="0.3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row>
    <row r="27" spans="1:36" ht="15.75" customHeight="1" x14ac:dyDescent="0.3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row>
    <row r="28" spans="1:36" ht="15.75" customHeight="1" x14ac:dyDescent="0.3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row>
    <row r="29" spans="1:36" ht="15.75" customHeight="1" x14ac:dyDescent="0.3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row>
    <row r="30" spans="1:36" ht="15.75" customHeight="1" x14ac:dyDescent="0.3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row>
    <row r="31" spans="1:36" ht="15.75" customHeight="1" x14ac:dyDescent="0.3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row>
    <row r="32" spans="1:36" ht="15.75" customHeight="1" x14ac:dyDescent="0.3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row>
    <row r="33" spans="1:36" ht="15.75" customHeight="1" x14ac:dyDescent="0.3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row>
    <row r="34" spans="1:36" ht="15.75" customHeight="1" x14ac:dyDescent="0.3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row>
    <row r="35" spans="1:36" ht="15.75" customHeight="1" x14ac:dyDescent="0.3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row>
    <row r="36" spans="1:36" ht="15.75" customHeight="1" x14ac:dyDescent="0.3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row>
    <row r="37" spans="1:36" ht="15.75" customHeight="1" x14ac:dyDescent="0.3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row>
    <row r="38" spans="1:36" ht="15.75" customHeight="1" x14ac:dyDescent="0.3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row>
    <row r="39" spans="1:36" ht="15.75" customHeight="1" x14ac:dyDescent="0.3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row>
    <row r="40" spans="1:36" ht="15.75" customHeight="1" x14ac:dyDescent="0.35">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c r="AC40" s="125"/>
      <c r="AD40" s="125"/>
      <c r="AE40" s="125"/>
      <c r="AF40" s="125"/>
      <c r="AG40" s="125"/>
      <c r="AH40" s="125"/>
      <c r="AI40" s="125"/>
      <c r="AJ40" s="125"/>
    </row>
    <row r="41" spans="1:36" ht="15.75" customHeight="1" x14ac:dyDescent="0.35">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c r="AC41" s="125"/>
      <c r="AD41" s="125"/>
      <c r="AE41" s="125"/>
      <c r="AF41" s="125"/>
      <c r="AG41" s="125"/>
      <c r="AH41" s="125"/>
      <c r="AI41" s="125"/>
      <c r="AJ41" s="125"/>
    </row>
    <row r="42" spans="1:36" ht="15.75" customHeight="1" x14ac:dyDescent="0.35">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c r="AC42" s="125"/>
      <c r="AD42" s="125"/>
      <c r="AE42" s="125"/>
      <c r="AF42" s="125"/>
      <c r="AG42" s="125"/>
      <c r="AH42" s="125"/>
      <c r="AI42" s="125"/>
      <c r="AJ42" s="125"/>
    </row>
    <row r="43" spans="1:36" ht="15.75" customHeight="1" x14ac:dyDescent="0.35">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c r="AC43" s="125"/>
      <c r="AD43" s="125"/>
      <c r="AE43" s="125"/>
      <c r="AF43" s="125"/>
      <c r="AG43" s="125"/>
      <c r="AH43" s="125"/>
      <c r="AI43" s="125"/>
      <c r="AJ43" s="125"/>
    </row>
    <row r="44" spans="1:36" ht="15.75" customHeight="1" x14ac:dyDescent="0.35">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c r="AC44" s="125"/>
      <c r="AD44" s="125"/>
      <c r="AE44" s="125"/>
      <c r="AF44" s="125"/>
      <c r="AG44" s="125"/>
      <c r="AH44" s="125"/>
      <c r="AI44" s="125"/>
      <c r="AJ44" s="125"/>
    </row>
    <row r="45" spans="1:36" ht="15.75" customHeight="1" x14ac:dyDescent="0.35">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c r="AC45" s="125"/>
      <c r="AD45" s="125"/>
      <c r="AE45" s="125"/>
      <c r="AF45" s="125"/>
      <c r="AG45" s="125"/>
      <c r="AH45" s="125"/>
      <c r="AI45" s="125"/>
      <c r="AJ45" s="125"/>
    </row>
    <row r="46" spans="1:36" ht="15.75" customHeight="1" x14ac:dyDescent="0.35">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c r="AC46" s="125"/>
      <c r="AD46" s="125"/>
      <c r="AE46" s="125"/>
      <c r="AF46" s="125"/>
      <c r="AG46" s="125"/>
      <c r="AH46" s="125"/>
      <c r="AI46" s="125"/>
      <c r="AJ46" s="125"/>
    </row>
    <row r="47" spans="1:36" ht="15.75" customHeight="1" x14ac:dyDescent="0.35">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c r="AC47" s="125"/>
      <c r="AD47" s="125"/>
      <c r="AE47" s="125"/>
      <c r="AF47" s="125"/>
      <c r="AG47" s="125"/>
      <c r="AH47" s="125"/>
      <c r="AI47" s="125"/>
      <c r="AJ47" s="125"/>
    </row>
    <row r="48" spans="1:36" ht="15.75" customHeight="1" x14ac:dyDescent="0.35">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c r="AC48" s="125"/>
      <c r="AD48" s="125"/>
      <c r="AE48" s="125"/>
      <c r="AF48" s="125"/>
      <c r="AG48" s="125"/>
      <c r="AH48" s="125"/>
      <c r="AI48" s="125"/>
      <c r="AJ48" s="125"/>
    </row>
    <row r="49" spans="1:36" ht="15.75" customHeight="1" x14ac:dyDescent="0.35">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c r="AC49" s="125"/>
      <c r="AD49" s="125"/>
      <c r="AE49" s="125"/>
      <c r="AF49" s="125"/>
      <c r="AG49" s="125"/>
      <c r="AH49" s="125"/>
      <c r="AI49" s="125"/>
      <c r="AJ49" s="125"/>
    </row>
    <row r="50" spans="1:36" ht="15.75" customHeight="1" x14ac:dyDescent="0.35">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c r="AC50" s="125"/>
      <c r="AD50" s="125"/>
      <c r="AE50" s="125"/>
      <c r="AF50" s="125"/>
      <c r="AG50" s="125"/>
      <c r="AH50" s="125"/>
      <c r="AI50" s="125"/>
      <c r="AJ50" s="125"/>
    </row>
    <row r="51" spans="1:36" ht="15.75" customHeight="1" x14ac:dyDescent="0.35">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c r="AC51" s="125"/>
      <c r="AD51" s="125"/>
      <c r="AE51" s="125"/>
      <c r="AF51" s="125"/>
      <c r="AG51" s="125"/>
      <c r="AH51" s="125"/>
      <c r="AI51" s="125"/>
      <c r="AJ51" s="125"/>
    </row>
    <row r="52" spans="1:36" ht="15.75" customHeight="1" x14ac:dyDescent="0.35">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c r="AC52" s="125"/>
      <c r="AD52" s="125"/>
      <c r="AE52" s="125"/>
      <c r="AF52" s="125"/>
      <c r="AG52" s="125"/>
      <c r="AH52" s="125"/>
      <c r="AI52" s="125"/>
      <c r="AJ52" s="125"/>
    </row>
    <row r="53" spans="1:36" ht="15.75" customHeight="1" x14ac:dyDescent="0.35">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c r="AC53" s="125"/>
      <c r="AD53" s="125"/>
      <c r="AE53" s="125"/>
      <c r="AF53" s="125"/>
      <c r="AG53" s="125"/>
      <c r="AH53" s="125"/>
      <c r="AI53" s="125"/>
      <c r="AJ53" s="125"/>
    </row>
    <row r="54" spans="1:36" ht="15.75" customHeight="1" x14ac:dyDescent="0.35">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c r="AC54" s="125"/>
      <c r="AD54" s="125"/>
      <c r="AE54" s="125"/>
      <c r="AF54" s="125"/>
      <c r="AG54" s="125"/>
      <c r="AH54" s="125"/>
      <c r="AI54" s="125"/>
      <c r="AJ54" s="125"/>
    </row>
    <row r="55" spans="1:36" ht="15.75" customHeight="1" x14ac:dyDescent="0.35">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c r="AC55" s="125"/>
      <c r="AD55" s="125"/>
      <c r="AE55" s="125"/>
      <c r="AF55" s="125"/>
      <c r="AG55" s="125"/>
      <c r="AH55" s="125"/>
      <c r="AI55" s="125"/>
      <c r="AJ55" s="125"/>
    </row>
    <row r="56" spans="1:36" ht="15.75" customHeight="1" x14ac:dyDescent="0.35">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c r="AC56" s="125"/>
      <c r="AD56" s="125"/>
      <c r="AE56" s="125"/>
      <c r="AF56" s="125"/>
      <c r="AG56" s="125"/>
      <c r="AH56" s="125"/>
      <c r="AI56" s="125"/>
      <c r="AJ56" s="125"/>
    </row>
    <row r="57" spans="1:36" ht="15.75" customHeight="1" x14ac:dyDescent="0.35">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c r="AC57" s="125"/>
      <c r="AD57" s="125"/>
      <c r="AE57" s="125"/>
      <c r="AF57" s="125"/>
      <c r="AG57" s="125"/>
      <c r="AH57" s="125"/>
      <c r="AI57" s="125"/>
      <c r="AJ57" s="125"/>
    </row>
    <row r="58" spans="1:36" ht="15.75" customHeight="1" x14ac:dyDescent="0.35">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c r="AC58" s="125"/>
      <c r="AD58" s="125"/>
      <c r="AE58" s="125"/>
      <c r="AF58" s="125"/>
      <c r="AG58" s="125"/>
      <c r="AH58" s="125"/>
      <c r="AI58" s="125"/>
      <c r="AJ58" s="125"/>
    </row>
    <row r="59" spans="1:36" ht="15.75" customHeight="1" x14ac:dyDescent="0.35">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c r="AC59" s="125"/>
      <c r="AD59" s="125"/>
      <c r="AE59" s="125"/>
      <c r="AF59" s="125"/>
      <c r="AG59" s="125"/>
      <c r="AH59" s="125"/>
      <c r="AI59" s="125"/>
      <c r="AJ59" s="125"/>
    </row>
    <row r="60" spans="1:36" ht="15.75" customHeight="1" x14ac:dyDescent="0.35">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c r="AC60" s="125"/>
      <c r="AD60" s="125"/>
      <c r="AE60" s="125"/>
      <c r="AF60" s="125"/>
      <c r="AG60" s="125"/>
      <c r="AH60" s="125"/>
      <c r="AI60" s="125"/>
      <c r="AJ60" s="125"/>
    </row>
    <row r="61" spans="1:36" ht="15.75" customHeight="1" x14ac:dyDescent="0.35">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c r="AC61" s="125"/>
      <c r="AD61" s="125"/>
      <c r="AE61" s="125"/>
      <c r="AF61" s="125"/>
      <c r="AG61" s="125"/>
      <c r="AH61" s="125"/>
      <c r="AI61" s="125"/>
      <c r="AJ61" s="125"/>
    </row>
    <row r="62" spans="1:36" ht="15.75" customHeight="1" x14ac:dyDescent="0.35">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c r="AC62" s="125"/>
      <c r="AD62" s="125"/>
      <c r="AE62" s="125"/>
      <c r="AF62" s="125"/>
      <c r="AG62" s="125"/>
      <c r="AH62" s="125"/>
      <c r="AI62" s="125"/>
      <c r="AJ62" s="125"/>
    </row>
    <row r="63" spans="1:36" ht="15.75" customHeight="1" x14ac:dyDescent="0.35">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c r="AC63" s="125"/>
      <c r="AD63" s="125"/>
      <c r="AE63" s="125"/>
      <c r="AF63" s="125"/>
      <c r="AG63" s="125"/>
      <c r="AH63" s="125"/>
      <c r="AI63" s="125"/>
      <c r="AJ63" s="125"/>
    </row>
    <row r="64" spans="1:36" ht="15.75" customHeight="1" x14ac:dyDescent="0.35">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c r="AC64" s="125"/>
      <c r="AD64" s="125"/>
      <c r="AE64" s="125"/>
      <c r="AF64" s="125"/>
      <c r="AG64" s="125"/>
      <c r="AH64" s="125"/>
      <c r="AI64" s="125"/>
      <c r="AJ64" s="125"/>
    </row>
    <row r="65" spans="1:36" ht="15.75" customHeight="1" x14ac:dyDescent="0.35">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c r="AC65" s="125"/>
      <c r="AD65" s="125"/>
      <c r="AE65" s="125"/>
      <c r="AF65" s="125"/>
      <c r="AG65" s="125"/>
      <c r="AH65" s="125"/>
      <c r="AI65" s="125"/>
      <c r="AJ65" s="125"/>
    </row>
    <row r="66" spans="1:36" ht="15.75" customHeight="1" x14ac:dyDescent="0.35">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c r="AC66" s="125"/>
      <c r="AD66" s="125"/>
      <c r="AE66" s="125"/>
      <c r="AF66" s="125"/>
      <c r="AG66" s="125"/>
      <c r="AH66" s="125"/>
      <c r="AI66" s="125"/>
      <c r="AJ66" s="125"/>
    </row>
    <row r="67" spans="1:36" ht="15.75" customHeight="1" x14ac:dyDescent="0.35">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c r="AC67" s="125"/>
      <c r="AD67" s="125"/>
      <c r="AE67" s="125"/>
      <c r="AF67" s="125"/>
      <c r="AG67" s="125"/>
      <c r="AH67" s="125"/>
      <c r="AI67" s="125"/>
      <c r="AJ67" s="125"/>
    </row>
    <row r="68" spans="1:36" ht="15.75" customHeight="1" x14ac:dyDescent="0.35">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c r="AC68" s="125"/>
      <c r="AD68" s="125"/>
      <c r="AE68" s="125"/>
      <c r="AF68" s="125"/>
      <c r="AG68" s="125"/>
      <c r="AH68" s="125"/>
      <c r="AI68" s="125"/>
      <c r="AJ68" s="125"/>
    </row>
    <row r="69" spans="1:36" ht="15.75" customHeight="1" x14ac:dyDescent="0.35">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c r="AC69" s="125"/>
      <c r="AD69" s="125"/>
      <c r="AE69" s="125"/>
      <c r="AF69" s="125"/>
      <c r="AG69" s="125"/>
      <c r="AH69" s="125"/>
      <c r="AI69" s="125"/>
      <c r="AJ69" s="125"/>
    </row>
    <row r="70" spans="1:36" ht="15.75" customHeight="1" x14ac:dyDescent="0.35">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c r="AC70" s="125"/>
      <c r="AD70" s="125"/>
      <c r="AE70" s="125"/>
      <c r="AF70" s="125"/>
      <c r="AG70" s="125"/>
      <c r="AH70" s="125"/>
      <c r="AI70" s="125"/>
      <c r="AJ70" s="125"/>
    </row>
    <row r="71" spans="1:36" ht="15.75" customHeight="1" x14ac:dyDescent="0.35">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c r="AC71" s="125"/>
      <c r="AD71" s="125"/>
      <c r="AE71" s="125"/>
      <c r="AF71" s="125"/>
      <c r="AG71" s="125"/>
      <c r="AH71" s="125"/>
      <c r="AI71" s="125"/>
      <c r="AJ71" s="125"/>
    </row>
    <row r="72" spans="1:36" ht="15.75" customHeight="1" x14ac:dyDescent="0.35">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c r="AC72" s="125"/>
      <c r="AD72" s="125"/>
      <c r="AE72" s="125"/>
      <c r="AF72" s="125"/>
      <c r="AG72" s="125"/>
      <c r="AH72" s="125"/>
      <c r="AI72" s="125"/>
      <c r="AJ72" s="125"/>
    </row>
    <row r="73" spans="1:36" ht="15.75" customHeight="1" x14ac:dyDescent="0.35">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c r="AC73" s="125"/>
      <c r="AD73" s="125"/>
      <c r="AE73" s="125"/>
      <c r="AF73" s="125"/>
      <c r="AG73" s="125"/>
      <c r="AH73" s="125"/>
      <c r="AI73" s="125"/>
      <c r="AJ73" s="125"/>
    </row>
    <row r="74" spans="1:36" ht="15.75" customHeight="1" x14ac:dyDescent="0.35">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c r="AC74" s="125"/>
      <c r="AD74" s="125"/>
      <c r="AE74" s="125"/>
      <c r="AF74" s="125"/>
      <c r="AG74" s="125"/>
      <c r="AH74" s="125"/>
      <c r="AI74" s="125"/>
      <c r="AJ74" s="125"/>
    </row>
    <row r="75" spans="1:36" ht="15.75" customHeight="1" x14ac:dyDescent="0.35">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c r="AC75" s="125"/>
      <c r="AD75" s="125"/>
      <c r="AE75" s="125"/>
      <c r="AF75" s="125"/>
      <c r="AG75" s="125"/>
      <c r="AH75" s="125"/>
      <c r="AI75" s="125"/>
      <c r="AJ75" s="125"/>
    </row>
    <row r="76" spans="1:36" ht="15.75" customHeight="1" x14ac:dyDescent="0.35">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c r="AC76" s="125"/>
      <c r="AD76" s="125"/>
      <c r="AE76" s="125"/>
      <c r="AF76" s="125"/>
      <c r="AG76" s="125"/>
      <c r="AH76" s="125"/>
      <c r="AI76" s="125"/>
      <c r="AJ76" s="125"/>
    </row>
    <row r="77" spans="1:36" ht="15.75" customHeight="1" x14ac:dyDescent="0.35">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c r="AC77" s="125"/>
      <c r="AD77" s="125"/>
      <c r="AE77" s="125"/>
      <c r="AF77" s="125"/>
      <c r="AG77" s="125"/>
      <c r="AH77" s="125"/>
      <c r="AI77" s="125"/>
      <c r="AJ77" s="125"/>
    </row>
    <row r="78" spans="1:36" ht="15.75" customHeight="1" x14ac:dyDescent="0.35">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c r="AC78" s="125"/>
      <c r="AD78" s="125"/>
      <c r="AE78" s="125"/>
      <c r="AF78" s="125"/>
      <c r="AG78" s="125"/>
      <c r="AH78" s="125"/>
      <c r="AI78" s="125"/>
      <c r="AJ78" s="125"/>
    </row>
    <row r="79" spans="1:36" ht="15.75" customHeight="1" x14ac:dyDescent="0.35">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c r="AC79" s="125"/>
      <c r="AD79" s="125"/>
      <c r="AE79" s="125"/>
      <c r="AF79" s="125"/>
      <c r="AG79" s="125"/>
      <c r="AH79" s="125"/>
      <c r="AI79" s="125"/>
      <c r="AJ79" s="125"/>
    </row>
    <row r="80" spans="1:36" ht="15.75" customHeight="1" x14ac:dyDescent="0.35">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c r="AC80" s="125"/>
      <c r="AD80" s="125"/>
      <c r="AE80" s="125"/>
      <c r="AF80" s="125"/>
      <c r="AG80" s="125"/>
      <c r="AH80" s="125"/>
      <c r="AI80" s="125"/>
      <c r="AJ80" s="125"/>
    </row>
    <row r="81" spans="1:36" ht="15.75" customHeight="1" x14ac:dyDescent="0.35">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c r="AC81" s="125"/>
      <c r="AD81" s="125"/>
      <c r="AE81" s="125"/>
      <c r="AF81" s="125"/>
      <c r="AG81" s="125"/>
      <c r="AH81" s="125"/>
      <c r="AI81" s="125"/>
      <c r="AJ81" s="125"/>
    </row>
    <row r="82" spans="1:36" ht="15.75" customHeight="1" x14ac:dyDescent="0.35">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c r="AC82" s="125"/>
      <c r="AD82" s="125"/>
      <c r="AE82" s="125"/>
      <c r="AF82" s="125"/>
      <c r="AG82" s="125"/>
      <c r="AH82" s="125"/>
      <c r="AI82" s="125"/>
      <c r="AJ82" s="125"/>
    </row>
    <row r="83" spans="1:36" ht="15.75" customHeight="1" x14ac:dyDescent="0.35">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c r="AC83" s="125"/>
      <c r="AD83" s="125"/>
      <c r="AE83" s="125"/>
      <c r="AF83" s="125"/>
      <c r="AG83" s="125"/>
      <c r="AH83" s="125"/>
      <c r="AI83" s="125"/>
      <c r="AJ83" s="125"/>
    </row>
    <row r="84" spans="1:36" ht="15.75" customHeight="1" x14ac:dyDescent="0.35">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c r="AC84" s="125"/>
      <c r="AD84" s="125"/>
      <c r="AE84" s="125"/>
      <c r="AF84" s="125"/>
      <c r="AG84" s="125"/>
      <c r="AH84" s="125"/>
      <c r="AI84" s="125"/>
      <c r="AJ84" s="125"/>
    </row>
    <row r="85" spans="1:36" ht="15.75" customHeight="1" x14ac:dyDescent="0.35">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c r="AC85" s="125"/>
      <c r="AD85" s="125"/>
      <c r="AE85" s="125"/>
      <c r="AF85" s="125"/>
      <c r="AG85" s="125"/>
      <c r="AH85" s="125"/>
      <c r="AI85" s="125"/>
      <c r="AJ85" s="125"/>
    </row>
    <row r="86" spans="1:36" ht="15.75" customHeight="1" x14ac:dyDescent="0.35">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c r="AC86" s="125"/>
      <c r="AD86" s="125"/>
      <c r="AE86" s="125"/>
      <c r="AF86" s="125"/>
      <c r="AG86" s="125"/>
      <c r="AH86" s="125"/>
      <c r="AI86" s="125"/>
      <c r="AJ86" s="125"/>
    </row>
    <row r="87" spans="1:36" ht="15.75" customHeight="1" x14ac:dyDescent="0.35">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c r="AC87" s="125"/>
      <c r="AD87" s="125"/>
      <c r="AE87" s="125"/>
      <c r="AF87" s="125"/>
      <c r="AG87" s="125"/>
      <c r="AH87" s="125"/>
      <c r="AI87" s="125"/>
      <c r="AJ87" s="125"/>
    </row>
    <row r="88" spans="1:36" ht="15.75" customHeight="1" x14ac:dyDescent="0.35">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c r="AC88" s="125"/>
      <c r="AD88" s="125"/>
      <c r="AE88" s="125"/>
      <c r="AF88" s="125"/>
      <c r="AG88" s="125"/>
      <c r="AH88" s="125"/>
      <c r="AI88" s="125"/>
      <c r="AJ88" s="125"/>
    </row>
    <row r="89" spans="1:36" ht="15.75" customHeight="1" x14ac:dyDescent="0.35">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c r="AC89" s="125"/>
      <c r="AD89" s="125"/>
      <c r="AE89" s="125"/>
      <c r="AF89" s="125"/>
      <c r="AG89" s="125"/>
      <c r="AH89" s="125"/>
      <c r="AI89" s="125"/>
      <c r="AJ89" s="125"/>
    </row>
    <row r="90" spans="1:36" ht="15.75" customHeight="1" x14ac:dyDescent="0.35">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c r="AC90" s="125"/>
      <c r="AD90" s="125"/>
      <c r="AE90" s="125"/>
      <c r="AF90" s="125"/>
      <c r="AG90" s="125"/>
      <c r="AH90" s="125"/>
      <c r="AI90" s="125"/>
      <c r="AJ90" s="125"/>
    </row>
    <row r="91" spans="1:36" ht="15.75" customHeight="1" x14ac:dyDescent="0.35">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c r="AC91" s="125"/>
      <c r="AD91" s="125"/>
      <c r="AE91" s="125"/>
      <c r="AF91" s="125"/>
      <c r="AG91" s="125"/>
      <c r="AH91" s="125"/>
      <c r="AI91" s="125"/>
      <c r="AJ91" s="125"/>
    </row>
    <row r="92" spans="1:36" ht="15.75" customHeight="1" x14ac:dyDescent="0.35">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c r="AC92" s="125"/>
      <c r="AD92" s="125"/>
      <c r="AE92" s="125"/>
      <c r="AF92" s="125"/>
      <c r="AG92" s="125"/>
      <c r="AH92" s="125"/>
      <c r="AI92" s="125"/>
      <c r="AJ92" s="125"/>
    </row>
    <row r="93" spans="1:36" ht="15.75" customHeight="1" x14ac:dyDescent="0.35">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c r="AC93" s="125"/>
      <c r="AD93" s="125"/>
      <c r="AE93" s="125"/>
      <c r="AF93" s="125"/>
      <c r="AG93" s="125"/>
      <c r="AH93" s="125"/>
      <c r="AI93" s="125"/>
      <c r="AJ93" s="125"/>
    </row>
    <row r="94" spans="1:36" ht="15.75" customHeight="1" x14ac:dyDescent="0.35">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c r="AC94" s="125"/>
      <c r="AD94" s="125"/>
      <c r="AE94" s="125"/>
      <c r="AF94" s="125"/>
      <c r="AG94" s="125"/>
      <c r="AH94" s="125"/>
      <c r="AI94" s="125"/>
      <c r="AJ94" s="125"/>
    </row>
    <row r="95" spans="1:36" ht="15.75" customHeight="1" x14ac:dyDescent="0.35">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c r="AC95" s="125"/>
      <c r="AD95" s="125"/>
      <c r="AE95" s="125"/>
      <c r="AF95" s="125"/>
      <c r="AG95" s="125"/>
      <c r="AH95" s="125"/>
      <c r="AI95" s="125"/>
      <c r="AJ95" s="125"/>
    </row>
    <row r="96" spans="1:36" ht="15.75" customHeight="1" x14ac:dyDescent="0.35">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c r="AC96" s="125"/>
      <c r="AD96" s="125"/>
      <c r="AE96" s="125"/>
      <c r="AF96" s="125"/>
      <c r="AG96" s="125"/>
      <c r="AH96" s="125"/>
      <c r="AI96" s="125"/>
      <c r="AJ96" s="125"/>
    </row>
    <row r="97" spans="1:36" ht="15.75" customHeight="1" x14ac:dyDescent="0.35">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c r="AC97" s="125"/>
      <c r="AD97" s="125"/>
      <c r="AE97" s="125"/>
      <c r="AF97" s="125"/>
      <c r="AG97" s="125"/>
      <c r="AH97" s="125"/>
      <c r="AI97" s="125"/>
      <c r="AJ97" s="125"/>
    </row>
    <row r="98" spans="1:36" ht="15.75" customHeight="1" x14ac:dyDescent="0.35">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c r="AC98" s="125"/>
      <c r="AD98" s="125"/>
      <c r="AE98" s="125"/>
      <c r="AF98" s="125"/>
      <c r="AG98" s="125"/>
      <c r="AH98" s="125"/>
      <c r="AI98" s="125"/>
      <c r="AJ98" s="125"/>
    </row>
    <row r="99" spans="1:36" ht="15.75" customHeight="1" x14ac:dyDescent="0.35">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c r="AC99" s="125"/>
      <c r="AD99" s="125"/>
      <c r="AE99" s="125"/>
      <c r="AF99" s="125"/>
      <c r="AG99" s="125"/>
      <c r="AH99" s="125"/>
      <c r="AI99" s="125"/>
      <c r="AJ99" s="125"/>
    </row>
    <row r="100" spans="1:36" ht="15.75" customHeight="1" x14ac:dyDescent="0.35">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c r="AC100" s="125"/>
      <c r="AD100" s="125"/>
      <c r="AE100" s="125"/>
      <c r="AF100" s="125"/>
      <c r="AG100" s="125"/>
      <c r="AH100" s="125"/>
      <c r="AI100" s="125"/>
      <c r="AJ100" s="125"/>
    </row>
    <row r="101" spans="1:36" ht="15.75" customHeight="1" x14ac:dyDescent="0.35">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c r="AC101" s="125"/>
      <c r="AD101" s="125"/>
      <c r="AE101" s="125"/>
      <c r="AF101" s="125"/>
      <c r="AG101" s="125"/>
      <c r="AH101" s="125"/>
      <c r="AI101" s="125"/>
      <c r="AJ101" s="125"/>
    </row>
    <row r="102" spans="1:36" ht="15.75" customHeight="1" x14ac:dyDescent="0.35">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c r="AC102" s="125"/>
      <c r="AD102" s="125"/>
      <c r="AE102" s="125"/>
      <c r="AF102" s="125"/>
      <c r="AG102" s="125"/>
      <c r="AH102" s="125"/>
      <c r="AI102" s="125"/>
      <c r="AJ102" s="125"/>
    </row>
    <row r="103" spans="1:36" ht="15.75" customHeight="1" x14ac:dyDescent="0.35">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c r="AC103" s="125"/>
      <c r="AD103" s="125"/>
      <c r="AE103" s="125"/>
      <c r="AF103" s="125"/>
      <c r="AG103" s="125"/>
      <c r="AH103" s="125"/>
      <c r="AI103" s="125"/>
      <c r="AJ103" s="125"/>
    </row>
    <row r="104" spans="1:36" ht="15.75" customHeight="1" x14ac:dyDescent="0.35">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c r="AC104" s="125"/>
      <c r="AD104" s="125"/>
      <c r="AE104" s="125"/>
      <c r="AF104" s="125"/>
      <c r="AG104" s="125"/>
      <c r="AH104" s="125"/>
      <c r="AI104" s="125"/>
      <c r="AJ104" s="125"/>
    </row>
    <row r="105" spans="1:36" ht="15.75" customHeight="1" x14ac:dyDescent="0.35">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c r="AC105" s="125"/>
      <c r="AD105" s="125"/>
      <c r="AE105" s="125"/>
      <c r="AF105" s="125"/>
      <c r="AG105" s="125"/>
      <c r="AH105" s="125"/>
      <c r="AI105" s="125"/>
      <c r="AJ105" s="125"/>
    </row>
    <row r="106" spans="1:36" ht="15.75" customHeight="1" x14ac:dyDescent="0.35">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c r="AC106" s="125"/>
      <c r="AD106" s="125"/>
      <c r="AE106" s="125"/>
      <c r="AF106" s="125"/>
      <c r="AG106" s="125"/>
      <c r="AH106" s="125"/>
      <c r="AI106" s="125"/>
      <c r="AJ106" s="125"/>
    </row>
    <row r="107" spans="1:36" ht="15.75" customHeight="1" x14ac:dyDescent="0.35">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c r="AC107" s="125"/>
      <c r="AD107" s="125"/>
      <c r="AE107" s="125"/>
      <c r="AF107" s="125"/>
      <c r="AG107" s="125"/>
      <c r="AH107" s="125"/>
      <c r="AI107" s="125"/>
      <c r="AJ107" s="125"/>
    </row>
    <row r="108" spans="1:36" ht="15.75" customHeight="1" x14ac:dyDescent="0.35">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c r="AC108" s="125"/>
      <c r="AD108" s="125"/>
      <c r="AE108" s="125"/>
      <c r="AF108" s="125"/>
      <c r="AG108" s="125"/>
      <c r="AH108" s="125"/>
      <c r="AI108" s="125"/>
      <c r="AJ108" s="125"/>
    </row>
    <row r="109" spans="1:36" ht="15.75" customHeight="1" x14ac:dyDescent="0.35">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c r="AC109" s="125"/>
      <c r="AD109" s="125"/>
      <c r="AE109" s="125"/>
      <c r="AF109" s="125"/>
      <c r="AG109" s="125"/>
      <c r="AH109" s="125"/>
      <c r="AI109" s="125"/>
      <c r="AJ109" s="125"/>
    </row>
    <row r="110" spans="1:36" ht="15.75" customHeight="1" x14ac:dyDescent="0.35">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c r="AC110" s="125"/>
      <c r="AD110" s="125"/>
      <c r="AE110" s="125"/>
      <c r="AF110" s="125"/>
      <c r="AG110" s="125"/>
      <c r="AH110" s="125"/>
      <c r="AI110" s="125"/>
      <c r="AJ110" s="125"/>
    </row>
    <row r="111" spans="1:36" ht="15.75" customHeight="1" x14ac:dyDescent="0.35">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c r="AC111" s="125"/>
      <c r="AD111" s="125"/>
      <c r="AE111" s="125"/>
      <c r="AF111" s="125"/>
      <c r="AG111" s="125"/>
      <c r="AH111" s="125"/>
      <c r="AI111" s="125"/>
      <c r="AJ111" s="125"/>
    </row>
    <row r="112" spans="1:36" ht="15.75" customHeight="1" x14ac:dyDescent="0.35">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c r="AC112" s="125"/>
      <c r="AD112" s="125"/>
      <c r="AE112" s="125"/>
      <c r="AF112" s="125"/>
      <c r="AG112" s="125"/>
      <c r="AH112" s="125"/>
      <c r="AI112" s="125"/>
      <c r="AJ112" s="125"/>
    </row>
    <row r="113" spans="1:36" ht="15.75" customHeight="1" x14ac:dyDescent="0.35">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c r="AC113" s="125"/>
      <c r="AD113" s="125"/>
      <c r="AE113" s="125"/>
      <c r="AF113" s="125"/>
      <c r="AG113" s="125"/>
      <c r="AH113" s="125"/>
      <c r="AI113" s="125"/>
      <c r="AJ113" s="125"/>
    </row>
    <row r="114" spans="1:36" ht="15.75" customHeight="1" x14ac:dyDescent="0.35">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c r="AC114" s="125"/>
      <c r="AD114" s="125"/>
      <c r="AE114" s="125"/>
      <c r="AF114" s="125"/>
      <c r="AG114" s="125"/>
      <c r="AH114" s="125"/>
      <c r="AI114" s="125"/>
      <c r="AJ114" s="125"/>
    </row>
    <row r="115" spans="1:36" ht="15.75" customHeight="1" x14ac:dyDescent="0.35">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c r="AC115" s="125"/>
      <c r="AD115" s="125"/>
      <c r="AE115" s="125"/>
      <c r="AF115" s="125"/>
      <c r="AG115" s="125"/>
      <c r="AH115" s="125"/>
      <c r="AI115" s="125"/>
      <c r="AJ115" s="125"/>
    </row>
    <row r="116" spans="1:36" ht="15.75" customHeight="1" x14ac:dyDescent="0.35">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c r="AC116" s="125"/>
      <c r="AD116" s="125"/>
      <c r="AE116" s="125"/>
      <c r="AF116" s="125"/>
      <c r="AG116" s="125"/>
      <c r="AH116" s="125"/>
      <c r="AI116" s="125"/>
      <c r="AJ116" s="125"/>
    </row>
    <row r="117" spans="1:36" ht="15.75" customHeight="1" x14ac:dyDescent="0.35">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c r="AC117" s="125"/>
      <c r="AD117" s="125"/>
      <c r="AE117" s="125"/>
      <c r="AF117" s="125"/>
      <c r="AG117" s="125"/>
      <c r="AH117" s="125"/>
      <c r="AI117" s="125"/>
      <c r="AJ117" s="125"/>
    </row>
    <row r="118" spans="1:36" ht="15.75" customHeight="1" x14ac:dyDescent="0.35">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c r="AC118" s="125"/>
      <c r="AD118" s="125"/>
      <c r="AE118" s="125"/>
      <c r="AF118" s="125"/>
      <c r="AG118" s="125"/>
      <c r="AH118" s="125"/>
      <c r="AI118" s="125"/>
      <c r="AJ118" s="125"/>
    </row>
    <row r="119" spans="1:36" ht="15.75" customHeight="1" x14ac:dyDescent="0.35">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c r="AC119" s="125"/>
      <c r="AD119" s="125"/>
      <c r="AE119" s="125"/>
      <c r="AF119" s="125"/>
      <c r="AG119" s="125"/>
      <c r="AH119" s="125"/>
      <c r="AI119" s="125"/>
      <c r="AJ119" s="125"/>
    </row>
    <row r="120" spans="1:36" ht="15.75" customHeight="1" x14ac:dyDescent="0.35">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c r="AC120" s="125"/>
      <c r="AD120" s="125"/>
      <c r="AE120" s="125"/>
      <c r="AF120" s="125"/>
      <c r="AG120" s="125"/>
      <c r="AH120" s="125"/>
      <c r="AI120" s="125"/>
      <c r="AJ120" s="125"/>
    </row>
    <row r="121" spans="1:36" ht="15.75" customHeight="1" x14ac:dyDescent="0.35">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c r="AC121" s="125"/>
      <c r="AD121" s="125"/>
      <c r="AE121" s="125"/>
      <c r="AF121" s="125"/>
      <c r="AG121" s="125"/>
      <c r="AH121" s="125"/>
      <c r="AI121" s="125"/>
      <c r="AJ121" s="125"/>
    </row>
    <row r="122" spans="1:36" ht="15.75" customHeight="1" x14ac:dyDescent="0.35">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c r="AC122" s="125"/>
      <c r="AD122" s="125"/>
      <c r="AE122" s="125"/>
      <c r="AF122" s="125"/>
      <c r="AG122" s="125"/>
      <c r="AH122" s="125"/>
      <c r="AI122" s="125"/>
      <c r="AJ122" s="125"/>
    </row>
    <row r="123" spans="1:36" ht="15.75" customHeight="1" x14ac:dyDescent="0.35">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c r="AC123" s="125"/>
      <c r="AD123" s="125"/>
      <c r="AE123" s="125"/>
      <c r="AF123" s="125"/>
      <c r="AG123" s="125"/>
      <c r="AH123" s="125"/>
      <c r="AI123" s="125"/>
      <c r="AJ123" s="125"/>
    </row>
    <row r="124" spans="1:36" ht="15.75" customHeight="1" x14ac:dyDescent="0.35">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c r="AC124" s="125"/>
      <c r="AD124" s="125"/>
      <c r="AE124" s="125"/>
      <c r="AF124" s="125"/>
      <c r="AG124" s="125"/>
      <c r="AH124" s="125"/>
      <c r="AI124" s="125"/>
      <c r="AJ124" s="125"/>
    </row>
    <row r="125" spans="1:36" ht="15.75" customHeight="1" x14ac:dyDescent="0.35">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c r="AC125" s="125"/>
      <c r="AD125" s="125"/>
      <c r="AE125" s="125"/>
      <c r="AF125" s="125"/>
      <c r="AG125" s="125"/>
      <c r="AH125" s="125"/>
      <c r="AI125" s="125"/>
      <c r="AJ125" s="125"/>
    </row>
    <row r="126" spans="1:36" ht="15.75" customHeight="1" x14ac:dyDescent="0.35">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c r="AC126" s="125"/>
      <c r="AD126" s="125"/>
      <c r="AE126" s="125"/>
      <c r="AF126" s="125"/>
      <c r="AG126" s="125"/>
      <c r="AH126" s="125"/>
      <c r="AI126" s="125"/>
      <c r="AJ126" s="125"/>
    </row>
    <row r="127" spans="1:36" ht="15.75" customHeight="1" x14ac:dyDescent="0.35">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c r="AC127" s="125"/>
      <c r="AD127" s="125"/>
      <c r="AE127" s="125"/>
      <c r="AF127" s="125"/>
      <c r="AG127" s="125"/>
      <c r="AH127" s="125"/>
      <c r="AI127" s="125"/>
      <c r="AJ127" s="125"/>
    </row>
    <row r="128" spans="1:36" ht="15.75" customHeight="1" x14ac:dyDescent="0.35">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c r="AC128" s="125"/>
      <c r="AD128" s="125"/>
      <c r="AE128" s="125"/>
      <c r="AF128" s="125"/>
      <c r="AG128" s="125"/>
      <c r="AH128" s="125"/>
      <c r="AI128" s="125"/>
      <c r="AJ128" s="125"/>
    </row>
    <row r="129" spans="1:36" ht="15.75" customHeight="1" x14ac:dyDescent="0.35">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c r="AC129" s="125"/>
      <c r="AD129" s="125"/>
      <c r="AE129" s="125"/>
      <c r="AF129" s="125"/>
      <c r="AG129" s="125"/>
      <c r="AH129" s="125"/>
      <c r="AI129" s="125"/>
      <c r="AJ129" s="125"/>
    </row>
    <row r="130" spans="1:36" ht="15.75" customHeight="1" x14ac:dyDescent="0.35">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c r="AC130" s="125"/>
      <c r="AD130" s="125"/>
      <c r="AE130" s="125"/>
      <c r="AF130" s="125"/>
      <c r="AG130" s="125"/>
      <c r="AH130" s="125"/>
      <c r="AI130" s="125"/>
      <c r="AJ130" s="125"/>
    </row>
    <row r="131" spans="1:36" ht="15.75" customHeight="1" x14ac:dyDescent="0.35">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c r="AC131" s="125"/>
      <c r="AD131" s="125"/>
      <c r="AE131" s="125"/>
      <c r="AF131" s="125"/>
      <c r="AG131" s="125"/>
      <c r="AH131" s="125"/>
      <c r="AI131" s="125"/>
      <c r="AJ131" s="125"/>
    </row>
    <row r="132" spans="1:36" ht="15.75" customHeight="1" x14ac:dyDescent="0.35">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c r="AC132" s="125"/>
      <c r="AD132" s="125"/>
      <c r="AE132" s="125"/>
      <c r="AF132" s="125"/>
      <c r="AG132" s="125"/>
      <c r="AH132" s="125"/>
      <c r="AI132" s="125"/>
      <c r="AJ132" s="125"/>
    </row>
    <row r="133" spans="1:36" ht="15.75" customHeight="1" x14ac:dyDescent="0.35">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c r="AC133" s="125"/>
      <c r="AD133" s="125"/>
      <c r="AE133" s="125"/>
      <c r="AF133" s="125"/>
      <c r="AG133" s="125"/>
      <c r="AH133" s="125"/>
      <c r="AI133" s="125"/>
      <c r="AJ133" s="125"/>
    </row>
    <row r="134" spans="1:36" ht="15.75" customHeight="1" x14ac:dyDescent="0.35">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c r="AC134" s="125"/>
      <c r="AD134" s="125"/>
      <c r="AE134" s="125"/>
      <c r="AF134" s="125"/>
      <c r="AG134" s="125"/>
      <c r="AH134" s="125"/>
      <c r="AI134" s="125"/>
      <c r="AJ134" s="125"/>
    </row>
    <row r="135" spans="1:36" ht="15.75" customHeight="1" x14ac:dyDescent="0.35">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c r="AC135" s="125"/>
      <c r="AD135" s="125"/>
      <c r="AE135" s="125"/>
      <c r="AF135" s="125"/>
      <c r="AG135" s="125"/>
      <c r="AH135" s="125"/>
      <c r="AI135" s="125"/>
      <c r="AJ135" s="125"/>
    </row>
    <row r="136" spans="1:36" ht="15.75" customHeight="1" x14ac:dyDescent="0.35">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c r="AC136" s="125"/>
      <c r="AD136" s="125"/>
      <c r="AE136" s="125"/>
      <c r="AF136" s="125"/>
      <c r="AG136" s="125"/>
      <c r="AH136" s="125"/>
      <c r="AI136" s="125"/>
      <c r="AJ136" s="125"/>
    </row>
    <row r="137" spans="1:36" ht="15.75" customHeight="1" x14ac:dyDescent="0.35">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c r="AC137" s="125"/>
      <c r="AD137" s="125"/>
      <c r="AE137" s="125"/>
      <c r="AF137" s="125"/>
      <c r="AG137" s="125"/>
      <c r="AH137" s="125"/>
      <c r="AI137" s="125"/>
      <c r="AJ137" s="125"/>
    </row>
    <row r="138" spans="1:36" ht="15.75" customHeight="1" x14ac:dyDescent="0.35">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c r="AC138" s="125"/>
      <c r="AD138" s="125"/>
      <c r="AE138" s="125"/>
      <c r="AF138" s="125"/>
      <c r="AG138" s="125"/>
      <c r="AH138" s="125"/>
      <c r="AI138" s="125"/>
      <c r="AJ138" s="125"/>
    </row>
    <row r="139" spans="1:36" ht="15.75" customHeight="1" x14ac:dyDescent="0.35">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c r="AC139" s="125"/>
      <c r="AD139" s="125"/>
      <c r="AE139" s="125"/>
      <c r="AF139" s="125"/>
      <c r="AG139" s="125"/>
      <c r="AH139" s="125"/>
      <c r="AI139" s="125"/>
      <c r="AJ139" s="125"/>
    </row>
    <row r="140" spans="1:36" ht="15.75" customHeight="1" x14ac:dyDescent="0.35">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c r="AC140" s="125"/>
      <c r="AD140" s="125"/>
      <c r="AE140" s="125"/>
      <c r="AF140" s="125"/>
      <c r="AG140" s="125"/>
      <c r="AH140" s="125"/>
      <c r="AI140" s="125"/>
      <c r="AJ140" s="125"/>
    </row>
    <row r="141" spans="1:36" ht="15.75" customHeight="1" x14ac:dyDescent="0.35">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c r="AC141" s="125"/>
      <c r="AD141" s="125"/>
      <c r="AE141" s="125"/>
      <c r="AF141" s="125"/>
      <c r="AG141" s="125"/>
      <c r="AH141" s="125"/>
      <c r="AI141" s="125"/>
      <c r="AJ141" s="125"/>
    </row>
    <row r="142" spans="1:36" ht="15.75" customHeight="1" x14ac:dyDescent="0.35">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c r="AC142" s="125"/>
      <c r="AD142" s="125"/>
      <c r="AE142" s="125"/>
      <c r="AF142" s="125"/>
      <c r="AG142" s="125"/>
      <c r="AH142" s="125"/>
      <c r="AI142" s="125"/>
      <c r="AJ142" s="125"/>
    </row>
    <row r="143" spans="1:36" ht="15.75" customHeight="1" x14ac:dyDescent="0.35">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c r="AC143" s="125"/>
      <c r="AD143" s="125"/>
      <c r="AE143" s="125"/>
      <c r="AF143" s="125"/>
      <c r="AG143" s="125"/>
      <c r="AH143" s="125"/>
      <c r="AI143" s="125"/>
      <c r="AJ143" s="125"/>
    </row>
    <row r="144" spans="1:36" ht="15.75" customHeight="1" x14ac:dyDescent="0.35">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c r="AC144" s="125"/>
      <c r="AD144" s="125"/>
      <c r="AE144" s="125"/>
      <c r="AF144" s="125"/>
      <c r="AG144" s="125"/>
      <c r="AH144" s="125"/>
      <c r="AI144" s="125"/>
      <c r="AJ144" s="125"/>
    </row>
    <row r="145" spans="1:36" ht="15.75" customHeight="1" x14ac:dyDescent="0.35">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c r="AC145" s="125"/>
      <c r="AD145" s="125"/>
      <c r="AE145" s="125"/>
      <c r="AF145" s="125"/>
      <c r="AG145" s="125"/>
      <c r="AH145" s="125"/>
      <c r="AI145" s="125"/>
      <c r="AJ145" s="125"/>
    </row>
    <row r="146" spans="1:36" ht="15.75" customHeight="1" x14ac:dyDescent="0.35">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c r="AC146" s="125"/>
      <c r="AD146" s="125"/>
      <c r="AE146" s="125"/>
      <c r="AF146" s="125"/>
      <c r="AG146" s="125"/>
      <c r="AH146" s="125"/>
      <c r="AI146" s="125"/>
      <c r="AJ146" s="125"/>
    </row>
    <row r="147" spans="1:36" ht="15.75" customHeight="1" x14ac:dyDescent="0.35">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c r="AC147" s="125"/>
      <c r="AD147" s="125"/>
      <c r="AE147" s="125"/>
      <c r="AF147" s="125"/>
      <c r="AG147" s="125"/>
      <c r="AH147" s="125"/>
      <c r="AI147" s="125"/>
      <c r="AJ147" s="125"/>
    </row>
    <row r="148" spans="1:36" ht="15.75" customHeight="1" x14ac:dyDescent="0.35">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c r="AC148" s="125"/>
      <c r="AD148" s="125"/>
      <c r="AE148" s="125"/>
      <c r="AF148" s="125"/>
      <c r="AG148" s="125"/>
      <c r="AH148" s="125"/>
      <c r="AI148" s="125"/>
      <c r="AJ148" s="125"/>
    </row>
    <row r="149" spans="1:36" ht="15.75" customHeight="1" x14ac:dyDescent="0.35">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c r="AC149" s="125"/>
      <c r="AD149" s="125"/>
      <c r="AE149" s="125"/>
      <c r="AF149" s="125"/>
      <c r="AG149" s="125"/>
      <c r="AH149" s="125"/>
      <c r="AI149" s="125"/>
      <c r="AJ149" s="125"/>
    </row>
    <row r="150" spans="1:36" ht="15.75" customHeight="1" x14ac:dyDescent="0.35">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c r="AC150" s="125"/>
      <c r="AD150" s="125"/>
      <c r="AE150" s="125"/>
      <c r="AF150" s="125"/>
      <c r="AG150" s="125"/>
      <c r="AH150" s="125"/>
      <c r="AI150" s="125"/>
      <c r="AJ150" s="125"/>
    </row>
    <row r="151" spans="1:36" ht="15.75" customHeight="1" x14ac:dyDescent="0.35">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c r="AC151" s="125"/>
      <c r="AD151" s="125"/>
      <c r="AE151" s="125"/>
      <c r="AF151" s="125"/>
      <c r="AG151" s="125"/>
      <c r="AH151" s="125"/>
      <c r="AI151" s="125"/>
      <c r="AJ151" s="125"/>
    </row>
    <row r="152" spans="1:36" ht="15.75" customHeight="1" x14ac:dyDescent="0.35">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c r="AC152" s="125"/>
      <c r="AD152" s="125"/>
      <c r="AE152" s="125"/>
      <c r="AF152" s="125"/>
      <c r="AG152" s="125"/>
      <c r="AH152" s="125"/>
      <c r="AI152" s="125"/>
      <c r="AJ152" s="125"/>
    </row>
    <row r="153" spans="1:36" ht="15.75" customHeight="1" x14ac:dyDescent="0.35">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c r="AC153" s="125"/>
      <c r="AD153" s="125"/>
      <c r="AE153" s="125"/>
      <c r="AF153" s="125"/>
      <c r="AG153" s="125"/>
      <c r="AH153" s="125"/>
      <c r="AI153" s="125"/>
      <c r="AJ153" s="125"/>
    </row>
    <row r="154" spans="1:36" ht="15.75" customHeight="1" x14ac:dyDescent="0.35">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c r="AC154" s="125"/>
      <c r="AD154" s="125"/>
      <c r="AE154" s="125"/>
      <c r="AF154" s="125"/>
      <c r="AG154" s="125"/>
      <c r="AH154" s="125"/>
      <c r="AI154" s="125"/>
      <c r="AJ154" s="125"/>
    </row>
    <row r="155" spans="1:36" ht="15.75" customHeight="1" x14ac:dyDescent="0.35">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c r="AC155" s="125"/>
      <c r="AD155" s="125"/>
      <c r="AE155" s="125"/>
      <c r="AF155" s="125"/>
      <c r="AG155" s="125"/>
      <c r="AH155" s="125"/>
      <c r="AI155" s="125"/>
      <c r="AJ155" s="125"/>
    </row>
    <row r="156" spans="1:36" ht="15.75" customHeight="1" x14ac:dyDescent="0.35">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c r="AC156" s="125"/>
      <c r="AD156" s="125"/>
      <c r="AE156" s="125"/>
      <c r="AF156" s="125"/>
      <c r="AG156" s="125"/>
      <c r="AH156" s="125"/>
      <c r="AI156" s="125"/>
      <c r="AJ156" s="125"/>
    </row>
    <row r="157" spans="1:36" ht="15.75" customHeight="1" x14ac:dyDescent="0.35">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c r="AC157" s="125"/>
      <c r="AD157" s="125"/>
      <c r="AE157" s="125"/>
      <c r="AF157" s="125"/>
      <c r="AG157" s="125"/>
      <c r="AH157" s="125"/>
      <c r="AI157" s="125"/>
      <c r="AJ157" s="125"/>
    </row>
    <row r="158" spans="1:36" ht="15.75" customHeight="1" x14ac:dyDescent="0.35">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c r="AC158" s="125"/>
      <c r="AD158" s="125"/>
      <c r="AE158" s="125"/>
      <c r="AF158" s="125"/>
      <c r="AG158" s="125"/>
      <c r="AH158" s="125"/>
      <c r="AI158" s="125"/>
      <c r="AJ158" s="125"/>
    </row>
    <row r="159" spans="1:36" ht="15.75" customHeight="1" x14ac:dyDescent="0.35">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c r="AC159" s="125"/>
      <c r="AD159" s="125"/>
      <c r="AE159" s="125"/>
      <c r="AF159" s="125"/>
      <c r="AG159" s="125"/>
      <c r="AH159" s="125"/>
      <c r="AI159" s="125"/>
      <c r="AJ159" s="125"/>
    </row>
    <row r="160" spans="1:36" ht="15.75" customHeight="1" x14ac:dyDescent="0.35">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c r="AC160" s="125"/>
      <c r="AD160" s="125"/>
      <c r="AE160" s="125"/>
      <c r="AF160" s="125"/>
      <c r="AG160" s="125"/>
      <c r="AH160" s="125"/>
      <c r="AI160" s="125"/>
      <c r="AJ160" s="125"/>
    </row>
    <row r="161" spans="1:36" ht="15.75" customHeight="1" x14ac:dyDescent="0.35">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c r="AC161" s="125"/>
      <c r="AD161" s="125"/>
      <c r="AE161" s="125"/>
      <c r="AF161" s="125"/>
      <c r="AG161" s="125"/>
      <c r="AH161" s="125"/>
      <c r="AI161" s="125"/>
      <c r="AJ161" s="125"/>
    </row>
    <row r="162" spans="1:36" ht="15.75" customHeight="1" x14ac:dyDescent="0.35">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c r="AC162" s="125"/>
      <c r="AD162" s="125"/>
      <c r="AE162" s="125"/>
      <c r="AF162" s="125"/>
      <c r="AG162" s="125"/>
      <c r="AH162" s="125"/>
      <c r="AI162" s="125"/>
      <c r="AJ162" s="125"/>
    </row>
    <row r="163" spans="1:36" ht="15.75" customHeight="1" x14ac:dyDescent="0.35">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c r="AC163" s="125"/>
      <c r="AD163" s="125"/>
      <c r="AE163" s="125"/>
      <c r="AF163" s="125"/>
      <c r="AG163" s="125"/>
      <c r="AH163" s="125"/>
      <c r="AI163" s="125"/>
      <c r="AJ163" s="125"/>
    </row>
    <row r="164" spans="1:36" ht="15.75" customHeight="1" x14ac:dyDescent="0.35">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c r="AC164" s="125"/>
      <c r="AD164" s="125"/>
      <c r="AE164" s="125"/>
      <c r="AF164" s="125"/>
      <c r="AG164" s="125"/>
      <c r="AH164" s="125"/>
      <c r="AI164" s="125"/>
      <c r="AJ164" s="125"/>
    </row>
    <row r="165" spans="1:36" ht="15.75" customHeight="1" x14ac:dyDescent="0.35">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c r="AC165" s="125"/>
      <c r="AD165" s="125"/>
      <c r="AE165" s="125"/>
      <c r="AF165" s="125"/>
      <c r="AG165" s="125"/>
      <c r="AH165" s="125"/>
      <c r="AI165" s="125"/>
      <c r="AJ165" s="125"/>
    </row>
    <row r="166" spans="1:36" ht="15.75" customHeight="1" x14ac:dyDescent="0.35">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c r="AC166" s="125"/>
      <c r="AD166" s="125"/>
      <c r="AE166" s="125"/>
      <c r="AF166" s="125"/>
      <c r="AG166" s="125"/>
      <c r="AH166" s="125"/>
      <c r="AI166" s="125"/>
      <c r="AJ166" s="125"/>
    </row>
    <row r="167" spans="1:36" ht="15.75" customHeight="1" x14ac:dyDescent="0.35">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c r="AC167" s="125"/>
      <c r="AD167" s="125"/>
      <c r="AE167" s="125"/>
      <c r="AF167" s="125"/>
      <c r="AG167" s="125"/>
      <c r="AH167" s="125"/>
      <c r="AI167" s="125"/>
      <c r="AJ167" s="125"/>
    </row>
    <row r="168" spans="1:36" ht="15.75" customHeight="1" x14ac:dyDescent="0.35">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c r="AC168" s="125"/>
      <c r="AD168" s="125"/>
      <c r="AE168" s="125"/>
      <c r="AF168" s="125"/>
      <c r="AG168" s="125"/>
      <c r="AH168" s="125"/>
      <c r="AI168" s="125"/>
      <c r="AJ168" s="125"/>
    </row>
    <row r="169" spans="1:36" ht="15.75" customHeight="1" x14ac:dyDescent="0.35">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c r="AC169" s="125"/>
      <c r="AD169" s="125"/>
      <c r="AE169" s="125"/>
      <c r="AF169" s="125"/>
      <c r="AG169" s="125"/>
      <c r="AH169" s="125"/>
      <c r="AI169" s="125"/>
      <c r="AJ169" s="125"/>
    </row>
    <row r="170" spans="1:36" ht="15.75" customHeight="1" x14ac:dyDescent="0.35">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c r="AC170" s="125"/>
      <c r="AD170" s="125"/>
      <c r="AE170" s="125"/>
      <c r="AF170" s="125"/>
      <c r="AG170" s="125"/>
      <c r="AH170" s="125"/>
      <c r="AI170" s="125"/>
      <c r="AJ170" s="125"/>
    </row>
    <row r="171" spans="1:36" ht="15.75" customHeight="1" x14ac:dyDescent="0.35">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c r="AC171" s="125"/>
      <c r="AD171" s="125"/>
      <c r="AE171" s="125"/>
      <c r="AF171" s="125"/>
      <c r="AG171" s="125"/>
      <c r="AH171" s="125"/>
      <c r="AI171" s="125"/>
      <c r="AJ171" s="125"/>
    </row>
    <row r="172" spans="1:36" ht="15.75" customHeight="1" x14ac:dyDescent="0.35">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c r="AC172" s="125"/>
      <c r="AD172" s="125"/>
      <c r="AE172" s="125"/>
      <c r="AF172" s="125"/>
      <c r="AG172" s="125"/>
      <c r="AH172" s="125"/>
      <c r="AI172" s="125"/>
      <c r="AJ172" s="125"/>
    </row>
    <row r="173" spans="1:36" ht="15.75" customHeight="1" x14ac:dyDescent="0.35">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c r="AC173" s="125"/>
      <c r="AD173" s="125"/>
      <c r="AE173" s="125"/>
      <c r="AF173" s="125"/>
      <c r="AG173" s="125"/>
      <c r="AH173" s="125"/>
      <c r="AI173" s="125"/>
      <c r="AJ173" s="125"/>
    </row>
    <row r="174" spans="1:36" ht="15.75" customHeight="1" x14ac:dyDescent="0.35">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c r="AC174" s="125"/>
      <c r="AD174" s="125"/>
      <c r="AE174" s="125"/>
      <c r="AF174" s="125"/>
      <c r="AG174" s="125"/>
      <c r="AH174" s="125"/>
      <c r="AI174" s="125"/>
      <c r="AJ174" s="125"/>
    </row>
    <row r="175" spans="1:36" ht="15.75" customHeight="1" x14ac:dyDescent="0.35">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c r="AC175" s="125"/>
      <c r="AD175" s="125"/>
      <c r="AE175" s="125"/>
      <c r="AF175" s="125"/>
      <c r="AG175" s="125"/>
      <c r="AH175" s="125"/>
      <c r="AI175" s="125"/>
      <c r="AJ175" s="125"/>
    </row>
    <row r="176" spans="1:36" ht="15.75" customHeight="1" x14ac:dyDescent="0.35">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c r="AC176" s="125"/>
      <c r="AD176" s="125"/>
      <c r="AE176" s="125"/>
      <c r="AF176" s="125"/>
      <c r="AG176" s="125"/>
      <c r="AH176" s="125"/>
      <c r="AI176" s="125"/>
      <c r="AJ176" s="125"/>
    </row>
    <row r="177" spans="1:36" ht="15.75" customHeight="1" x14ac:dyDescent="0.35">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c r="AC177" s="125"/>
      <c r="AD177" s="125"/>
      <c r="AE177" s="125"/>
      <c r="AF177" s="125"/>
      <c r="AG177" s="125"/>
      <c r="AH177" s="125"/>
      <c r="AI177" s="125"/>
      <c r="AJ177" s="125"/>
    </row>
    <row r="178" spans="1:36" ht="15.75" customHeight="1" x14ac:dyDescent="0.35">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c r="AC178" s="125"/>
      <c r="AD178" s="125"/>
      <c r="AE178" s="125"/>
      <c r="AF178" s="125"/>
      <c r="AG178" s="125"/>
      <c r="AH178" s="125"/>
      <c r="AI178" s="125"/>
      <c r="AJ178" s="125"/>
    </row>
    <row r="179" spans="1:36" ht="15.75" customHeight="1" x14ac:dyDescent="0.35">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c r="AC179" s="125"/>
      <c r="AD179" s="125"/>
      <c r="AE179" s="125"/>
      <c r="AF179" s="125"/>
      <c r="AG179" s="125"/>
      <c r="AH179" s="125"/>
      <c r="AI179" s="125"/>
      <c r="AJ179" s="125"/>
    </row>
    <row r="180" spans="1:36" ht="15.75" customHeight="1" x14ac:dyDescent="0.35">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c r="AC180" s="125"/>
      <c r="AD180" s="125"/>
      <c r="AE180" s="125"/>
      <c r="AF180" s="125"/>
      <c r="AG180" s="125"/>
      <c r="AH180" s="125"/>
      <c r="AI180" s="125"/>
      <c r="AJ180" s="125"/>
    </row>
    <row r="181" spans="1:36" ht="15.75" customHeight="1" x14ac:dyDescent="0.35">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c r="AC181" s="125"/>
      <c r="AD181" s="125"/>
      <c r="AE181" s="125"/>
      <c r="AF181" s="125"/>
      <c r="AG181" s="125"/>
      <c r="AH181" s="125"/>
      <c r="AI181" s="125"/>
      <c r="AJ181" s="125"/>
    </row>
    <row r="182" spans="1:36" ht="15.75" customHeight="1" x14ac:dyDescent="0.35">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c r="AC182" s="125"/>
      <c r="AD182" s="125"/>
      <c r="AE182" s="125"/>
      <c r="AF182" s="125"/>
      <c r="AG182" s="125"/>
      <c r="AH182" s="125"/>
      <c r="AI182" s="125"/>
      <c r="AJ182" s="125"/>
    </row>
    <row r="183" spans="1:36" ht="15.75" customHeight="1" x14ac:dyDescent="0.35">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c r="AC183" s="125"/>
      <c r="AD183" s="125"/>
      <c r="AE183" s="125"/>
      <c r="AF183" s="125"/>
      <c r="AG183" s="125"/>
      <c r="AH183" s="125"/>
      <c r="AI183" s="125"/>
      <c r="AJ183" s="125"/>
    </row>
    <row r="184" spans="1:36" ht="15.75" customHeight="1" x14ac:dyDescent="0.35">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c r="AC184" s="125"/>
      <c r="AD184" s="125"/>
      <c r="AE184" s="125"/>
      <c r="AF184" s="125"/>
      <c r="AG184" s="125"/>
      <c r="AH184" s="125"/>
      <c r="AI184" s="125"/>
      <c r="AJ184" s="125"/>
    </row>
    <row r="185" spans="1:36" ht="15.75" customHeight="1" x14ac:dyDescent="0.35">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c r="AC185" s="125"/>
      <c r="AD185" s="125"/>
      <c r="AE185" s="125"/>
      <c r="AF185" s="125"/>
      <c r="AG185" s="125"/>
      <c r="AH185" s="125"/>
      <c r="AI185" s="125"/>
      <c r="AJ185" s="125"/>
    </row>
    <row r="186" spans="1:36" ht="15.75" customHeight="1" x14ac:dyDescent="0.35">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c r="AC186" s="125"/>
      <c r="AD186" s="125"/>
      <c r="AE186" s="125"/>
      <c r="AF186" s="125"/>
      <c r="AG186" s="125"/>
      <c r="AH186" s="125"/>
      <c r="AI186" s="125"/>
      <c r="AJ186" s="125"/>
    </row>
    <row r="187" spans="1:36" ht="15.75" customHeight="1" x14ac:dyDescent="0.35">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c r="AC187" s="125"/>
      <c r="AD187" s="125"/>
      <c r="AE187" s="125"/>
      <c r="AF187" s="125"/>
      <c r="AG187" s="125"/>
      <c r="AH187" s="125"/>
      <c r="AI187" s="125"/>
      <c r="AJ187" s="125"/>
    </row>
    <row r="188" spans="1:36" ht="15.75" customHeight="1" x14ac:dyDescent="0.35">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c r="AC188" s="125"/>
      <c r="AD188" s="125"/>
      <c r="AE188" s="125"/>
      <c r="AF188" s="125"/>
      <c r="AG188" s="125"/>
      <c r="AH188" s="125"/>
      <c r="AI188" s="125"/>
      <c r="AJ188" s="125"/>
    </row>
    <row r="189" spans="1:36" ht="15.75" customHeight="1" x14ac:dyDescent="0.35">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c r="AC189" s="125"/>
      <c r="AD189" s="125"/>
      <c r="AE189" s="125"/>
      <c r="AF189" s="125"/>
      <c r="AG189" s="125"/>
      <c r="AH189" s="125"/>
      <c r="AI189" s="125"/>
      <c r="AJ189" s="125"/>
    </row>
    <row r="190" spans="1:36" ht="15.75" customHeight="1" x14ac:dyDescent="0.35">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c r="AC190" s="125"/>
      <c r="AD190" s="125"/>
      <c r="AE190" s="125"/>
      <c r="AF190" s="125"/>
      <c r="AG190" s="125"/>
      <c r="AH190" s="125"/>
      <c r="AI190" s="125"/>
      <c r="AJ190" s="125"/>
    </row>
    <row r="191" spans="1:36" ht="15.75" customHeight="1" x14ac:dyDescent="0.35">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c r="AC191" s="125"/>
      <c r="AD191" s="125"/>
      <c r="AE191" s="125"/>
      <c r="AF191" s="125"/>
      <c r="AG191" s="125"/>
      <c r="AH191" s="125"/>
      <c r="AI191" s="125"/>
      <c r="AJ191" s="125"/>
    </row>
    <row r="192" spans="1:36" ht="15.75" customHeight="1" x14ac:dyDescent="0.35">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c r="AC192" s="125"/>
      <c r="AD192" s="125"/>
      <c r="AE192" s="125"/>
      <c r="AF192" s="125"/>
      <c r="AG192" s="125"/>
      <c r="AH192" s="125"/>
      <c r="AI192" s="125"/>
      <c r="AJ192" s="125"/>
    </row>
    <row r="193" spans="1:36" ht="15.75" customHeight="1" x14ac:dyDescent="0.35">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c r="AC193" s="125"/>
      <c r="AD193" s="125"/>
      <c r="AE193" s="125"/>
      <c r="AF193" s="125"/>
      <c r="AG193" s="125"/>
      <c r="AH193" s="125"/>
      <c r="AI193" s="125"/>
      <c r="AJ193" s="125"/>
    </row>
    <row r="194" spans="1:36" ht="15.75" customHeight="1" x14ac:dyDescent="0.35">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c r="AC194" s="125"/>
      <c r="AD194" s="125"/>
      <c r="AE194" s="125"/>
      <c r="AF194" s="125"/>
      <c r="AG194" s="125"/>
      <c r="AH194" s="125"/>
      <c r="AI194" s="125"/>
      <c r="AJ194" s="125"/>
    </row>
    <row r="195" spans="1:36" ht="15.75" customHeight="1" x14ac:dyDescent="0.35">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c r="AC195" s="125"/>
      <c r="AD195" s="125"/>
      <c r="AE195" s="125"/>
      <c r="AF195" s="125"/>
      <c r="AG195" s="125"/>
      <c r="AH195" s="125"/>
      <c r="AI195" s="125"/>
      <c r="AJ195" s="125"/>
    </row>
    <row r="196" spans="1:36" ht="15.75" customHeight="1" x14ac:dyDescent="0.35">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c r="AC196" s="125"/>
      <c r="AD196" s="125"/>
      <c r="AE196" s="125"/>
      <c r="AF196" s="125"/>
      <c r="AG196" s="125"/>
      <c r="AH196" s="125"/>
      <c r="AI196" s="125"/>
      <c r="AJ196" s="125"/>
    </row>
    <row r="197" spans="1:36" ht="15.75" customHeight="1" x14ac:dyDescent="0.35">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c r="AC197" s="125"/>
      <c r="AD197" s="125"/>
      <c r="AE197" s="125"/>
      <c r="AF197" s="125"/>
      <c r="AG197" s="125"/>
      <c r="AH197" s="125"/>
      <c r="AI197" s="125"/>
      <c r="AJ197" s="125"/>
    </row>
    <row r="198" spans="1:36" ht="15.75" customHeight="1" x14ac:dyDescent="0.35">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c r="AC198" s="125"/>
      <c r="AD198" s="125"/>
      <c r="AE198" s="125"/>
      <c r="AF198" s="125"/>
      <c r="AG198" s="125"/>
      <c r="AH198" s="125"/>
      <c r="AI198" s="125"/>
      <c r="AJ198" s="125"/>
    </row>
    <row r="199" spans="1:36" ht="15.75" customHeight="1" x14ac:dyDescent="0.35">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c r="AC199" s="125"/>
      <c r="AD199" s="125"/>
      <c r="AE199" s="125"/>
      <c r="AF199" s="125"/>
      <c r="AG199" s="125"/>
      <c r="AH199" s="125"/>
      <c r="AI199" s="125"/>
      <c r="AJ199" s="125"/>
    </row>
    <row r="200" spans="1:36" ht="15.75" customHeight="1" x14ac:dyDescent="0.35">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c r="AC200" s="125"/>
      <c r="AD200" s="125"/>
      <c r="AE200" s="125"/>
      <c r="AF200" s="125"/>
      <c r="AG200" s="125"/>
      <c r="AH200" s="125"/>
      <c r="AI200" s="125"/>
      <c r="AJ200" s="125"/>
    </row>
    <row r="201" spans="1:36" ht="15.75" customHeight="1" x14ac:dyDescent="0.35">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c r="AC201" s="125"/>
      <c r="AD201" s="125"/>
      <c r="AE201" s="125"/>
      <c r="AF201" s="125"/>
      <c r="AG201" s="125"/>
      <c r="AH201" s="125"/>
      <c r="AI201" s="125"/>
      <c r="AJ201" s="125"/>
    </row>
    <row r="202" spans="1:36" ht="15.75" customHeight="1" x14ac:dyDescent="0.35">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c r="AC202" s="125"/>
      <c r="AD202" s="125"/>
      <c r="AE202" s="125"/>
      <c r="AF202" s="125"/>
      <c r="AG202" s="125"/>
      <c r="AH202" s="125"/>
      <c r="AI202" s="125"/>
      <c r="AJ202" s="125"/>
    </row>
    <row r="203" spans="1:36" ht="15.75" customHeight="1" x14ac:dyDescent="0.35">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c r="AC203" s="125"/>
      <c r="AD203" s="125"/>
      <c r="AE203" s="125"/>
      <c r="AF203" s="125"/>
      <c r="AG203" s="125"/>
      <c r="AH203" s="125"/>
      <c r="AI203" s="125"/>
      <c r="AJ203" s="125"/>
    </row>
    <row r="204" spans="1:36" ht="15.75" customHeight="1" x14ac:dyDescent="0.35">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c r="AC204" s="125"/>
      <c r="AD204" s="125"/>
      <c r="AE204" s="125"/>
      <c r="AF204" s="125"/>
      <c r="AG204" s="125"/>
      <c r="AH204" s="125"/>
      <c r="AI204" s="125"/>
      <c r="AJ204" s="125"/>
    </row>
    <row r="205" spans="1:36" ht="15.75" customHeight="1" x14ac:dyDescent="0.35">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c r="AC205" s="125"/>
      <c r="AD205" s="125"/>
      <c r="AE205" s="125"/>
      <c r="AF205" s="125"/>
      <c r="AG205" s="125"/>
      <c r="AH205" s="125"/>
      <c r="AI205" s="125"/>
      <c r="AJ205" s="125"/>
    </row>
    <row r="206" spans="1:36" ht="15.75" customHeight="1" x14ac:dyDescent="0.35">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c r="AC206" s="125"/>
      <c r="AD206" s="125"/>
      <c r="AE206" s="125"/>
      <c r="AF206" s="125"/>
      <c r="AG206" s="125"/>
      <c r="AH206" s="125"/>
      <c r="AI206" s="125"/>
      <c r="AJ206" s="125"/>
    </row>
    <row r="207" spans="1:36" ht="15.75" customHeight="1" x14ac:dyDescent="0.35">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c r="AC207" s="125"/>
      <c r="AD207" s="125"/>
      <c r="AE207" s="125"/>
      <c r="AF207" s="125"/>
      <c r="AG207" s="125"/>
      <c r="AH207" s="125"/>
      <c r="AI207" s="125"/>
      <c r="AJ207" s="125"/>
    </row>
    <row r="208" spans="1:36" ht="15.75" customHeight="1" x14ac:dyDescent="0.35">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c r="AC208" s="125"/>
      <c r="AD208" s="125"/>
      <c r="AE208" s="125"/>
      <c r="AF208" s="125"/>
      <c r="AG208" s="125"/>
      <c r="AH208" s="125"/>
      <c r="AI208" s="125"/>
      <c r="AJ208" s="125"/>
    </row>
    <row r="209" spans="1:36" ht="15.75" customHeight="1" x14ac:dyDescent="0.35">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c r="AC209" s="125"/>
      <c r="AD209" s="125"/>
      <c r="AE209" s="125"/>
      <c r="AF209" s="125"/>
      <c r="AG209" s="125"/>
      <c r="AH209" s="125"/>
      <c r="AI209" s="125"/>
      <c r="AJ209" s="125"/>
    </row>
    <row r="210" spans="1:36" ht="15.75" customHeight="1" x14ac:dyDescent="0.35">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c r="AC210" s="125"/>
      <c r="AD210" s="125"/>
      <c r="AE210" s="125"/>
      <c r="AF210" s="125"/>
      <c r="AG210" s="125"/>
      <c r="AH210" s="125"/>
      <c r="AI210" s="125"/>
      <c r="AJ210" s="125"/>
    </row>
    <row r="211" spans="1:36" ht="15.75" customHeight="1" x14ac:dyDescent="0.35">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c r="AC211" s="125"/>
      <c r="AD211" s="125"/>
      <c r="AE211" s="125"/>
      <c r="AF211" s="125"/>
      <c r="AG211" s="125"/>
      <c r="AH211" s="125"/>
      <c r="AI211" s="125"/>
      <c r="AJ211" s="125"/>
    </row>
    <row r="212" spans="1:36" ht="15.75" customHeight="1" x14ac:dyDescent="0.35">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c r="AC212" s="125"/>
      <c r="AD212" s="125"/>
      <c r="AE212" s="125"/>
      <c r="AF212" s="125"/>
      <c r="AG212" s="125"/>
      <c r="AH212" s="125"/>
      <c r="AI212" s="125"/>
      <c r="AJ212" s="125"/>
    </row>
    <row r="213" spans="1:36" ht="15.75" customHeight="1" x14ac:dyDescent="0.35">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c r="AC213" s="125"/>
      <c r="AD213" s="125"/>
      <c r="AE213" s="125"/>
      <c r="AF213" s="125"/>
      <c r="AG213" s="125"/>
      <c r="AH213" s="125"/>
      <c r="AI213" s="125"/>
      <c r="AJ213" s="125"/>
    </row>
    <row r="214" spans="1:36" ht="15.75" customHeight="1" x14ac:dyDescent="0.35">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c r="AC214" s="125"/>
      <c r="AD214" s="125"/>
      <c r="AE214" s="125"/>
      <c r="AF214" s="125"/>
      <c r="AG214" s="125"/>
      <c r="AH214" s="125"/>
      <c r="AI214" s="125"/>
      <c r="AJ214" s="125"/>
    </row>
    <row r="215" spans="1:36" ht="15.75" customHeight="1" x14ac:dyDescent="0.35">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c r="AC215" s="125"/>
      <c r="AD215" s="125"/>
      <c r="AE215" s="125"/>
      <c r="AF215" s="125"/>
      <c r="AG215" s="125"/>
      <c r="AH215" s="125"/>
      <c r="AI215" s="125"/>
      <c r="AJ215" s="125"/>
    </row>
    <row r="216" spans="1:36" ht="15.75" customHeight="1" x14ac:dyDescent="0.35">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c r="AC216" s="125"/>
      <c r="AD216" s="125"/>
      <c r="AE216" s="125"/>
      <c r="AF216" s="125"/>
      <c r="AG216" s="125"/>
      <c r="AH216" s="125"/>
      <c r="AI216" s="125"/>
      <c r="AJ216" s="125"/>
    </row>
    <row r="217" spans="1:36" ht="15.75" customHeight="1" x14ac:dyDescent="0.35">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c r="AC217" s="125"/>
      <c r="AD217" s="125"/>
      <c r="AE217" s="125"/>
      <c r="AF217" s="125"/>
      <c r="AG217" s="125"/>
      <c r="AH217" s="125"/>
      <c r="AI217" s="125"/>
      <c r="AJ217" s="125"/>
    </row>
    <row r="218" spans="1:36" ht="15.75" customHeight="1" x14ac:dyDescent="0.35">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c r="AC218" s="125"/>
      <c r="AD218" s="125"/>
      <c r="AE218" s="125"/>
      <c r="AF218" s="125"/>
      <c r="AG218" s="125"/>
      <c r="AH218" s="125"/>
      <c r="AI218" s="125"/>
      <c r="AJ218" s="125"/>
    </row>
    <row r="219" spans="1:36" ht="15.75" customHeight="1" x14ac:dyDescent="0.35">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c r="AC219" s="125"/>
      <c r="AD219" s="125"/>
      <c r="AE219" s="125"/>
      <c r="AF219" s="125"/>
      <c r="AG219" s="125"/>
      <c r="AH219" s="125"/>
      <c r="AI219" s="125"/>
      <c r="AJ219" s="125"/>
    </row>
    <row r="220" spans="1:36" ht="15.75" customHeight="1" x14ac:dyDescent="0.35">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c r="AC220" s="125"/>
      <c r="AD220" s="125"/>
      <c r="AE220" s="125"/>
      <c r="AF220" s="125"/>
      <c r="AG220" s="125"/>
      <c r="AH220" s="125"/>
      <c r="AI220" s="125"/>
      <c r="AJ220" s="125"/>
    </row>
    <row r="221" spans="1:36" ht="15.75" customHeight="1" x14ac:dyDescent="0.35">
      <c r="A221" s="132"/>
      <c r="B221" s="131"/>
      <c r="C221" s="131"/>
      <c r="D221" s="131"/>
      <c r="E221" s="131"/>
      <c r="F221" s="131"/>
      <c r="G221" s="131"/>
      <c r="H221" s="131"/>
      <c r="I221" s="131"/>
      <c r="J221" s="128"/>
      <c r="K221" s="128"/>
      <c r="L221" s="128"/>
      <c r="M221" s="128"/>
      <c r="N221" s="128"/>
      <c r="O221" s="128"/>
      <c r="P221" s="128"/>
      <c r="Q221" s="128"/>
      <c r="R221" s="128"/>
      <c r="S221" s="128"/>
      <c r="T221" s="128"/>
      <c r="U221" s="128"/>
      <c r="V221" s="128"/>
      <c r="W221" s="128"/>
      <c r="X221" s="128"/>
      <c r="Y221" s="128"/>
      <c r="Z221" s="128"/>
      <c r="AA221" s="128"/>
      <c r="AB221" s="128"/>
      <c r="AC221" s="128"/>
      <c r="AD221" s="128"/>
      <c r="AE221" s="128"/>
      <c r="AF221" s="128"/>
      <c r="AG221" s="128"/>
      <c r="AH221" s="128"/>
      <c r="AI221" s="128"/>
      <c r="AJ221" s="128"/>
    </row>
    <row r="222" spans="1:36" ht="15.75" customHeight="1" x14ac:dyDescent="0.35">
      <c r="A222" s="132"/>
      <c r="B222" s="131"/>
      <c r="C222" s="131"/>
      <c r="D222" s="131"/>
      <c r="E222" s="131"/>
      <c r="F222" s="131"/>
      <c r="G222" s="131"/>
      <c r="H222" s="131"/>
      <c r="I222" s="131"/>
      <c r="J222" s="128"/>
      <c r="K222" s="128"/>
      <c r="L222" s="128"/>
      <c r="M222" s="128"/>
      <c r="N222" s="128"/>
      <c r="O222" s="128"/>
      <c r="P222" s="128"/>
      <c r="Q222" s="128"/>
      <c r="R222" s="128"/>
      <c r="S222" s="128"/>
      <c r="T222" s="128"/>
      <c r="U222" s="128"/>
      <c r="V222" s="128"/>
      <c r="W222" s="128"/>
      <c r="X222" s="128"/>
      <c r="Y222" s="128"/>
      <c r="Z222" s="128"/>
      <c r="AA222" s="128"/>
      <c r="AB222" s="128"/>
      <c r="AC222" s="128"/>
      <c r="AD222" s="128"/>
      <c r="AE222" s="128"/>
      <c r="AF222" s="128"/>
      <c r="AG222" s="128"/>
      <c r="AH222" s="128"/>
      <c r="AI222" s="128"/>
      <c r="AJ222" s="128"/>
    </row>
    <row r="223" spans="1:36" ht="15.75" customHeight="1" x14ac:dyDescent="0.35">
      <c r="A223" s="132"/>
      <c r="B223" s="131"/>
      <c r="C223" s="131"/>
      <c r="D223" s="131"/>
      <c r="E223" s="131"/>
      <c r="F223" s="131"/>
      <c r="G223" s="131"/>
      <c r="H223" s="131"/>
      <c r="I223" s="131"/>
      <c r="J223" s="128"/>
      <c r="K223" s="128"/>
      <c r="L223" s="128"/>
      <c r="M223" s="128"/>
      <c r="N223" s="128"/>
      <c r="O223" s="128"/>
      <c r="P223" s="128"/>
      <c r="Q223" s="128"/>
      <c r="R223" s="128"/>
      <c r="S223" s="128"/>
      <c r="T223" s="128"/>
      <c r="U223" s="128"/>
      <c r="V223" s="128"/>
      <c r="W223" s="128"/>
      <c r="X223" s="128"/>
      <c r="Y223" s="128"/>
      <c r="Z223" s="128"/>
      <c r="AA223" s="128"/>
      <c r="AB223" s="128"/>
      <c r="AC223" s="128"/>
      <c r="AD223" s="128"/>
      <c r="AE223" s="128"/>
      <c r="AF223" s="128"/>
      <c r="AG223" s="128"/>
      <c r="AH223" s="128"/>
      <c r="AI223" s="128"/>
      <c r="AJ223" s="128"/>
    </row>
    <row r="224" spans="1:36" ht="15.75" customHeight="1" x14ac:dyDescent="0.35">
      <c r="A224" s="132"/>
      <c r="B224" s="131"/>
      <c r="C224" s="131"/>
      <c r="D224" s="131"/>
      <c r="E224" s="131"/>
      <c r="F224" s="131"/>
      <c r="G224" s="131"/>
      <c r="H224" s="131"/>
      <c r="I224" s="131"/>
      <c r="J224" s="128"/>
      <c r="K224" s="128"/>
      <c r="L224" s="128"/>
      <c r="M224" s="128"/>
      <c r="N224" s="128"/>
      <c r="O224" s="128"/>
      <c r="P224" s="128"/>
      <c r="Q224" s="128"/>
      <c r="R224" s="128"/>
      <c r="S224" s="128"/>
      <c r="T224" s="128"/>
      <c r="U224" s="128"/>
      <c r="V224" s="128"/>
      <c r="W224" s="128"/>
      <c r="X224" s="128"/>
      <c r="Y224" s="128"/>
      <c r="Z224" s="128"/>
      <c r="AA224" s="128"/>
      <c r="AB224" s="128"/>
      <c r="AC224" s="128"/>
      <c r="AD224" s="128"/>
      <c r="AE224" s="128"/>
      <c r="AF224" s="128"/>
      <c r="AG224" s="128"/>
      <c r="AH224" s="128"/>
      <c r="AI224" s="128"/>
      <c r="AJ224" s="128"/>
    </row>
    <row r="225" spans="1:36" ht="15.75" customHeight="1" x14ac:dyDescent="0.35">
      <c r="A225" s="132"/>
      <c r="B225" s="131"/>
      <c r="C225" s="131"/>
      <c r="D225" s="131"/>
      <c r="E225" s="131"/>
      <c r="F225" s="131"/>
      <c r="G225" s="131"/>
      <c r="H225" s="131"/>
      <c r="I225" s="131"/>
      <c r="J225" s="128"/>
      <c r="K225" s="128"/>
      <c r="L225" s="128"/>
      <c r="M225" s="128"/>
      <c r="N225" s="128"/>
      <c r="O225" s="128"/>
      <c r="P225" s="128"/>
      <c r="Q225" s="128"/>
      <c r="R225" s="128"/>
      <c r="S225" s="128"/>
      <c r="T225" s="128"/>
      <c r="U225" s="128"/>
      <c r="V225" s="128"/>
      <c r="W225" s="128"/>
      <c r="X225" s="128"/>
      <c r="Y225" s="128"/>
      <c r="Z225" s="128"/>
      <c r="AA225" s="128"/>
      <c r="AB225" s="128"/>
      <c r="AC225" s="128"/>
      <c r="AD225" s="128"/>
      <c r="AE225" s="128"/>
      <c r="AF225" s="128"/>
      <c r="AG225" s="128"/>
      <c r="AH225" s="128"/>
      <c r="AI225" s="128"/>
      <c r="AJ225" s="128"/>
    </row>
    <row r="226" spans="1:36" ht="15.75" customHeight="1" x14ac:dyDescent="0.35">
      <c r="A226" s="132"/>
      <c r="B226" s="131"/>
      <c r="C226" s="131"/>
      <c r="D226" s="131"/>
      <c r="E226" s="131"/>
      <c r="F226" s="131"/>
      <c r="G226" s="131"/>
      <c r="H226" s="131"/>
      <c r="I226" s="131"/>
      <c r="J226" s="128"/>
      <c r="K226" s="128"/>
      <c r="L226" s="128"/>
      <c r="M226" s="128"/>
      <c r="N226" s="128"/>
      <c r="O226" s="128"/>
      <c r="P226" s="128"/>
      <c r="Q226" s="128"/>
      <c r="R226" s="128"/>
      <c r="S226" s="128"/>
      <c r="T226" s="128"/>
      <c r="U226" s="128"/>
      <c r="V226" s="128"/>
      <c r="W226" s="128"/>
      <c r="X226" s="128"/>
      <c r="Y226" s="128"/>
      <c r="Z226" s="128"/>
      <c r="AA226" s="128"/>
      <c r="AB226" s="128"/>
      <c r="AC226" s="128"/>
      <c r="AD226" s="128"/>
      <c r="AE226" s="128"/>
      <c r="AF226" s="128"/>
      <c r="AG226" s="128"/>
      <c r="AH226" s="128"/>
      <c r="AI226" s="128"/>
      <c r="AJ226" s="128"/>
    </row>
    <row r="227" spans="1:36" ht="15.75" customHeight="1" x14ac:dyDescent="0.35">
      <c r="A227" s="132"/>
      <c r="B227" s="131"/>
      <c r="C227" s="131"/>
      <c r="D227" s="131"/>
      <c r="E227" s="131"/>
      <c r="F227" s="131"/>
      <c r="G227" s="131"/>
      <c r="H227" s="131"/>
      <c r="I227" s="131"/>
      <c r="J227" s="128"/>
      <c r="K227" s="128"/>
      <c r="L227" s="128"/>
      <c r="M227" s="128"/>
      <c r="N227" s="128"/>
      <c r="O227" s="128"/>
      <c r="P227" s="128"/>
      <c r="Q227" s="128"/>
      <c r="R227" s="128"/>
      <c r="S227" s="128"/>
      <c r="T227" s="128"/>
      <c r="U227" s="128"/>
      <c r="V227" s="128"/>
      <c r="W227" s="128"/>
      <c r="X227" s="128"/>
      <c r="Y227" s="128"/>
      <c r="Z227" s="128"/>
      <c r="AA227" s="128"/>
      <c r="AB227" s="128"/>
      <c r="AC227" s="128"/>
      <c r="AD227" s="128"/>
      <c r="AE227" s="128"/>
      <c r="AF227" s="128"/>
      <c r="AG227" s="128"/>
      <c r="AH227" s="128"/>
      <c r="AI227" s="128"/>
      <c r="AJ227" s="128"/>
    </row>
    <row r="228" spans="1:36" ht="15.75" customHeight="1" x14ac:dyDescent="0.35">
      <c r="A228" s="138"/>
      <c r="B228" s="131"/>
      <c r="C228" s="131"/>
      <c r="D228" s="131"/>
      <c r="E228" s="131"/>
      <c r="F228" s="131"/>
      <c r="G228" s="131"/>
      <c r="H228" s="131"/>
      <c r="I228" s="131"/>
      <c r="J228" s="128"/>
      <c r="K228" s="128"/>
      <c r="L228" s="128"/>
      <c r="M228" s="128"/>
      <c r="N228" s="128"/>
      <c r="O228" s="128"/>
      <c r="P228" s="128"/>
      <c r="Q228" s="128"/>
      <c r="R228" s="128"/>
      <c r="S228" s="128"/>
      <c r="T228" s="128"/>
      <c r="U228" s="128"/>
      <c r="V228" s="128"/>
      <c r="W228" s="128"/>
      <c r="X228" s="128"/>
      <c r="Y228" s="128"/>
      <c r="Z228" s="128"/>
      <c r="AA228" s="128"/>
      <c r="AB228" s="128"/>
      <c r="AC228" s="128"/>
      <c r="AD228" s="128"/>
      <c r="AE228" s="128"/>
      <c r="AF228" s="128"/>
      <c r="AG228" s="128"/>
      <c r="AH228" s="128"/>
      <c r="AI228" s="128"/>
      <c r="AJ228" s="128"/>
    </row>
    <row r="229" spans="1:36" ht="15.75" customHeight="1" x14ac:dyDescent="0.35">
      <c r="A229" s="132"/>
      <c r="B229" s="131"/>
      <c r="C229" s="131"/>
      <c r="D229" s="131"/>
      <c r="E229" s="131"/>
      <c r="F229" s="131"/>
      <c r="G229" s="131"/>
      <c r="H229" s="131"/>
      <c r="I229" s="131"/>
      <c r="J229" s="128"/>
      <c r="K229" s="128"/>
      <c r="L229" s="128"/>
      <c r="M229" s="128"/>
      <c r="N229" s="128"/>
      <c r="O229" s="128"/>
      <c r="P229" s="128"/>
      <c r="Q229" s="128"/>
      <c r="R229" s="128"/>
      <c r="S229" s="128"/>
      <c r="T229" s="128"/>
      <c r="U229" s="128"/>
      <c r="V229" s="128"/>
      <c r="W229" s="128"/>
      <c r="X229" s="128"/>
      <c r="Y229" s="128"/>
      <c r="Z229" s="128"/>
      <c r="AA229" s="128"/>
      <c r="AB229" s="128"/>
      <c r="AC229" s="128"/>
      <c r="AD229" s="128"/>
      <c r="AE229" s="128"/>
      <c r="AF229" s="128"/>
      <c r="AG229" s="128"/>
      <c r="AH229" s="128"/>
      <c r="AI229" s="128"/>
      <c r="AJ229" s="128"/>
    </row>
    <row r="230" spans="1:36" ht="15.75" customHeight="1" x14ac:dyDescent="0.35">
      <c r="A230" s="132"/>
      <c r="B230" s="131"/>
      <c r="C230" s="131"/>
      <c r="D230" s="131"/>
      <c r="E230" s="131"/>
      <c r="F230" s="131"/>
      <c r="G230" s="131"/>
      <c r="H230" s="131"/>
      <c r="I230" s="131"/>
      <c r="J230" s="128"/>
      <c r="K230" s="128"/>
      <c r="L230" s="128"/>
      <c r="M230" s="128"/>
      <c r="N230" s="128"/>
      <c r="O230" s="128"/>
      <c r="P230" s="128"/>
      <c r="Q230" s="128"/>
      <c r="R230" s="128"/>
      <c r="S230" s="128"/>
      <c r="T230" s="128"/>
      <c r="U230" s="128"/>
      <c r="V230" s="128"/>
      <c r="W230" s="128"/>
      <c r="X230" s="128"/>
      <c r="Y230" s="128"/>
      <c r="Z230" s="128"/>
      <c r="AA230" s="128"/>
      <c r="AB230" s="128"/>
      <c r="AC230" s="128"/>
      <c r="AD230" s="128"/>
      <c r="AE230" s="128"/>
      <c r="AF230" s="128"/>
      <c r="AG230" s="128"/>
      <c r="AH230" s="128"/>
      <c r="AI230" s="128"/>
      <c r="AJ230" s="128"/>
    </row>
    <row r="231" spans="1:36" ht="15.75" customHeight="1" x14ac:dyDescent="0.35">
      <c r="A231" s="132"/>
      <c r="B231" s="131"/>
      <c r="C231" s="131"/>
      <c r="D231" s="131"/>
      <c r="E231" s="131"/>
      <c r="F231" s="131"/>
      <c r="G231" s="131"/>
      <c r="H231" s="131"/>
      <c r="I231" s="131"/>
      <c r="J231" s="128"/>
      <c r="K231" s="128"/>
      <c r="L231" s="128"/>
      <c r="M231" s="128"/>
      <c r="N231" s="128"/>
      <c r="O231" s="128"/>
      <c r="P231" s="128"/>
      <c r="Q231" s="128"/>
      <c r="R231" s="128"/>
      <c r="S231" s="128"/>
      <c r="T231" s="128"/>
      <c r="U231" s="128"/>
      <c r="V231" s="128"/>
      <c r="W231" s="128"/>
      <c r="X231" s="128"/>
      <c r="Y231" s="128"/>
      <c r="Z231" s="128"/>
      <c r="AA231" s="128"/>
      <c r="AB231" s="128"/>
      <c r="AC231" s="128"/>
      <c r="AD231" s="128"/>
      <c r="AE231" s="128"/>
      <c r="AF231" s="128"/>
      <c r="AG231" s="128"/>
      <c r="AH231" s="128"/>
      <c r="AI231" s="128"/>
      <c r="AJ231" s="128"/>
    </row>
    <row r="232" spans="1:36" ht="15.75" customHeight="1" x14ac:dyDescent="0.35">
      <c r="A232" s="138"/>
      <c r="B232" s="131"/>
      <c r="C232" s="131"/>
      <c r="D232" s="131"/>
      <c r="E232" s="131"/>
      <c r="F232" s="131"/>
      <c r="G232" s="131"/>
      <c r="H232" s="131"/>
      <c r="I232" s="131"/>
      <c r="J232" s="128"/>
      <c r="K232" s="128"/>
      <c r="L232" s="128"/>
      <c r="M232" s="128"/>
      <c r="N232" s="128"/>
      <c r="O232" s="128"/>
      <c r="P232" s="128"/>
      <c r="Q232" s="128"/>
      <c r="R232" s="128"/>
      <c r="S232" s="128"/>
      <c r="T232" s="128"/>
      <c r="U232" s="128"/>
      <c r="V232" s="128"/>
      <c r="W232" s="128"/>
      <c r="X232" s="128"/>
      <c r="Y232" s="128"/>
      <c r="Z232" s="128"/>
      <c r="AA232" s="128"/>
      <c r="AB232" s="128"/>
      <c r="AC232" s="128"/>
      <c r="AD232" s="128"/>
      <c r="AE232" s="128"/>
      <c r="AF232" s="128"/>
      <c r="AG232" s="128"/>
      <c r="AH232" s="128"/>
      <c r="AI232" s="128"/>
      <c r="AJ232" s="128"/>
    </row>
    <row r="233" spans="1:36" ht="15.75" customHeight="1" x14ac:dyDescent="0.35">
      <c r="A233" s="132"/>
      <c r="B233" s="131"/>
      <c r="C233" s="131"/>
      <c r="D233" s="131"/>
      <c r="E233" s="131"/>
      <c r="F233" s="131"/>
      <c r="G233" s="131"/>
      <c r="H233" s="131"/>
      <c r="I233" s="131"/>
      <c r="J233" s="128"/>
      <c r="K233" s="128"/>
      <c r="L233" s="128"/>
      <c r="M233" s="128"/>
      <c r="N233" s="128"/>
      <c r="O233" s="128"/>
      <c r="P233" s="128"/>
      <c r="Q233" s="128"/>
      <c r="R233" s="128"/>
      <c r="S233" s="128"/>
      <c r="T233" s="128"/>
      <c r="U233" s="128"/>
      <c r="V233" s="128"/>
      <c r="W233" s="128"/>
      <c r="X233" s="128"/>
      <c r="Y233" s="128"/>
      <c r="Z233" s="128"/>
      <c r="AA233" s="128"/>
      <c r="AB233" s="128"/>
      <c r="AC233" s="128"/>
      <c r="AD233" s="128"/>
      <c r="AE233" s="128"/>
      <c r="AF233" s="128"/>
      <c r="AG233" s="128"/>
      <c r="AH233" s="128"/>
      <c r="AI233" s="128"/>
      <c r="AJ233" s="128"/>
    </row>
    <row r="234" spans="1:36" ht="15.75" customHeight="1" x14ac:dyDescent="0.35">
      <c r="A234" s="132"/>
      <c r="B234" s="131"/>
      <c r="C234" s="131"/>
      <c r="D234" s="131"/>
      <c r="E234" s="131"/>
      <c r="F234" s="131"/>
      <c r="G234" s="131"/>
      <c r="H234" s="131"/>
      <c r="I234" s="131"/>
      <c r="J234" s="128"/>
      <c r="K234" s="128"/>
      <c r="L234" s="128"/>
      <c r="M234" s="128"/>
      <c r="N234" s="128"/>
      <c r="O234" s="128"/>
      <c r="P234" s="128"/>
      <c r="Q234" s="128"/>
      <c r="R234" s="128"/>
      <c r="S234" s="128"/>
      <c r="T234" s="128"/>
      <c r="U234" s="128"/>
      <c r="V234" s="128"/>
      <c r="W234" s="128"/>
      <c r="X234" s="128"/>
      <c r="Y234" s="128"/>
      <c r="Z234" s="128"/>
      <c r="AA234" s="128"/>
      <c r="AB234" s="128"/>
      <c r="AC234" s="128"/>
      <c r="AD234" s="128"/>
      <c r="AE234" s="128"/>
      <c r="AF234" s="128"/>
      <c r="AG234" s="128"/>
      <c r="AH234" s="128"/>
      <c r="AI234" s="128"/>
      <c r="AJ234" s="128"/>
    </row>
    <row r="235" spans="1:36" ht="15.75" customHeight="1" x14ac:dyDescent="0.35">
      <c r="A235" s="132"/>
      <c r="B235" s="131"/>
      <c r="C235" s="131"/>
      <c r="D235" s="131"/>
      <c r="E235" s="131"/>
      <c r="F235" s="131"/>
      <c r="G235" s="131"/>
      <c r="H235" s="131"/>
      <c r="I235" s="131"/>
      <c r="J235" s="128"/>
      <c r="K235" s="128"/>
      <c r="L235" s="128"/>
      <c r="M235" s="128"/>
      <c r="N235" s="128"/>
      <c r="O235" s="128"/>
      <c r="P235" s="128"/>
      <c r="Q235" s="128"/>
      <c r="R235" s="128"/>
      <c r="S235" s="128"/>
      <c r="T235" s="128"/>
      <c r="U235" s="128"/>
      <c r="V235" s="128"/>
      <c r="W235" s="128"/>
      <c r="X235" s="128"/>
      <c r="Y235" s="128"/>
      <c r="Z235" s="128"/>
      <c r="AA235" s="128"/>
      <c r="AB235" s="128"/>
      <c r="AC235" s="128"/>
      <c r="AD235" s="128"/>
      <c r="AE235" s="128"/>
      <c r="AF235" s="128"/>
      <c r="AG235" s="128"/>
      <c r="AH235" s="128"/>
      <c r="AI235" s="128"/>
      <c r="AJ235" s="128"/>
    </row>
    <row r="236" spans="1:36" ht="15.75" customHeight="1" x14ac:dyDescent="0.35">
      <c r="A236" s="132"/>
      <c r="B236" s="131"/>
      <c r="C236" s="131"/>
      <c r="D236" s="131"/>
      <c r="E236" s="131"/>
      <c r="F236" s="131"/>
      <c r="G236" s="131"/>
      <c r="H236" s="131"/>
      <c r="I236" s="131"/>
      <c r="J236" s="128"/>
      <c r="K236" s="128"/>
      <c r="L236" s="128"/>
      <c r="M236" s="128"/>
      <c r="N236" s="128"/>
      <c r="O236" s="128"/>
      <c r="P236" s="128"/>
      <c r="Q236" s="128"/>
      <c r="R236" s="128"/>
      <c r="S236" s="128"/>
      <c r="T236" s="128"/>
      <c r="U236" s="128"/>
      <c r="V236" s="128"/>
      <c r="W236" s="128"/>
      <c r="X236" s="128"/>
      <c r="Y236" s="128"/>
      <c r="Z236" s="128"/>
      <c r="AA236" s="128"/>
      <c r="AB236" s="128"/>
      <c r="AC236" s="128"/>
      <c r="AD236" s="128"/>
      <c r="AE236" s="128"/>
      <c r="AF236" s="128"/>
      <c r="AG236" s="128"/>
      <c r="AH236" s="128"/>
      <c r="AI236" s="128"/>
      <c r="AJ236" s="128"/>
    </row>
    <row r="237" spans="1:36" ht="15.75" customHeight="1" x14ac:dyDescent="0.35">
      <c r="A237" s="132"/>
      <c r="B237" s="131"/>
      <c r="C237" s="131"/>
      <c r="D237" s="131"/>
      <c r="E237" s="131"/>
      <c r="F237" s="131"/>
      <c r="G237" s="131"/>
      <c r="H237" s="131"/>
      <c r="I237" s="131"/>
      <c r="J237" s="128"/>
      <c r="K237" s="128"/>
      <c r="L237" s="128"/>
      <c r="M237" s="128"/>
      <c r="N237" s="128"/>
      <c r="O237" s="128"/>
      <c r="P237" s="128"/>
      <c r="Q237" s="128"/>
      <c r="R237" s="128"/>
      <c r="S237" s="128"/>
      <c r="T237" s="128"/>
      <c r="U237" s="128"/>
      <c r="V237" s="128"/>
      <c r="W237" s="128"/>
      <c r="X237" s="128"/>
      <c r="Y237" s="128"/>
      <c r="Z237" s="128"/>
      <c r="AA237" s="128"/>
      <c r="AB237" s="128"/>
      <c r="AC237" s="128"/>
      <c r="AD237" s="128"/>
      <c r="AE237" s="128"/>
      <c r="AF237" s="128"/>
      <c r="AG237" s="128"/>
      <c r="AH237" s="128"/>
      <c r="AI237" s="128"/>
      <c r="AJ237" s="128"/>
    </row>
    <row r="238" spans="1:36" ht="15.75" customHeight="1" x14ac:dyDescent="0.35">
      <c r="A238" s="138"/>
      <c r="B238" s="131"/>
      <c r="C238" s="131"/>
      <c r="D238" s="131"/>
      <c r="E238" s="131"/>
      <c r="F238" s="131"/>
      <c r="G238" s="131"/>
      <c r="H238" s="131"/>
      <c r="I238" s="131"/>
      <c r="J238" s="128"/>
      <c r="K238" s="128"/>
      <c r="L238" s="128"/>
      <c r="M238" s="128"/>
      <c r="N238" s="128"/>
      <c r="O238" s="128"/>
      <c r="P238" s="128"/>
      <c r="Q238" s="128"/>
      <c r="R238" s="128"/>
      <c r="S238" s="128"/>
      <c r="T238" s="128"/>
      <c r="U238" s="128"/>
      <c r="V238" s="128"/>
      <c r="W238" s="128"/>
      <c r="X238" s="128"/>
      <c r="Y238" s="128"/>
      <c r="Z238" s="128"/>
      <c r="AA238" s="128"/>
      <c r="AB238" s="128"/>
      <c r="AC238" s="128"/>
      <c r="AD238" s="128"/>
      <c r="AE238" s="128"/>
      <c r="AF238" s="128"/>
      <c r="AG238" s="128"/>
      <c r="AH238" s="128"/>
      <c r="AI238" s="128"/>
      <c r="AJ238" s="128"/>
    </row>
    <row r="239" spans="1:36" ht="15.75" customHeight="1" x14ac:dyDescent="0.35">
      <c r="A239" s="132"/>
      <c r="B239" s="131"/>
      <c r="C239" s="131"/>
      <c r="D239" s="131"/>
      <c r="E239" s="131"/>
      <c r="F239" s="131"/>
      <c r="G239" s="131"/>
      <c r="H239" s="131"/>
      <c r="I239" s="131"/>
      <c r="J239" s="128"/>
      <c r="K239" s="128"/>
      <c r="L239" s="128"/>
      <c r="M239" s="128"/>
      <c r="N239" s="128"/>
      <c r="O239" s="128"/>
      <c r="P239" s="128"/>
      <c r="Q239" s="128"/>
      <c r="R239" s="128"/>
      <c r="S239" s="128"/>
      <c r="T239" s="128"/>
      <c r="U239" s="128"/>
      <c r="V239" s="128"/>
      <c r="W239" s="128"/>
      <c r="X239" s="128"/>
      <c r="Y239" s="128"/>
      <c r="Z239" s="128"/>
      <c r="AA239" s="128"/>
      <c r="AB239" s="128"/>
      <c r="AC239" s="128"/>
      <c r="AD239" s="128"/>
      <c r="AE239" s="128"/>
      <c r="AF239" s="128"/>
      <c r="AG239" s="128"/>
      <c r="AH239" s="128"/>
      <c r="AI239" s="128"/>
      <c r="AJ239" s="128"/>
    </row>
    <row r="240" spans="1:36" ht="15.75" customHeight="1" x14ac:dyDescent="0.35">
      <c r="A240" s="132"/>
      <c r="B240" s="131"/>
      <c r="C240" s="131"/>
      <c r="D240" s="131"/>
      <c r="E240" s="131"/>
      <c r="F240" s="131"/>
      <c r="G240" s="131"/>
      <c r="H240" s="131"/>
      <c r="I240" s="131"/>
      <c r="J240" s="128"/>
      <c r="K240" s="128"/>
      <c r="L240" s="128"/>
      <c r="M240" s="128"/>
      <c r="N240" s="128"/>
      <c r="O240" s="128"/>
      <c r="P240" s="128"/>
      <c r="Q240" s="128"/>
      <c r="R240" s="128"/>
      <c r="S240" s="128"/>
      <c r="T240" s="128"/>
      <c r="U240" s="128"/>
      <c r="V240" s="128"/>
      <c r="W240" s="128"/>
      <c r="X240" s="128"/>
      <c r="Y240" s="128"/>
      <c r="Z240" s="128"/>
      <c r="AA240" s="128"/>
      <c r="AB240" s="128"/>
      <c r="AC240" s="128"/>
      <c r="AD240" s="128"/>
      <c r="AE240" s="128"/>
      <c r="AF240" s="128"/>
      <c r="AG240" s="128"/>
      <c r="AH240" s="128"/>
      <c r="AI240" s="128"/>
      <c r="AJ240" s="128"/>
    </row>
    <row r="241" spans="1:36" ht="15.75" customHeight="1" x14ac:dyDescent="0.35">
      <c r="A241" s="132"/>
      <c r="B241" s="131"/>
      <c r="C241" s="131"/>
      <c r="D241" s="131"/>
      <c r="E241" s="131"/>
      <c r="F241" s="131"/>
      <c r="G241" s="131"/>
      <c r="H241" s="131"/>
      <c r="I241" s="131"/>
      <c r="J241" s="128"/>
      <c r="K241" s="128"/>
      <c r="L241" s="128"/>
      <c r="M241" s="128"/>
      <c r="N241" s="128"/>
      <c r="O241" s="128"/>
      <c r="P241" s="128"/>
      <c r="Q241" s="128"/>
      <c r="R241" s="128"/>
      <c r="S241" s="128"/>
      <c r="T241" s="128"/>
      <c r="U241" s="128"/>
      <c r="V241" s="128"/>
      <c r="W241" s="128"/>
      <c r="X241" s="128"/>
      <c r="Y241" s="128"/>
      <c r="Z241" s="128"/>
      <c r="AA241" s="128"/>
      <c r="AB241" s="128"/>
      <c r="AC241" s="128"/>
      <c r="AD241" s="128"/>
      <c r="AE241" s="128"/>
      <c r="AF241" s="128"/>
      <c r="AG241" s="128"/>
      <c r="AH241" s="128"/>
      <c r="AI241" s="128"/>
      <c r="AJ241" s="128"/>
    </row>
    <row r="242" spans="1:36" ht="15.75" customHeight="1" x14ac:dyDescent="0.35">
      <c r="A242" s="132"/>
      <c r="B242" s="131"/>
      <c r="C242" s="131"/>
      <c r="D242" s="131"/>
      <c r="E242" s="131"/>
      <c r="F242" s="131"/>
      <c r="G242" s="131"/>
      <c r="H242" s="131"/>
      <c r="I242" s="131"/>
      <c r="J242" s="128"/>
      <c r="K242" s="128"/>
      <c r="L242" s="128"/>
      <c r="M242" s="128"/>
      <c r="N242" s="128"/>
      <c r="O242" s="128"/>
      <c r="P242" s="128"/>
      <c r="Q242" s="128"/>
      <c r="R242" s="128"/>
      <c r="S242" s="128"/>
      <c r="T242" s="128"/>
      <c r="U242" s="128"/>
      <c r="V242" s="128"/>
      <c r="W242" s="128"/>
      <c r="X242" s="128"/>
      <c r="Y242" s="128"/>
      <c r="Z242" s="128"/>
      <c r="AA242" s="128"/>
      <c r="AB242" s="128"/>
      <c r="AC242" s="128"/>
      <c r="AD242" s="128"/>
      <c r="AE242" s="128"/>
      <c r="AF242" s="128"/>
      <c r="AG242" s="128"/>
      <c r="AH242" s="128"/>
      <c r="AI242" s="128"/>
      <c r="AJ242" s="128"/>
    </row>
    <row r="243" spans="1:36" ht="15.75" customHeight="1" x14ac:dyDescent="0.35">
      <c r="A243" s="132"/>
      <c r="B243" s="131"/>
      <c r="C243" s="131"/>
      <c r="D243" s="131"/>
      <c r="E243" s="131"/>
      <c r="F243" s="131"/>
      <c r="G243" s="131"/>
      <c r="H243" s="131"/>
      <c r="I243" s="131"/>
      <c r="J243" s="128"/>
      <c r="K243" s="128"/>
      <c r="L243" s="128"/>
      <c r="M243" s="128"/>
      <c r="N243" s="128"/>
      <c r="O243" s="128"/>
      <c r="P243" s="128"/>
      <c r="Q243" s="128"/>
      <c r="R243" s="128"/>
      <c r="S243" s="128"/>
      <c r="T243" s="128"/>
      <c r="U243" s="128"/>
      <c r="V243" s="128"/>
      <c r="W243" s="128"/>
      <c r="X243" s="128"/>
      <c r="Y243" s="128"/>
      <c r="Z243" s="128"/>
      <c r="AA243" s="128"/>
      <c r="AB243" s="128"/>
      <c r="AC243" s="128"/>
      <c r="AD243" s="128"/>
      <c r="AE243" s="128"/>
      <c r="AF243" s="128"/>
      <c r="AG243" s="128"/>
      <c r="AH243" s="128"/>
      <c r="AI243" s="128"/>
      <c r="AJ243" s="128"/>
    </row>
    <row r="244" spans="1:36" ht="15.75" customHeight="1" x14ac:dyDescent="0.35">
      <c r="A244" s="132"/>
      <c r="B244" s="131"/>
      <c r="C244" s="131"/>
      <c r="D244" s="131"/>
      <c r="E244" s="131"/>
      <c r="F244" s="131"/>
      <c r="G244" s="131"/>
      <c r="H244" s="131"/>
      <c r="I244" s="131"/>
      <c r="J244" s="128"/>
      <c r="K244" s="128"/>
      <c r="L244" s="128"/>
      <c r="M244" s="128"/>
      <c r="N244" s="128"/>
      <c r="O244" s="128"/>
      <c r="P244" s="128"/>
      <c r="Q244" s="128"/>
      <c r="R244" s="128"/>
      <c r="S244" s="128"/>
      <c r="T244" s="128"/>
      <c r="U244" s="128"/>
      <c r="V244" s="128"/>
      <c r="W244" s="128"/>
      <c r="X244" s="128"/>
      <c r="Y244" s="128"/>
      <c r="Z244" s="128"/>
      <c r="AA244" s="128"/>
      <c r="AB244" s="128"/>
      <c r="AC244" s="128"/>
      <c r="AD244" s="128"/>
      <c r="AE244" s="128"/>
      <c r="AF244" s="128"/>
      <c r="AG244" s="128"/>
      <c r="AH244" s="128"/>
      <c r="AI244" s="128"/>
      <c r="AJ244" s="128"/>
    </row>
    <row r="245" spans="1:36" ht="15.75" customHeight="1" x14ac:dyDescent="0.35">
      <c r="A245" s="132"/>
      <c r="B245" s="131"/>
      <c r="C245" s="131"/>
      <c r="D245" s="131"/>
      <c r="E245" s="131"/>
      <c r="F245" s="131"/>
      <c r="G245" s="131"/>
      <c r="H245" s="131"/>
      <c r="I245" s="131"/>
      <c r="J245" s="128"/>
      <c r="K245" s="128"/>
      <c r="L245" s="128"/>
      <c r="M245" s="128"/>
      <c r="N245" s="128"/>
      <c r="O245" s="128"/>
      <c r="P245" s="128"/>
      <c r="Q245" s="128"/>
      <c r="R245" s="128"/>
      <c r="S245" s="128"/>
      <c r="T245" s="128"/>
      <c r="U245" s="128"/>
      <c r="V245" s="128"/>
      <c r="W245" s="128"/>
      <c r="X245" s="128"/>
      <c r="Y245" s="128"/>
      <c r="Z245" s="128"/>
      <c r="AA245" s="128"/>
      <c r="AB245" s="128"/>
      <c r="AC245" s="128"/>
      <c r="AD245" s="128"/>
      <c r="AE245" s="128"/>
      <c r="AF245" s="128"/>
      <c r="AG245" s="128"/>
      <c r="AH245" s="128"/>
      <c r="AI245" s="128"/>
      <c r="AJ245" s="128"/>
    </row>
    <row r="246" spans="1:36" ht="15.75" customHeight="1" x14ac:dyDescent="0.35">
      <c r="A246" s="132"/>
      <c r="B246" s="131"/>
      <c r="C246" s="131"/>
      <c r="D246" s="131"/>
      <c r="E246" s="131"/>
      <c r="F246" s="131"/>
      <c r="G246" s="131"/>
      <c r="H246" s="131"/>
      <c r="I246" s="131"/>
      <c r="J246" s="128"/>
      <c r="K246" s="128"/>
      <c r="L246" s="128"/>
      <c r="M246" s="128"/>
      <c r="N246" s="128"/>
      <c r="O246" s="128"/>
      <c r="P246" s="128"/>
      <c r="Q246" s="128"/>
      <c r="R246" s="128"/>
      <c r="S246" s="128"/>
      <c r="T246" s="128"/>
      <c r="U246" s="128"/>
      <c r="V246" s="128"/>
      <c r="W246" s="128"/>
      <c r="X246" s="128"/>
      <c r="Y246" s="128"/>
      <c r="Z246" s="128"/>
      <c r="AA246" s="128"/>
      <c r="AB246" s="128"/>
      <c r="AC246" s="128"/>
      <c r="AD246" s="128"/>
      <c r="AE246" s="128"/>
      <c r="AF246" s="128"/>
      <c r="AG246" s="128"/>
      <c r="AH246" s="128"/>
      <c r="AI246" s="128"/>
      <c r="AJ246" s="128"/>
    </row>
    <row r="247" spans="1:36" ht="15.75" customHeight="1" x14ac:dyDescent="0.35">
      <c r="A247" s="138"/>
      <c r="B247" s="131"/>
      <c r="C247" s="131"/>
      <c r="D247" s="131"/>
      <c r="E247" s="131"/>
      <c r="F247" s="131"/>
      <c r="G247" s="131"/>
      <c r="H247" s="131"/>
      <c r="I247" s="131"/>
      <c r="J247" s="128"/>
      <c r="K247" s="128"/>
      <c r="L247" s="128"/>
      <c r="M247" s="128"/>
      <c r="N247" s="128"/>
      <c r="O247" s="128"/>
      <c r="P247" s="128"/>
      <c r="Q247" s="128"/>
      <c r="R247" s="128"/>
      <c r="S247" s="128"/>
      <c r="T247" s="128"/>
      <c r="U247" s="128"/>
      <c r="V247" s="128"/>
      <c r="W247" s="128"/>
      <c r="X247" s="128"/>
      <c r="Y247" s="128"/>
      <c r="Z247" s="128"/>
      <c r="AA247" s="128"/>
      <c r="AB247" s="128"/>
      <c r="AC247" s="128"/>
      <c r="AD247" s="128"/>
      <c r="AE247" s="128"/>
      <c r="AF247" s="128"/>
      <c r="AG247" s="128"/>
      <c r="AH247" s="128"/>
      <c r="AI247" s="128"/>
      <c r="AJ247" s="128"/>
    </row>
    <row r="248" spans="1:36" ht="15.75" customHeight="1" x14ac:dyDescent="0.35">
      <c r="A248" s="132"/>
      <c r="B248" s="131"/>
      <c r="C248" s="131"/>
      <c r="D248" s="131"/>
      <c r="E248" s="131"/>
      <c r="F248" s="131"/>
      <c r="G248" s="131"/>
      <c r="H248" s="131"/>
      <c r="I248" s="131"/>
      <c r="J248" s="128"/>
      <c r="K248" s="128"/>
      <c r="L248" s="128"/>
      <c r="M248" s="128"/>
      <c r="N248" s="128"/>
      <c r="O248" s="128"/>
      <c r="P248" s="128"/>
      <c r="Q248" s="128"/>
      <c r="R248" s="128"/>
      <c r="S248" s="128"/>
      <c r="T248" s="128"/>
      <c r="U248" s="128"/>
      <c r="V248" s="128"/>
      <c r="W248" s="128"/>
      <c r="X248" s="128"/>
      <c r="Y248" s="128"/>
      <c r="Z248" s="128"/>
      <c r="AA248" s="128"/>
      <c r="AB248" s="128"/>
      <c r="AC248" s="128"/>
      <c r="AD248" s="128"/>
      <c r="AE248" s="128"/>
      <c r="AF248" s="128"/>
      <c r="AG248" s="128"/>
      <c r="AH248" s="128"/>
      <c r="AI248" s="128"/>
      <c r="AJ248" s="128"/>
    </row>
    <row r="249" spans="1:36" ht="15.75" customHeight="1" x14ac:dyDescent="0.35">
      <c r="A249" s="132"/>
      <c r="B249" s="131"/>
      <c r="C249" s="131"/>
      <c r="D249" s="131"/>
      <c r="E249" s="131"/>
      <c r="F249" s="131"/>
      <c r="G249" s="131"/>
      <c r="H249" s="131"/>
      <c r="I249" s="131"/>
      <c r="J249" s="128"/>
      <c r="K249" s="128"/>
      <c r="L249" s="128"/>
      <c r="M249" s="128"/>
      <c r="N249" s="128"/>
      <c r="O249" s="128"/>
      <c r="P249" s="128"/>
      <c r="Q249" s="128"/>
      <c r="R249" s="128"/>
      <c r="S249" s="128"/>
      <c r="T249" s="128"/>
      <c r="U249" s="128"/>
      <c r="V249" s="128"/>
      <c r="W249" s="128"/>
      <c r="X249" s="128"/>
      <c r="Y249" s="128"/>
      <c r="Z249" s="128"/>
      <c r="AA249" s="128"/>
      <c r="AB249" s="128"/>
      <c r="AC249" s="128"/>
      <c r="AD249" s="128"/>
      <c r="AE249" s="128"/>
      <c r="AF249" s="128"/>
      <c r="AG249" s="128"/>
      <c r="AH249" s="128"/>
      <c r="AI249" s="128"/>
      <c r="AJ249" s="128"/>
    </row>
    <row r="250" spans="1:36" ht="15.75" customHeight="1" x14ac:dyDescent="0.35">
      <c r="A250" s="132"/>
      <c r="B250" s="131"/>
      <c r="C250" s="131"/>
      <c r="D250" s="131"/>
      <c r="E250" s="131"/>
      <c r="F250" s="131"/>
      <c r="G250" s="131"/>
      <c r="H250" s="131"/>
      <c r="I250" s="131"/>
      <c r="J250" s="128"/>
      <c r="K250" s="128"/>
      <c r="L250" s="128"/>
      <c r="M250" s="128"/>
      <c r="N250" s="128"/>
      <c r="O250" s="128"/>
      <c r="P250" s="128"/>
      <c r="Q250" s="128"/>
      <c r="R250" s="128"/>
      <c r="S250" s="128"/>
      <c r="T250" s="128"/>
      <c r="U250" s="128"/>
      <c r="V250" s="128"/>
      <c r="W250" s="128"/>
      <c r="X250" s="128"/>
      <c r="Y250" s="128"/>
      <c r="Z250" s="128"/>
      <c r="AA250" s="128"/>
      <c r="AB250" s="128"/>
      <c r="AC250" s="128"/>
      <c r="AD250" s="128"/>
      <c r="AE250" s="128"/>
      <c r="AF250" s="128"/>
      <c r="AG250" s="128"/>
      <c r="AH250" s="128"/>
      <c r="AI250" s="128"/>
      <c r="AJ250" s="128"/>
    </row>
    <row r="251" spans="1:36" ht="15.75" customHeight="1" x14ac:dyDescent="0.35">
      <c r="A251" s="132"/>
      <c r="B251" s="131"/>
      <c r="C251" s="131"/>
      <c r="D251" s="131"/>
      <c r="E251" s="131"/>
      <c r="F251" s="131"/>
      <c r="G251" s="131"/>
      <c r="H251" s="131"/>
      <c r="I251" s="131"/>
      <c r="J251" s="128"/>
      <c r="K251" s="128"/>
      <c r="L251" s="128"/>
      <c r="M251" s="128"/>
      <c r="N251" s="128"/>
      <c r="O251" s="128"/>
      <c r="P251" s="128"/>
      <c r="Q251" s="128"/>
      <c r="R251" s="128"/>
      <c r="S251" s="128"/>
      <c r="T251" s="128"/>
      <c r="U251" s="128"/>
      <c r="V251" s="128"/>
      <c r="W251" s="128"/>
      <c r="X251" s="128"/>
      <c r="Y251" s="128"/>
      <c r="Z251" s="128"/>
      <c r="AA251" s="128"/>
      <c r="AB251" s="128"/>
      <c r="AC251" s="128"/>
      <c r="AD251" s="128"/>
      <c r="AE251" s="128"/>
      <c r="AF251" s="128"/>
      <c r="AG251" s="128"/>
      <c r="AH251" s="128"/>
      <c r="AI251" s="128"/>
      <c r="AJ251" s="128"/>
    </row>
    <row r="252" spans="1:36" ht="15.75" customHeight="1" x14ac:dyDescent="0.35">
      <c r="A252" s="132"/>
      <c r="B252" s="131"/>
      <c r="C252" s="131"/>
      <c r="D252" s="131"/>
      <c r="E252" s="131"/>
      <c r="F252" s="131"/>
      <c r="G252" s="131"/>
      <c r="H252" s="131"/>
      <c r="I252" s="131"/>
      <c r="J252" s="128"/>
      <c r="K252" s="128"/>
      <c r="L252" s="128"/>
      <c r="M252" s="128"/>
      <c r="N252" s="128"/>
      <c r="O252" s="128"/>
      <c r="P252" s="128"/>
      <c r="Q252" s="128"/>
      <c r="R252" s="128"/>
      <c r="S252" s="128"/>
      <c r="T252" s="128"/>
      <c r="U252" s="128"/>
      <c r="V252" s="128"/>
      <c r="W252" s="128"/>
      <c r="X252" s="128"/>
      <c r="Y252" s="128"/>
      <c r="Z252" s="128"/>
      <c r="AA252" s="128"/>
      <c r="AB252" s="128"/>
      <c r="AC252" s="128"/>
      <c r="AD252" s="128"/>
      <c r="AE252" s="128"/>
      <c r="AF252" s="128"/>
      <c r="AG252" s="128"/>
      <c r="AH252" s="128"/>
      <c r="AI252" s="128"/>
      <c r="AJ252" s="128"/>
    </row>
    <row r="253" spans="1:36" ht="15.75" customHeight="1" x14ac:dyDescent="0.35">
      <c r="A253" s="132"/>
      <c r="B253" s="131"/>
      <c r="C253" s="131"/>
      <c r="D253" s="131"/>
      <c r="E253" s="131"/>
      <c r="F253" s="131"/>
      <c r="G253" s="131"/>
      <c r="H253" s="131"/>
      <c r="I253" s="131"/>
      <c r="J253" s="128"/>
      <c r="K253" s="128"/>
      <c r="L253" s="128"/>
      <c r="M253" s="128"/>
      <c r="N253" s="128"/>
      <c r="O253" s="128"/>
      <c r="P253" s="128"/>
      <c r="Q253" s="128"/>
      <c r="R253" s="128"/>
      <c r="S253" s="128"/>
      <c r="T253" s="128"/>
      <c r="U253" s="128"/>
      <c r="V253" s="128"/>
      <c r="W253" s="128"/>
      <c r="X253" s="128"/>
      <c r="Y253" s="128"/>
      <c r="Z253" s="128"/>
      <c r="AA253" s="128"/>
      <c r="AB253" s="128"/>
      <c r="AC253" s="128"/>
      <c r="AD253" s="128"/>
      <c r="AE253" s="128"/>
      <c r="AF253" s="128"/>
      <c r="AG253" s="128"/>
      <c r="AH253" s="128"/>
      <c r="AI253" s="128"/>
      <c r="AJ253" s="128"/>
    </row>
    <row r="254" spans="1:36" ht="15.75" customHeight="1" x14ac:dyDescent="0.35">
      <c r="A254" s="132"/>
      <c r="B254" s="131"/>
      <c r="C254" s="131"/>
      <c r="D254" s="131"/>
      <c r="E254" s="131"/>
      <c r="F254" s="131"/>
      <c r="G254" s="131"/>
      <c r="H254" s="131"/>
      <c r="I254" s="131"/>
      <c r="J254" s="128"/>
      <c r="K254" s="128"/>
      <c r="L254" s="128"/>
      <c r="M254" s="128"/>
      <c r="N254" s="128"/>
      <c r="O254" s="128"/>
      <c r="P254" s="128"/>
      <c r="Q254" s="128"/>
      <c r="R254" s="128"/>
      <c r="S254" s="128"/>
      <c r="T254" s="128"/>
      <c r="U254" s="128"/>
      <c r="V254" s="128"/>
      <c r="W254" s="128"/>
      <c r="X254" s="128"/>
      <c r="Y254" s="128"/>
      <c r="Z254" s="128"/>
      <c r="AA254" s="128"/>
      <c r="AB254" s="128"/>
      <c r="AC254" s="128"/>
      <c r="AD254" s="128"/>
      <c r="AE254" s="128"/>
      <c r="AF254" s="128"/>
      <c r="AG254" s="128"/>
      <c r="AH254" s="128"/>
      <c r="AI254" s="128"/>
      <c r="AJ254" s="128"/>
    </row>
    <row r="255" spans="1:36" ht="15.75" customHeight="1" x14ac:dyDescent="0.35">
      <c r="A255" s="132"/>
      <c r="B255" s="131"/>
      <c r="C255" s="131"/>
      <c r="D255" s="131"/>
      <c r="E255" s="131"/>
      <c r="F255" s="131"/>
      <c r="G255" s="131"/>
      <c r="H255" s="131"/>
      <c r="I255" s="131"/>
      <c r="J255" s="128"/>
      <c r="K255" s="128"/>
      <c r="L255" s="128"/>
      <c r="M255" s="128"/>
      <c r="N255" s="128"/>
      <c r="O255" s="128"/>
      <c r="P255" s="128"/>
      <c r="Q255" s="128"/>
      <c r="R255" s="128"/>
      <c r="S255" s="128"/>
      <c r="T255" s="128"/>
      <c r="U255" s="128"/>
      <c r="V255" s="128"/>
      <c r="W255" s="128"/>
      <c r="X255" s="128"/>
      <c r="Y255" s="128"/>
      <c r="Z255" s="128"/>
      <c r="AA255" s="128"/>
      <c r="AB255" s="128"/>
      <c r="AC255" s="128"/>
      <c r="AD255" s="128"/>
      <c r="AE255" s="128"/>
      <c r="AF255" s="128"/>
      <c r="AG255" s="128"/>
      <c r="AH255" s="128"/>
      <c r="AI255" s="128"/>
      <c r="AJ255" s="128"/>
    </row>
    <row r="256" spans="1:36" ht="15.75" customHeight="1" x14ac:dyDescent="0.35">
      <c r="A256" s="132"/>
      <c r="B256" s="131"/>
      <c r="C256" s="131"/>
      <c r="D256" s="131"/>
      <c r="E256" s="131"/>
      <c r="F256" s="131"/>
      <c r="G256" s="131"/>
      <c r="H256" s="131"/>
      <c r="I256" s="131"/>
      <c r="J256" s="128"/>
      <c r="K256" s="128"/>
      <c r="L256" s="128"/>
      <c r="M256" s="128"/>
      <c r="N256" s="128"/>
      <c r="O256" s="128"/>
      <c r="P256" s="128"/>
      <c r="Q256" s="128"/>
      <c r="R256" s="128"/>
      <c r="S256" s="128"/>
      <c r="T256" s="128"/>
      <c r="U256" s="128"/>
      <c r="V256" s="128"/>
      <c r="W256" s="128"/>
      <c r="X256" s="128"/>
      <c r="Y256" s="128"/>
      <c r="Z256" s="128"/>
      <c r="AA256" s="128"/>
      <c r="AB256" s="128"/>
      <c r="AC256" s="128"/>
      <c r="AD256" s="128"/>
      <c r="AE256" s="128"/>
      <c r="AF256" s="128"/>
      <c r="AG256" s="128"/>
      <c r="AH256" s="128"/>
      <c r="AI256" s="128"/>
      <c r="AJ256" s="128"/>
    </row>
    <row r="257" spans="1:36" ht="15.75" customHeight="1" x14ac:dyDescent="0.35">
      <c r="A257" s="132"/>
      <c r="B257" s="131"/>
      <c r="C257" s="131"/>
      <c r="D257" s="131"/>
      <c r="E257" s="131"/>
      <c r="F257" s="131"/>
      <c r="G257" s="131"/>
      <c r="H257" s="131"/>
      <c r="I257" s="131"/>
      <c r="J257" s="128"/>
      <c r="K257" s="128"/>
      <c r="L257" s="128"/>
      <c r="M257" s="128"/>
      <c r="N257" s="128"/>
      <c r="O257" s="128"/>
      <c r="P257" s="128"/>
      <c r="Q257" s="128"/>
      <c r="R257" s="128"/>
      <c r="S257" s="128"/>
      <c r="T257" s="128"/>
      <c r="U257" s="128"/>
      <c r="V257" s="128"/>
      <c r="W257" s="128"/>
      <c r="X257" s="128"/>
      <c r="Y257" s="128"/>
      <c r="Z257" s="128"/>
      <c r="AA257" s="128"/>
      <c r="AB257" s="128"/>
      <c r="AC257" s="128"/>
      <c r="AD257" s="128"/>
      <c r="AE257" s="128"/>
      <c r="AF257" s="128"/>
      <c r="AG257" s="128"/>
      <c r="AH257" s="128"/>
      <c r="AI257" s="128"/>
      <c r="AJ257" s="128"/>
    </row>
    <row r="258" spans="1:36" ht="15.75" customHeight="1" x14ac:dyDescent="0.35">
      <c r="A258" s="132"/>
      <c r="B258" s="131"/>
      <c r="C258" s="131"/>
      <c r="D258" s="131"/>
      <c r="E258" s="131"/>
      <c r="F258" s="131"/>
      <c r="G258" s="131"/>
      <c r="H258" s="131"/>
      <c r="I258" s="131"/>
      <c r="J258" s="128"/>
      <c r="K258" s="128"/>
      <c r="L258" s="128"/>
      <c r="M258" s="128"/>
      <c r="N258" s="128"/>
      <c r="O258" s="128"/>
      <c r="P258" s="128"/>
      <c r="Q258" s="128"/>
      <c r="R258" s="128"/>
      <c r="S258" s="128"/>
      <c r="T258" s="128"/>
      <c r="U258" s="128"/>
      <c r="V258" s="128"/>
      <c r="W258" s="128"/>
      <c r="X258" s="128"/>
      <c r="Y258" s="128"/>
      <c r="Z258" s="128"/>
      <c r="AA258" s="128"/>
      <c r="AB258" s="128"/>
      <c r="AC258" s="128"/>
      <c r="AD258" s="128"/>
      <c r="AE258" s="128"/>
      <c r="AF258" s="128"/>
      <c r="AG258" s="128"/>
      <c r="AH258" s="128"/>
      <c r="AI258" s="128"/>
      <c r="AJ258" s="128"/>
    </row>
    <row r="259" spans="1:36" ht="15.75" customHeight="1" x14ac:dyDescent="0.35">
      <c r="A259" s="132"/>
      <c r="B259" s="131"/>
      <c r="C259" s="131"/>
      <c r="D259" s="131"/>
      <c r="E259" s="131"/>
      <c r="F259" s="131"/>
      <c r="G259" s="131"/>
      <c r="H259" s="131"/>
      <c r="I259" s="131"/>
      <c r="J259" s="128"/>
      <c r="K259" s="128"/>
      <c r="L259" s="128"/>
      <c r="M259" s="128"/>
      <c r="N259" s="128"/>
      <c r="O259" s="128"/>
      <c r="P259" s="128"/>
      <c r="Q259" s="128"/>
      <c r="R259" s="128"/>
      <c r="S259" s="128"/>
      <c r="T259" s="128"/>
      <c r="U259" s="128"/>
      <c r="V259" s="128"/>
      <c r="W259" s="128"/>
      <c r="X259" s="128"/>
      <c r="Y259" s="128"/>
      <c r="Z259" s="128"/>
      <c r="AA259" s="128"/>
      <c r="AB259" s="128"/>
      <c r="AC259" s="128"/>
      <c r="AD259" s="128"/>
      <c r="AE259" s="128"/>
      <c r="AF259" s="128"/>
      <c r="AG259" s="128"/>
      <c r="AH259" s="128"/>
      <c r="AI259" s="128"/>
      <c r="AJ259" s="128"/>
    </row>
    <row r="260" spans="1:36" ht="15.75" customHeight="1" x14ac:dyDescent="0.35">
      <c r="A260" s="138"/>
      <c r="B260" s="131"/>
      <c r="C260" s="131"/>
      <c r="D260" s="131"/>
      <c r="E260" s="131"/>
      <c r="F260" s="131"/>
      <c r="G260" s="131"/>
      <c r="H260" s="131"/>
      <c r="I260" s="131"/>
      <c r="J260" s="128"/>
      <c r="K260" s="128"/>
      <c r="L260" s="128"/>
      <c r="M260" s="128"/>
      <c r="N260" s="128"/>
      <c r="O260" s="128"/>
      <c r="P260" s="128"/>
      <c r="Q260" s="128"/>
      <c r="R260" s="128"/>
      <c r="S260" s="128"/>
      <c r="T260" s="128"/>
      <c r="U260" s="128"/>
      <c r="V260" s="128"/>
      <c r="W260" s="128"/>
      <c r="X260" s="128"/>
      <c r="Y260" s="128"/>
      <c r="Z260" s="128"/>
      <c r="AA260" s="128"/>
      <c r="AB260" s="128"/>
      <c r="AC260" s="128"/>
      <c r="AD260" s="128"/>
      <c r="AE260" s="128"/>
      <c r="AF260" s="128"/>
      <c r="AG260" s="128"/>
      <c r="AH260" s="128"/>
      <c r="AI260" s="128"/>
      <c r="AJ260" s="128"/>
    </row>
    <row r="261" spans="1:36" ht="15.75" customHeight="1" x14ac:dyDescent="0.35">
      <c r="A261" s="138"/>
      <c r="B261" s="131"/>
      <c r="C261" s="131"/>
      <c r="D261" s="131"/>
      <c r="E261" s="131"/>
      <c r="F261" s="131"/>
      <c r="G261" s="131"/>
      <c r="H261" s="131"/>
      <c r="I261" s="131"/>
      <c r="J261" s="128"/>
      <c r="K261" s="128"/>
      <c r="L261" s="128"/>
      <c r="M261" s="128"/>
      <c r="N261" s="128"/>
      <c r="O261" s="128"/>
      <c r="P261" s="128"/>
      <c r="Q261" s="128"/>
      <c r="R261" s="128"/>
      <c r="S261" s="128"/>
      <c r="T261" s="128"/>
      <c r="U261" s="128"/>
      <c r="V261" s="128"/>
      <c r="W261" s="128"/>
      <c r="X261" s="128"/>
      <c r="Y261" s="128"/>
      <c r="Z261" s="128"/>
      <c r="AA261" s="128"/>
      <c r="AB261" s="128"/>
      <c r="AC261" s="128"/>
      <c r="AD261" s="128"/>
      <c r="AE261" s="128"/>
      <c r="AF261" s="128"/>
      <c r="AG261" s="128"/>
      <c r="AH261" s="128"/>
      <c r="AI261" s="128"/>
      <c r="AJ261" s="128"/>
    </row>
    <row r="262" spans="1:36" ht="15.75" customHeight="1" x14ac:dyDescent="0.35">
      <c r="A262" s="138"/>
      <c r="B262" s="131"/>
      <c r="C262" s="131"/>
      <c r="D262" s="131"/>
      <c r="E262" s="131"/>
      <c r="F262" s="131"/>
      <c r="G262" s="131"/>
      <c r="H262" s="131"/>
      <c r="I262" s="131"/>
      <c r="J262" s="128"/>
      <c r="K262" s="128"/>
      <c r="L262" s="128"/>
      <c r="M262" s="128"/>
      <c r="N262" s="128"/>
      <c r="O262" s="128"/>
      <c r="P262" s="128"/>
      <c r="Q262" s="128"/>
      <c r="R262" s="128"/>
      <c r="S262" s="128"/>
      <c r="T262" s="128"/>
      <c r="U262" s="128"/>
      <c r="V262" s="128"/>
      <c r="W262" s="128"/>
      <c r="X262" s="128"/>
      <c r="Y262" s="128"/>
      <c r="Z262" s="128"/>
      <c r="AA262" s="128"/>
      <c r="AB262" s="128"/>
      <c r="AC262" s="128"/>
      <c r="AD262" s="128"/>
      <c r="AE262" s="128"/>
      <c r="AF262" s="128"/>
      <c r="AG262" s="128"/>
      <c r="AH262" s="128"/>
      <c r="AI262" s="128"/>
      <c r="AJ262" s="128"/>
    </row>
    <row r="263" spans="1:36" ht="15.75" customHeight="1" x14ac:dyDescent="0.35">
      <c r="A263" s="138"/>
      <c r="B263" s="131"/>
      <c r="C263" s="131"/>
      <c r="D263" s="131"/>
      <c r="E263" s="131"/>
      <c r="F263" s="131"/>
      <c r="G263" s="131"/>
      <c r="H263" s="131"/>
      <c r="I263" s="131"/>
      <c r="J263" s="128"/>
      <c r="K263" s="128"/>
      <c r="L263" s="128"/>
      <c r="M263" s="128"/>
      <c r="N263" s="128"/>
      <c r="O263" s="128"/>
      <c r="P263" s="128"/>
      <c r="Q263" s="128"/>
      <c r="R263" s="128"/>
      <c r="S263" s="128"/>
      <c r="T263" s="128"/>
      <c r="U263" s="128"/>
      <c r="V263" s="128"/>
      <c r="W263" s="128"/>
      <c r="X263" s="128"/>
      <c r="Y263" s="128"/>
      <c r="Z263" s="128"/>
      <c r="AA263" s="128"/>
      <c r="AB263" s="128"/>
      <c r="AC263" s="128"/>
      <c r="AD263" s="128"/>
      <c r="AE263" s="128"/>
      <c r="AF263" s="128"/>
      <c r="AG263" s="128"/>
      <c r="AH263" s="128"/>
      <c r="AI263" s="128"/>
      <c r="AJ263" s="128"/>
    </row>
    <row r="264" spans="1:36" ht="15.75" customHeight="1" x14ac:dyDescent="0.35">
      <c r="A264" s="138"/>
      <c r="B264" s="131"/>
      <c r="C264" s="131"/>
      <c r="D264" s="131"/>
      <c r="E264" s="131"/>
      <c r="F264" s="131"/>
      <c r="G264" s="131"/>
      <c r="H264" s="131"/>
      <c r="I264" s="131"/>
      <c r="J264" s="128"/>
      <c r="K264" s="128"/>
      <c r="L264" s="128"/>
      <c r="M264" s="128"/>
      <c r="N264" s="128"/>
      <c r="O264" s="128"/>
      <c r="P264" s="128"/>
      <c r="Q264" s="128"/>
      <c r="R264" s="128"/>
      <c r="S264" s="128"/>
      <c r="T264" s="128"/>
      <c r="U264" s="128"/>
      <c r="V264" s="128"/>
      <c r="W264" s="128"/>
      <c r="X264" s="128"/>
      <c r="Y264" s="128"/>
      <c r="Z264" s="128"/>
      <c r="AA264" s="128"/>
      <c r="AB264" s="128"/>
      <c r="AC264" s="128"/>
      <c r="AD264" s="128"/>
      <c r="AE264" s="128"/>
      <c r="AF264" s="128"/>
      <c r="AG264" s="128"/>
      <c r="AH264" s="128"/>
      <c r="AI264" s="128"/>
      <c r="AJ264" s="128"/>
    </row>
    <row r="265" spans="1:36" ht="15.75" customHeight="1" x14ac:dyDescent="0.35">
      <c r="A265" s="138"/>
      <c r="B265" s="131"/>
      <c r="C265" s="131"/>
      <c r="D265" s="131"/>
      <c r="E265" s="131"/>
      <c r="F265" s="131"/>
      <c r="G265" s="131"/>
      <c r="H265" s="131"/>
      <c r="I265" s="131"/>
      <c r="J265" s="128"/>
      <c r="K265" s="128"/>
      <c r="L265" s="128"/>
      <c r="M265" s="128"/>
      <c r="N265" s="128"/>
      <c r="O265" s="128"/>
      <c r="P265" s="128"/>
      <c r="Q265" s="128"/>
      <c r="R265" s="128"/>
      <c r="S265" s="128"/>
      <c r="T265" s="128"/>
      <c r="U265" s="128"/>
      <c r="V265" s="128"/>
      <c r="W265" s="128"/>
      <c r="X265" s="128"/>
      <c r="Y265" s="128"/>
      <c r="Z265" s="128"/>
      <c r="AA265" s="128"/>
      <c r="AB265" s="128"/>
      <c r="AC265" s="128"/>
      <c r="AD265" s="128"/>
      <c r="AE265" s="128"/>
      <c r="AF265" s="128"/>
      <c r="AG265" s="128"/>
      <c r="AH265" s="128"/>
      <c r="AI265" s="128"/>
      <c r="AJ265" s="128"/>
    </row>
    <row r="266" spans="1:36" ht="15.75" customHeight="1" x14ac:dyDescent="0.35">
      <c r="A266" s="138"/>
      <c r="B266" s="131"/>
      <c r="C266" s="131"/>
      <c r="D266" s="131"/>
      <c r="E266" s="131"/>
      <c r="F266" s="131"/>
      <c r="G266" s="131"/>
      <c r="H266" s="131"/>
      <c r="I266" s="131"/>
      <c r="J266" s="128"/>
      <c r="K266" s="128"/>
      <c r="L266" s="128"/>
      <c r="M266" s="128"/>
      <c r="N266" s="128"/>
      <c r="O266" s="128"/>
      <c r="P266" s="128"/>
      <c r="Q266" s="128"/>
      <c r="R266" s="128"/>
      <c r="S266" s="128"/>
      <c r="T266" s="128"/>
      <c r="U266" s="128"/>
      <c r="V266" s="128"/>
      <c r="W266" s="128"/>
      <c r="X266" s="128"/>
      <c r="Y266" s="128"/>
      <c r="Z266" s="128"/>
      <c r="AA266" s="128"/>
      <c r="AB266" s="128"/>
      <c r="AC266" s="128"/>
      <c r="AD266" s="128"/>
      <c r="AE266" s="128"/>
      <c r="AF266" s="128"/>
      <c r="AG266" s="128"/>
      <c r="AH266" s="128"/>
      <c r="AI266" s="128"/>
      <c r="AJ266" s="128"/>
    </row>
    <row r="267" spans="1:36" ht="15.75" customHeight="1" x14ac:dyDescent="0.35">
      <c r="A267" s="138"/>
      <c r="B267" s="131"/>
      <c r="C267" s="131"/>
      <c r="D267" s="131"/>
      <c r="E267" s="131"/>
      <c r="F267" s="131"/>
      <c r="G267" s="131"/>
      <c r="H267" s="131"/>
      <c r="I267" s="131"/>
      <c r="J267" s="128"/>
      <c r="K267" s="128"/>
      <c r="L267" s="128"/>
      <c r="M267" s="128"/>
      <c r="N267" s="128"/>
      <c r="O267" s="128"/>
      <c r="P267" s="128"/>
      <c r="Q267" s="128"/>
      <c r="R267" s="128"/>
      <c r="S267" s="128"/>
      <c r="T267" s="128"/>
      <c r="U267" s="128"/>
      <c r="V267" s="128"/>
      <c r="W267" s="128"/>
      <c r="X267" s="128"/>
      <c r="Y267" s="128"/>
      <c r="Z267" s="128"/>
      <c r="AA267" s="128"/>
      <c r="AB267" s="128"/>
      <c r="AC267" s="128"/>
      <c r="AD267" s="128"/>
      <c r="AE267" s="128"/>
      <c r="AF267" s="128"/>
      <c r="AG267" s="128"/>
      <c r="AH267" s="128"/>
      <c r="AI267" s="128"/>
      <c r="AJ267" s="128"/>
    </row>
    <row r="268" spans="1:36" ht="15.75" customHeight="1" x14ac:dyDescent="0.35">
      <c r="A268" s="132"/>
      <c r="B268" s="131"/>
      <c r="C268" s="131"/>
      <c r="D268" s="131"/>
      <c r="E268" s="131"/>
      <c r="F268" s="131"/>
      <c r="G268" s="131"/>
      <c r="H268" s="131"/>
      <c r="I268" s="131"/>
      <c r="J268" s="128"/>
      <c r="K268" s="128"/>
      <c r="L268" s="128"/>
      <c r="M268" s="128"/>
      <c r="N268" s="128"/>
      <c r="O268" s="128"/>
      <c r="P268" s="128"/>
      <c r="Q268" s="128"/>
      <c r="R268" s="128"/>
      <c r="S268" s="128"/>
      <c r="T268" s="128"/>
      <c r="U268" s="128"/>
      <c r="V268" s="128"/>
      <c r="W268" s="128"/>
      <c r="X268" s="128"/>
      <c r="Y268" s="128"/>
      <c r="Z268" s="128"/>
      <c r="AA268" s="128"/>
      <c r="AB268" s="128"/>
      <c r="AC268" s="128"/>
      <c r="AD268" s="128"/>
      <c r="AE268" s="128"/>
      <c r="AF268" s="128"/>
      <c r="AG268" s="128"/>
      <c r="AH268" s="128"/>
      <c r="AI268" s="128"/>
      <c r="AJ268" s="128"/>
    </row>
    <row r="269" spans="1:36" ht="15.75" customHeight="1" x14ac:dyDescent="0.35">
      <c r="A269" s="132"/>
      <c r="B269" s="131"/>
      <c r="C269" s="131"/>
      <c r="D269" s="131"/>
      <c r="E269" s="131"/>
      <c r="F269" s="131"/>
      <c r="G269" s="131"/>
      <c r="H269" s="131"/>
      <c r="I269" s="131"/>
      <c r="J269" s="128"/>
      <c r="K269" s="128"/>
      <c r="L269" s="128"/>
      <c r="M269" s="128"/>
      <c r="N269" s="128"/>
      <c r="O269" s="128"/>
      <c r="P269" s="128"/>
      <c r="Q269" s="128"/>
      <c r="R269" s="128"/>
      <c r="S269" s="128"/>
      <c r="T269" s="128"/>
      <c r="U269" s="128"/>
      <c r="V269" s="128"/>
      <c r="W269" s="128"/>
      <c r="X269" s="128"/>
      <c r="Y269" s="128"/>
      <c r="Z269" s="128"/>
      <c r="AA269" s="128"/>
      <c r="AB269" s="128"/>
      <c r="AC269" s="128"/>
      <c r="AD269" s="128"/>
      <c r="AE269" s="128"/>
      <c r="AF269" s="128"/>
      <c r="AG269" s="128"/>
      <c r="AH269" s="128"/>
      <c r="AI269" s="128"/>
      <c r="AJ269" s="128"/>
    </row>
    <row r="270" spans="1:36" ht="15.75" customHeight="1" x14ac:dyDescent="0.35">
      <c r="A270" s="132"/>
      <c r="B270" s="131"/>
      <c r="C270" s="131"/>
      <c r="D270" s="131"/>
      <c r="E270" s="131"/>
      <c r="F270" s="131"/>
      <c r="G270" s="131"/>
      <c r="H270" s="131"/>
      <c r="I270" s="131"/>
      <c r="J270" s="128"/>
      <c r="K270" s="128"/>
      <c r="L270" s="128"/>
      <c r="M270" s="128"/>
      <c r="N270" s="128"/>
      <c r="O270" s="128"/>
      <c r="P270" s="128"/>
      <c r="Q270" s="128"/>
      <c r="R270" s="128"/>
      <c r="S270" s="128"/>
      <c r="T270" s="128"/>
      <c r="U270" s="128"/>
      <c r="V270" s="128"/>
      <c r="W270" s="128"/>
      <c r="X270" s="128"/>
      <c r="Y270" s="128"/>
      <c r="Z270" s="128"/>
      <c r="AA270" s="128"/>
      <c r="AB270" s="128"/>
      <c r="AC270" s="128"/>
      <c r="AD270" s="128"/>
      <c r="AE270" s="128"/>
      <c r="AF270" s="128"/>
      <c r="AG270" s="128"/>
      <c r="AH270" s="128"/>
      <c r="AI270" s="128"/>
      <c r="AJ270" s="128"/>
    </row>
    <row r="271" spans="1:36" ht="15.75" customHeight="1" x14ac:dyDescent="0.35">
      <c r="A271" s="132"/>
      <c r="B271" s="131"/>
      <c r="C271" s="131"/>
      <c r="D271" s="131"/>
      <c r="E271" s="131"/>
      <c r="F271" s="131"/>
      <c r="G271" s="131"/>
      <c r="H271" s="131"/>
      <c r="I271" s="131"/>
      <c r="J271" s="128"/>
      <c r="K271" s="128"/>
      <c r="L271" s="128"/>
      <c r="M271" s="128"/>
      <c r="N271" s="128"/>
      <c r="O271" s="128"/>
      <c r="P271" s="128"/>
      <c r="Q271" s="128"/>
      <c r="R271" s="128"/>
      <c r="S271" s="128"/>
      <c r="T271" s="128"/>
      <c r="U271" s="128"/>
      <c r="V271" s="128"/>
      <c r="W271" s="128"/>
      <c r="X271" s="128"/>
      <c r="Y271" s="128"/>
      <c r="Z271" s="128"/>
      <c r="AA271" s="128"/>
      <c r="AB271" s="128"/>
      <c r="AC271" s="128"/>
      <c r="AD271" s="128"/>
      <c r="AE271" s="128"/>
      <c r="AF271" s="128"/>
      <c r="AG271" s="128"/>
      <c r="AH271" s="128"/>
      <c r="AI271" s="128"/>
      <c r="AJ271" s="128"/>
    </row>
    <row r="272" spans="1:36" ht="15.75" customHeight="1" x14ac:dyDescent="0.35">
      <c r="A272" s="132"/>
      <c r="B272" s="131"/>
      <c r="C272" s="131"/>
      <c r="D272" s="131"/>
      <c r="E272" s="131"/>
      <c r="F272" s="131"/>
      <c r="G272" s="131"/>
      <c r="H272" s="131"/>
      <c r="I272" s="131"/>
      <c r="J272" s="128"/>
      <c r="K272" s="128"/>
      <c r="L272" s="128"/>
      <c r="M272" s="128"/>
      <c r="N272" s="128"/>
      <c r="O272" s="128"/>
      <c r="P272" s="128"/>
      <c r="Q272" s="128"/>
      <c r="R272" s="128"/>
      <c r="S272" s="128"/>
      <c r="T272" s="128"/>
      <c r="U272" s="128"/>
      <c r="V272" s="128"/>
      <c r="W272" s="128"/>
      <c r="X272" s="128"/>
      <c r="Y272" s="128"/>
      <c r="Z272" s="128"/>
      <c r="AA272" s="128"/>
      <c r="AB272" s="128"/>
      <c r="AC272" s="128"/>
      <c r="AD272" s="128"/>
      <c r="AE272" s="128"/>
      <c r="AF272" s="128"/>
      <c r="AG272" s="128"/>
      <c r="AH272" s="128"/>
      <c r="AI272" s="128"/>
      <c r="AJ272" s="128"/>
    </row>
    <row r="273" spans="1:36" ht="15.75" customHeight="1" x14ac:dyDescent="0.35">
      <c r="A273" s="132"/>
      <c r="B273" s="131"/>
      <c r="C273" s="131"/>
      <c r="D273" s="131"/>
      <c r="E273" s="131"/>
      <c r="F273" s="131"/>
      <c r="G273" s="131"/>
      <c r="H273" s="131"/>
      <c r="I273" s="131"/>
      <c r="J273" s="128"/>
      <c r="K273" s="128"/>
      <c r="L273" s="128"/>
      <c r="M273" s="128"/>
      <c r="N273" s="128"/>
      <c r="O273" s="128"/>
      <c r="P273" s="128"/>
      <c r="Q273" s="128"/>
      <c r="R273" s="128"/>
      <c r="S273" s="128"/>
      <c r="T273" s="128"/>
      <c r="U273" s="128"/>
      <c r="V273" s="128"/>
      <c r="W273" s="128"/>
      <c r="X273" s="128"/>
      <c r="Y273" s="128"/>
      <c r="Z273" s="128"/>
      <c r="AA273" s="128"/>
      <c r="AB273" s="128"/>
      <c r="AC273" s="128"/>
      <c r="AD273" s="128"/>
      <c r="AE273" s="128"/>
      <c r="AF273" s="128"/>
      <c r="AG273" s="128"/>
      <c r="AH273" s="128"/>
      <c r="AI273" s="128"/>
      <c r="AJ273" s="128"/>
    </row>
    <row r="274" spans="1:36" ht="15.75" customHeight="1" x14ac:dyDescent="0.35">
      <c r="A274" s="132"/>
      <c r="B274" s="131"/>
      <c r="C274" s="131"/>
      <c r="D274" s="131"/>
      <c r="E274" s="131"/>
      <c r="F274" s="131"/>
      <c r="G274" s="131"/>
      <c r="H274" s="131"/>
      <c r="I274" s="131"/>
      <c r="J274" s="128"/>
      <c r="K274" s="128"/>
      <c r="L274" s="128"/>
      <c r="M274" s="128"/>
      <c r="N274" s="128"/>
      <c r="O274" s="128"/>
      <c r="P274" s="128"/>
      <c r="Q274" s="128"/>
      <c r="R274" s="128"/>
      <c r="S274" s="128"/>
      <c r="T274" s="128"/>
      <c r="U274" s="128"/>
      <c r="V274" s="128"/>
      <c r="W274" s="128"/>
      <c r="X274" s="128"/>
      <c r="Y274" s="128"/>
      <c r="Z274" s="128"/>
      <c r="AA274" s="128"/>
      <c r="AB274" s="128"/>
      <c r="AC274" s="128"/>
      <c r="AD274" s="128"/>
      <c r="AE274" s="128"/>
      <c r="AF274" s="128"/>
      <c r="AG274" s="128"/>
      <c r="AH274" s="128"/>
      <c r="AI274" s="128"/>
      <c r="AJ274" s="128"/>
    </row>
    <row r="275" spans="1:36" ht="15.75" customHeight="1" x14ac:dyDescent="0.35">
      <c r="A275" s="132"/>
      <c r="B275" s="131"/>
      <c r="C275" s="131"/>
      <c r="D275" s="131"/>
      <c r="E275" s="131"/>
      <c r="F275" s="131"/>
      <c r="G275" s="131"/>
      <c r="H275" s="131"/>
      <c r="I275" s="131"/>
      <c r="J275" s="128"/>
      <c r="K275" s="128"/>
      <c r="L275" s="128"/>
      <c r="M275" s="128"/>
      <c r="N275" s="128"/>
      <c r="O275" s="128"/>
      <c r="P275" s="128"/>
      <c r="Q275" s="128"/>
      <c r="R275" s="128"/>
      <c r="S275" s="128"/>
      <c r="T275" s="128"/>
      <c r="U275" s="128"/>
      <c r="V275" s="128"/>
      <c r="W275" s="128"/>
      <c r="X275" s="128"/>
      <c r="Y275" s="128"/>
      <c r="Z275" s="128"/>
      <c r="AA275" s="128"/>
      <c r="AB275" s="128"/>
      <c r="AC275" s="128"/>
      <c r="AD275" s="128"/>
      <c r="AE275" s="128"/>
      <c r="AF275" s="128"/>
      <c r="AG275" s="128"/>
      <c r="AH275" s="128"/>
      <c r="AI275" s="128"/>
      <c r="AJ275" s="128"/>
    </row>
    <row r="276" spans="1:36" ht="15.75" customHeight="1" x14ac:dyDescent="0.35">
      <c r="A276" s="132"/>
      <c r="B276" s="131"/>
      <c r="C276" s="131"/>
      <c r="D276" s="131"/>
      <c r="E276" s="131"/>
      <c r="F276" s="131"/>
      <c r="G276" s="131"/>
      <c r="H276" s="131"/>
      <c r="I276" s="131"/>
      <c r="J276" s="128"/>
      <c r="K276" s="128"/>
      <c r="L276" s="128"/>
      <c r="M276" s="128"/>
      <c r="N276" s="128"/>
      <c r="O276" s="128"/>
      <c r="P276" s="128"/>
      <c r="Q276" s="128"/>
      <c r="R276" s="128"/>
      <c r="S276" s="128"/>
      <c r="T276" s="128"/>
      <c r="U276" s="128"/>
      <c r="V276" s="128"/>
      <c r="W276" s="128"/>
      <c r="X276" s="128"/>
      <c r="Y276" s="128"/>
      <c r="Z276" s="128"/>
      <c r="AA276" s="128"/>
      <c r="AB276" s="128"/>
      <c r="AC276" s="128"/>
      <c r="AD276" s="128"/>
      <c r="AE276" s="128"/>
      <c r="AF276" s="128"/>
      <c r="AG276" s="128"/>
      <c r="AH276" s="128"/>
      <c r="AI276" s="128"/>
      <c r="AJ276" s="128"/>
    </row>
    <row r="277" spans="1:36" ht="15.75" customHeight="1" x14ac:dyDescent="0.35">
      <c r="A277" s="132"/>
      <c r="B277" s="131"/>
      <c r="C277" s="131"/>
      <c r="D277" s="131"/>
      <c r="E277" s="131"/>
      <c r="F277" s="131"/>
      <c r="G277" s="131"/>
      <c r="H277" s="131"/>
      <c r="I277" s="131"/>
      <c r="J277" s="128"/>
      <c r="K277" s="128"/>
      <c r="L277" s="128"/>
      <c r="M277" s="128"/>
      <c r="N277" s="128"/>
      <c r="O277" s="128"/>
      <c r="P277" s="128"/>
      <c r="Q277" s="128"/>
      <c r="R277" s="128"/>
      <c r="S277" s="128"/>
      <c r="T277" s="128"/>
      <c r="U277" s="128"/>
      <c r="V277" s="128"/>
      <c r="W277" s="128"/>
      <c r="X277" s="128"/>
      <c r="Y277" s="128"/>
      <c r="Z277" s="128"/>
      <c r="AA277" s="128"/>
      <c r="AB277" s="128"/>
      <c r="AC277" s="128"/>
      <c r="AD277" s="128"/>
      <c r="AE277" s="128"/>
      <c r="AF277" s="128"/>
      <c r="AG277" s="128"/>
      <c r="AH277" s="128"/>
      <c r="AI277" s="128"/>
      <c r="AJ277" s="128"/>
    </row>
    <row r="278" spans="1:36" ht="15.75" customHeight="1" x14ac:dyDescent="0.35">
      <c r="A278" s="132"/>
      <c r="B278" s="131"/>
      <c r="C278" s="131"/>
      <c r="D278" s="131"/>
      <c r="E278" s="131"/>
      <c r="F278" s="131"/>
      <c r="G278" s="131"/>
      <c r="H278" s="131"/>
      <c r="I278" s="131"/>
      <c r="J278" s="128"/>
      <c r="K278" s="128"/>
      <c r="L278" s="128"/>
      <c r="M278" s="128"/>
      <c r="N278" s="128"/>
      <c r="O278" s="128"/>
      <c r="P278" s="128"/>
      <c r="Q278" s="128"/>
      <c r="R278" s="128"/>
      <c r="S278" s="128"/>
      <c r="T278" s="128"/>
      <c r="U278" s="128"/>
      <c r="V278" s="128"/>
      <c r="W278" s="128"/>
      <c r="X278" s="128"/>
      <c r="Y278" s="128"/>
      <c r="Z278" s="128"/>
      <c r="AA278" s="128"/>
      <c r="AB278" s="128"/>
      <c r="AC278" s="128"/>
      <c r="AD278" s="128"/>
      <c r="AE278" s="128"/>
      <c r="AF278" s="128"/>
      <c r="AG278" s="128"/>
      <c r="AH278" s="128"/>
      <c r="AI278" s="128"/>
      <c r="AJ278" s="128"/>
    </row>
    <row r="279" spans="1:36" ht="15.75" customHeight="1" x14ac:dyDescent="0.35">
      <c r="A279" s="132"/>
      <c r="B279" s="131"/>
      <c r="C279" s="131"/>
      <c r="D279" s="131"/>
      <c r="E279" s="131"/>
      <c r="F279" s="131"/>
      <c r="G279" s="131"/>
      <c r="H279" s="131"/>
      <c r="I279" s="131"/>
      <c r="J279" s="131"/>
      <c r="K279" s="128"/>
      <c r="L279" s="128"/>
      <c r="M279" s="128"/>
      <c r="N279" s="128"/>
      <c r="O279" s="128"/>
      <c r="P279" s="128"/>
      <c r="Q279" s="128"/>
      <c r="R279" s="128"/>
      <c r="S279" s="128"/>
      <c r="T279" s="128"/>
      <c r="U279" s="128"/>
      <c r="V279" s="128"/>
      <c r="W279" s="128"/>
      <c r="X279" s="128"/>
      <c r="Y279" s="128"/>
      <c r="Z279" s="128"/>
      <c r="AA279" s="128"/>
      <c r="AB279" s="128"/>
      <c r="AC279" s="128"/>
      <c r="AD279" s="128"/>
      <c r="AE279" s="128"/>
      <c r="AF279" s="128"/>
      <c r="AG279" s="128"/>
      <c r="AH279" s="128"/>
      <c r="AI279" s="128"/>
      <c r="AJ279" s="128"/>
    </row>
    <row r="280" spans="1:36" ht="15.75" customHeight="1" x14ac:dyDescent="0.35">
      <c r="A280" s="132"/>
      <c r="B280" s="131"/>
      <c r="C280" s="131"/>
      <c r="D280" s="131"/>
      <c r="E280" s="131"/>
      <c r="F280" s="131"/>
      <c r="G280" s="131"/>
      <c r="H280" s="131"/>
      <c r="I280" s="131"/>
      <c r="J280" s="131"/>
      <c r="K280" s="128"/>
      <c r="L280" s="128"/>
      <c r="M280" s="128"/>
      <c r="N280" s="128"/>
      <c r="O280" s="128"/>
      <c r="P280" s="128"/>
      <c r="Q280" s="128"/>
      <c r="R280" s="128"/>
      <c r="S280" s="128"/>
      <c r="T280" s="128"/>
      <c r="U280" s="128"/>
      <c r="V280" s="128"/>
      <c r="W280" s="128"/>
      <c r="X280" s="128"/>
      <c r="Y280" s="128"/>
      <c r="Z280" s="128"/>
      <c r="AA280" s="128"/>
      <c r="AB280" s="128"/>
      <c r="AC280" s="128"/>
      <c r="AD280" s="128"/>
      <c r="AE280" s="128"/>
      <c r="AF280" s="128"/>
      <c r="AG280" s="128"/>
      <c r="AH280" s="128"/>
      <c r="AI280" s="128"/>
      <c r="AJ280" s="128"/>
    </row>
    <row r="281" spans="1:36" ht="15.75" customHeight="1" x14ac:dyDescent="0.35">
      <c r="A281" s="132"/>
      <c r="B281" s="131"/>
      <c r="C281" s="131"/>
      <c r="D281" s="131"/>
      <c r="E281" s="131"/>
      <c r="F281" s="131"/>
      <c r="G281" s="131"/>
      <c r="H281" s="131"/>
      <c r="I281" s="131"/>
      <c r="J281" s="131"/>
      <c r="K281" s="128"/>
      <c r="L281" s="128"/>
      <c r="M281" s="128"/>
      <c r="N281" s="128"/>
      <c r="O281" s="128"/>
      <c r="P281" s="128"/>
      <c r="Q281" s="128"/>
      <c r="R281" s="128"/>
      <c r="S281" s="128"/>
      <c r="T281" s="128"/>
      <c r="U281" s="128"/>
      <c r="V281" s="128"/>
      <c r="W281" s="128"/>
      <c r="X281" s="128"/>
      <c r="Y281" s="128"/>
      <c r="Z281" s="128"/>
      <c r="AA281" s="128"/>
      <c r="AB281" s="128"/>
      <c r="AC281" s="128"/>
      <c r="AD281" s="128"/>
      <c r="AE281" s="128"/>
      <c r="AF281" s="128"/>
      <c r="AG281" s="128"/>
      <c r="AH281" s="128"/>
      <c r="AI281" s="128"/>
      <c r="AJ281" s="128"/>
    </row>
    <row r="282" spans="1:36" ht="15.75" customHeight="1" x14ac:dyDescent="0.35">
      <c r="A282" s="132"/>
      <c r="B282" s="131"/>
      <c r="C282" s="131"/>
      <c r="D282" s="131"/>
      <c r="E282" s="131"/>
      <c r="F282" s="131"/>
      <c r="G282" s="131"/>
      <c r="H282" s="131"/>
      <c r="I282" s="131"/>
      <c r="J282" s="131"/>
      <c r="K282" s="128"/>
      <c r="L282" s="128"/>
      <c r="M282" s="128"/>
      <c r="N282" s="128"/>
      <c r="O282" s="128"/>
      <c r="P282" s="128"/>
      <c r="Q282" s="128"/>
      <c r="R282" s="128"/>
      <c r="S282" s="128"/>
      <c r="T282" s="128"/>
      <c r="U282" s="128"/>
      <c r="V282" s="128"/>
      <c r="W282" s="128"/>
      <c r="X282" s="128"/>
      <c r="Y282" s="128"/>
      <c r="Z282" s="128"/>
      <c r="AA282" s="128"/>
      <c r="AB282" s="128"/>
      <c r="AC282" s="128"/>
      <c r="AD282" s="128"/>
      <c r="AE282" s="128"/>
      <c r="AF282" s="128"/>
      <c r="AG282" s="128"/>
      <c r="AH282" s="128"/>
      <c r="AI282" s="128"/>
      <c r="AJ282" s="128"/>
    </row>
    <row r="283" spans="1:36" ht="15.75" customHeight="1" x14ac:dyDescent="0.35">
      <c r="A283" s="139"/>
      <c r="B283" s="131"/>
      <c r="C283" s="131"/>
      <c r="D283" s="131"/>
      <c r="E283" s="131"/>
      <c r="F283" s="131"/>
      <c r="G283" s="131"/>
      <c r="H283" s="131"/>
      <c r="I283" s="131"/>
      <c r="J283" s="131"/>
      <c r="K283" s="128"/>
      <c r="L283" s="128"/>
      <c r="M283" s="128"/>
      <c r="N283" s="128"/>
      <c r="O283" s="128"/>
      <c r="P283" s="128"/>
      <c r="Q283" s="128"/>
      <c r="R283" s="128"/>
      <c r="S283" s="128"/>
      <c r="T283" s="128"/>
      <c r="U283" s="128"/>
      <c r="V283" s="128"/>
      <c r="W283" s="128"/>
      <c r="X283" s="128"/>
      <c r="Y283" s="128"/>
      <c r="Z283" s="128"/>
      <c r="AA283" s="128"/>
      <c r="AB283" s="128"/>
      <c r="AC283" s="128"/>
      <c r="AD283" s="128"/>
      <c r="AE283" s="128"/>
      <c r="AF283" s="128"/>
      <c r="AG283" s="128"/>
      <c r="AH283" s="128"/>
      <c r="AI283" s="128"/>
      <c r="AJ283" s="128"/>
    </row>
    <row r="284" spans="1:36" ht="15.75" customHeight="1" x14ac:dyDescent="0.35">
      <c r="A284" s="139"/>
      <c r="B284" s="131"/>
      <c r="C284" s="131"/>
      <c r="D284" s="131"/>
      <c r="E284" s="131"/>
      <c r="F284" s="131"/>
      <c r="G284" s="131"/>
      <c r="H284" s="131"/>
      <c r="I284" s="131"/>
      <c r="J284" s="131"/>
      <c r="K284" s="128"/>
      <c r="L284" s="128"/>
      <c r="M284" s="128"/>
      <c r="N284" s="128"/>
      <c r="O284" s="128"/>
      <c r="P284" s="128"/>
      <c r="Q284" s="128"/>
      <c r="R284" s="128"/>
      <c r="S284" s="128"/>
      <c r="T284" s="128"/>
      <c r="U284" s="128"/>
      <c r="V284" s="128"/>
      <c r="W284" s="128"/>
      <c r="X284" s="128"/>
      <c r="Y284" s="128"/>
      <c r="Z284" s="128"/>
      <c r="AA284" s="128"/>
      <c r="AB284" s="128"/>
      <c r="AC284" s="128"/>
      <c r="AD284" s="128"/>
      <c r="AE284" s="128"/>
      <c r="AF284" s="128"/>
      <c r="AG284" s="128"/>
      <c r="AH284" s="128"/>
      <c r="AI284" s="128"/>
      <c r="AJ284" s="128"/>
    </row>
    <row r="285" spans="1:36" ht="15.75" customHeight="1" x14ac:dyDescent="0.35">
      <c r="A285" s="139"/>
      <c r="B285" s="131"/>
      <c r="C285" s="131"/>
      <c r="D285" s="131"/>
      <c r="E285" s="131"/>
      <c r="F285" s="131"/>
      <c r="G285" s="131"/>
      <c r="H285" s="131"/>
      <c r="I285" s="131"/>
      <c r="J285" s="131"/>
      <c r="K285" s="128"/>
      <c r="L285" s="128"/>
      <c r="M285" s="128"/>
      <c r="N285" s="128"/>
      <c r="O285" s="128"/>
      <c r="P285" s="128"/>
      <c r="Q285" s="128"/>
      <c r="R285" s="128"/>
      <c r="S285" s="128"/>
      <c r="T285" s="128"/>
      <c r="U285" s="128"/>
      <c r="V285" s="128"/>
      <c r="W285" s="128"/>
      <c r="X285" s="128"/>
      <c r="Y285" s="128"/>
      <c r="Z285" s="128"/>
      <c r="AA285" s="128"/>
      <c r="AB285" s="128"/>
      <c r="AC285" s="128"/>
      <c r="AD285" s="128"/>
      <c r="AE285" s="128"/>
      <c r="AF285" s="128"/>
      <c r="AG285" s="128"/>
      <c r="AH285" s="128"/>
      <c r="AI285" s="128"/>
      <c r="AJ285" s="128"/>
    </row>
    <row r="286" spans="1:36" ht="15.75" customHeight="1" x14ac:dyDescent="0.35">
      <c r="A286" s="139"/>
      <c r="B286" s="131"/>
      <c r="C286" s="131"/>
      <c r="D286" s="131"/>
      <c r="E286" s="131"/>
      <c r="F286" s="131"/>
      <c r="G286" s="131"/>
      <c r="H286" s="131"/>
      <c r="I286" s="131"/>
      <c r="J286" s="131"/>
      <c r="K286" s="128"/>
      <c r="L286" s="128"/>
      <c r="M286" s="128"/>
      <c r="N286" s="128"/>
      <c r="O286" s="128"/>
      <c r="P286" s="128"/>
      <c r="Q286" s="128"/>
      <c r="R286" s="128"/>
      <c r="S286" s="128"/>
      <c r="T286" s="128"/>
      <c r="U286" s="128"/>
      <c r="V286" s="128"/>
      <c r="W286" s="128"/>
      <c r="X286" s="128"/>
      <c r="Y286" s="128"/>
      <c r="Z286" s="128"/>
      <c r="AA286" s="128"/>
      <c r="AB286" s="128"/>
      <c r="AC286" s="128"/>
      <c r="AD286" s="128"/>
      <c r="AE286" s="128"/>
      <c r="AF286" s="128"/>
      <c r="AG286" s="128"/>
      <c r="AH286" s="128"/>
      <c r="AI286" s="128"/>
      <c r="AJ286" s="128"/>
    </row>
    <row r="287" spans="1:36" ht="15.75" customHeight="1" x14ac:dyDescent="0.35">
      <c r="A287" s="139"/>
      <c r="B287" s="131"/>
      <c r="C287" s="131"/>
      <c r="D287" s="131"/>
      <c r="E287" s="131"/>
      <c r="F287" s="131"/>
      <c r="G287" s="131"/>
      <c r="H287" s="131"/>
      <c r="I287" s="131"/>
      <c r="J287" s="131"/>
      <c r="K287" s="128"/>
      <c r="L287" s="128"/>
      <c r="M287" s="128"/>
      <c r="N287" s="128"/>
      <c r="O287" s="128"/>
      <c r="P287" s="128"/>
      <c r="Q287" s="128"/>
      <c r="R287" s="128"/>
      <c r="S287" s="128"/>
      <c r="T287" s="128"/>
      <c r="U287" s="128"/>
      <c r="V287" s="128"/>
      <c r="W287" s="128"/>
      <c r="X287" s="128"/>
      <c r="Y287" s="128"/>
      <c r="Z287" s="128"/>
      <c r="AA287" s="128"/>
      <c r="AB287" s="128"/>
      <c r="AC287" s="128"/>
      <c r="AD287" s="128"/>
      <c r="AE287" s="128"/>
      <c r="AF287" s="128"/>
      <c r="AG287" s="128"/>
      <c r="AH287" s="128"/>
      <c r="AI287" s="128"/>
      <c r="AJ287" s="128"/>
    </row>
    <row r="288" spans="1:36" ht="15.75" customHeight="1" x14ac:dyDescent="0.35">
      <c r="A288" s="139"/>
      <c r="B288" s="131"/>
      <c r="C288" s="131"/>
      <c r="D288" s="131"/>
      <c r="E288" s="131"/>
      <c r="F288" s="131"/>
      <c r="G288" s="131"/>
      <c r="H288" s="131"/>
      <c r="I288" s="131"/>
      <c r="J288" s="131"/>
      <c r="K288" s="128"/>
      <c r="L288" s="128"/>
      <c r="M288" s="128"/>
      <c r="N288" s="128"/>
      <c r="O288" s="128"/>
      <c r="P288" s="128"/>
      <c r="Q288" s="128"/>
      <c r="R288" s="128"/>
      <c r="S288" s="128"/>
      <c r="T288" s="128"/>
      <c r="U288" s="128"/>
      <c r="V288" s="128"/>
      <c r="W288" s="128"/>
      <c r="X288" s="128"/>
      <c r="Y288" s="128"/>
      <c r="Z288" s="128"/>
      <c r="AA288" s="128"/>
      <c r="AB288" s="128"/>
      <c r="AC288" s="128"/>
      <c r="AD288" s="128"/>
      <c r="AE288" s="128"/>
      <c r="AF288" s="128"/>
      <c r="AG288" s="128"/>
      <c r="AH288" s="128"/>
      <c r="AI288" s="128"/>
      <c r="AJ288" s="128"/>
    </row>
    <row r="289" spans="1:36" ht="15.75" customHeight="1" x14ac:dyDescent="0.35">
      <c r="A289" s="139"/>
      <c r="B289" s="131"/>
      <c r="C289" s="131"/>
      <c r="D289" s="131"/>
      <c r="E289" s="131"/>
      <c r="F289" s="131"/>
      <c r="G289" s="131"/>
      <c r="H289" s="131"/>
      <c r="I289" s="131"/>
      <c r="J289" s="131"/>
      <c r="K289" s="128"/>
      <c r="L289" s="128"/>
      <c r="M289" s="128"/>
      <c r="N289" s="128"/>
      <c r="O289" s="128"/>
      <c r="P289" s="128"/>
      <c r="Q289" s="128"/>
      <c r="R289" s="128"/>
      <c r="S289" s="128"/>
      <c r="T289" s="128"/>
      <c r="U289" s="128"/>
      <c r="V289" s="128"/>
      <c r="W289" s="128"/>
      <c r="X289" s="128"/>
      <c r="Y289" s="128"/>
      <c r="Z289" s="128"/>
      <c r="AA289" s="128"/>
      <c r="AB289" s="128"/>
      <c r="AC289" s="128"/>
      <c r="AD289" s="128"/>
      <c r="AE289" s="128"/>
      <c r="AF289" s="128"/>
      <c r="AG289" s="128"/>
      <c r="AH289" s="128"/>
      <c r="AI289" s="128"/>
      <c r="AJ289" s="128"/>
    </row>
    <row r="290" spans="1:36" ht="15.75" customHeight="1" x14ac:dyDescent="0.35">
      <c r="A290" s="139"/>
      <c r="B290" s="131"/>
      <c r="C290" s="131"/>
      <c r="D290" s="131"/>
      <c r="E290" s="131"/>
      <c r="F290" s="131"/>
      <c r="G290" s="131"/>
      <c r="H290" s="131"/>
      <c r="I290" s="131"/>
      <c r="J290" s="131"/>
      <c r="K290" s="128"/>
      <c r="L290" s="128"/>
      <c r="M290" s="128"/>
      <c r="N290" s="128"/>
      <c r="O290" s="128"/>
      <c r="P290" s="128"/>
      <c r="Q290" s="128"/>
      <c r="R290" s="128"/>
      <c r="S290" s="128"/>
      <c r="T290" s="128"/>
      <c r="U290" s="128"/>
      <c r="V290" s="128"/>
      <c r="W290" s="128"/>
      <c r="X290" s="128"/>
      <c r="Y290" s="128"/>
      <c r="Z290" s="128"/>
      <c r="AA290" s="128"/>
      <c r="AB290" s="128"/>
      <c r="AC290" s="128"/>
      <c r="AD290" s="128"/>
      <c r="AE290" s="128"/>
      <c r="AF290" s="128"/>
      <c r="AG290" s="128"/>
      <c r="AH290" s="128"/>
      <c r="AI290" s="128"/>
      <c r="AJ290" s="128"/>
    </row>
    <row r="291" spans="1:36" ht="15.75" customHeight="1" x14ac:dyDescent="0.35">
      <c r="A291" s="139"/>
      <c r="B291" s="131"/>
      <c r="C291" s="131"/>
      <c r="D291" s="131"/>
      <c r="E291" s="131"/>
      <c r="F291" s="131"/>
      <c r="G291" s="131"/>
      <c r="H291" s="131"/>
      <c r="I291" s="131"/>
      <c r="J291" s="131"/>
      <c r="K291" s="128"/>
      <c r="L291" s="128"/>
      <c r="M291" s="128"/>
      <c r="N291" s="128"/>
      <c r="O291" s="128"/>
      <c r="P291" s="128"/>
      <c r="Q291" s="128"/>
      <c r="R291" s="128"/>
      <c r="S291" s="128"/>
      <c r="T291" s="128"/>
      <c r="U291" s="128"/>
      <c r="V291" s="128"/>
      <c r="W291" s="128"/>
      <c r="X291" s="128"/>
      <c r="Y291" s="128"/>
      <c r="Z291" s="128"/>
      <c r="AA291" s="128"/>
      <c r="AB291" s="128"/>
      <c r="AC291" s="128"/>
      <c r="AD291" s="128"/>
      <c r="AE291" s="128"/>
      <c r="AF291" s="128"/>
      <c r="AG291" s="128"/>
      <c r="AH291" s="128"/>
      <c r="AI291" s="128"/>
      <c r="AJ291" s="128"/>
    </row>
    <row r="292" spans="1:36" ht="15.75" customHeight="1" x14ac:dyDescent="0.35">
      <c r="A292" s="139"/>
      <c r="B292" s="131"/>
      <c r="C292" s="131"/>
      <c r="D292" s="131"/>
      <c r="E292" s="131"/>
      <c r="F292" s="131"/>
      <c r="G292" s="131"/>
      <c r="H292" s="131"/>
      <c r="I292" s="131"/>
      <c r="J292" s="131"/>
      <c r="K292" s="128"/>
      <c r="L292" s="128"/>
      <c r="M292" s="128"/>
      <c r="N292" s="128"/>
      <c r="O292" s="128"/>
      <c r="P292" s="128"/>
      <c r="Q292" s="128"/>
      <c r="R292" s="128"/>
      <c r="S292" s="128"/>
      <c r="T292" s="128"/>
      <c r="U292" s="128"/>
      <c r="V292" s="128"/>
      <c r="W292" s="128"/>
      <c r="X292" s="128"/>
      <c r="Y292" s="128"/>
      <c r="Z292" s="128"/>
      <c r="AA292" s="128"/>
      <c r="AB292" s="128"/>
      <c r="AC292" s="128"/>
      <c r="AD292" s="128"/>
      <c r="AE292" s="128"/>
      <c r="AF292" s="128"/>
      <c r="AG292" s="128"/>
      <c r="AH292" s="128"/>
      <c r="AI292" s="128"/>
      <c r="AJ292" s="128"/>
    </row>
    <row r="293" spans="1:36" ht="15.75" customHeight="1" x14ac:dyDescent="0.35">
      <c r="A293" s="139"/>
      <c r="B293" s="131"/>
      <c r="C293" s="131"/>
      <c r="D293" s="131"/>
      <c r="E293" s="131"/>
      <c r="F293" s="131"/>
      <c r="G293" s="131"/>
      <c r="H293" s="131"/>
      <c r="I293" s="131"/>
      <c r="J293" s="131"/>
      <c r="K293" s="128"/>
      <c r="L293" s="128"/>
      <c r="M293" s="128"/>
      <c r="N293" s="128"/>
      <c r="O293" s="128"/>
      <c r="P293" s="128"/>
      <c r="Q293" s="128"/>
      <c r="R293" s="128"/>
      <c r="S293" s="128"/>
      <c r="T293" s="128"/>
      <c r="U293" s="128"/>
      <c r="V293" s="128"/>
      <c r="W293" s="128"/>
      <c r="X293" s="128"/>
      <c r="Y293" s="128"/>
      <c r="Z293" s="128"/>
      <c r="AA293" s="128"/>
      <c r="AB293" s="128"/>
      <c r="AC293" s="128"/>
      <c r="AD293" s="128"/>
      <c r="AE293" s="128"/>
      <c r="AF293" s="128"/>
      <c r="AG293" s="128"/>
      <c r="AH293" s="128"/>
      <c r="AI293" s="128"/>
      <c r="AJ293" s="128"/>
    </row>
    <row r="294" spans="1:36" ht="15.75" customHeight="1" x14ac:dyDescent="0.35">
      <c r="A294" s="139"/>
      <c r="B294" s="131"/>
      <c r="C294" s="131"/>
      <c r="D294" s="131"/>
      <c r="E294" s="131"/>
      <c r="F294" s="131"/>
      <c r="G294" s="131"/>
      <c r="H294" s="131"/>
      <c r="I294" s="131"/>
      <c r="J294" s="131"/>
      <c r="K294" s="128"/>
      <c r="L294" s="128"/>
      <c r="M294" s="128"/>
      <c r="N294" s="128"/>
      <c r="O294" s="128"/>
      <c r="P294" s="128"/>
      <c r="Q294" s="128"/>
      <c r="R294" s="128"/>
      <c r="S294" s="128"/>
      <c r="T294" s="128"/>
      <c r="U294" s="128"/>
      <c r="V294" s="128"/>
      <c r="W294" s="128"/>
      <c r="X294" s="128"/>
      <c r="Y294" s="128"/>
      <c r="Z294" s="128"/>
      <c r="AA294" s="128"/>
      <c r="AB294" s="128"/>
      <c r="AC294" s="128"/>
      <c r="AD294" s="128"/>
      <c r="AE294" s="128"/>
      <c r="AF294" s="128"/>
      <c r="AG294" s="128"/>
      <c r="AH294" s="128"/>
      <c r="AI294" s="128"/>
      <c r="AJ294" s="128"/>
    </row>
    <row r="295" spans="1:36" ht="15.75" customHeight="1" x14ac:dyDescent="0.35">
      <c r="A295" s="138"/>
      <c r="B295" s="131"/>
      <c r="C295" s="131"/>
      <c r="D295" s="131"/>
      <c r="E295" s="131"/>
      <c r="F295" s="131"/>
      <c r="G295" s="131"/>
      <c r="H295" s="131"/>
      <c r="I295" s="131"/>
      <c r="J295" s="131"/>
      <c r="K295" s="128"/>
      <c r="L295" s="128"/>
      <c r="M295" s="128"/>
      <c r="N295" s="128"/>
      <c r="O295" s="128"/>
      <c r="P295" s="128"/>
      <c r="Q295" s="128"/>
      <c r="R295" s="128"/>
      <c r="S295" s="128"/>
      <c r="T295" s="128"/>
      <c r="U295" s="128"/>
      <c r="V295" s="128"/>
      <c r="W295" s="128"/>
      <c r="X295" s="128"/>
      <c r="Y295" s="128"/>
      <c r="Z295" s="128"/>
      <c r="AA295" s="128"/>
      <c r="AB295" s="128"/>
      <c r="AC295" s="128"/>
      <c r="AD295" s="128"/>
      <c r="AE295" s="128"/>
      <c r="AF295" s="128"/>
      <c r="AG295" s="128"/>
      <c r="AH295" s="128"/>
      <c r="AI295" s="128"/>
      <c r="AJ295" s="128"/>
    </row>
    <row r="296" spans="1:36" ht="15.75" customHeight="1" x14ac:dyDescent="0.35">
      <c r="A296" s="138"/>
      <c r="B296" s="131"/>
      <c r="C296" s="131"/>
      <c r="D296" s="131"/>
      <c r="E296" s="131"/>
      <c r="F296" s="131"/>
      <c r="G296" s="131"/>
      <c r="H296" s="131"/>
      <c r="I296" s="131"/>
      <c r="J296" s="131"/>
      <c r="K296" s="128"/>
      <c r="L296" s="128"/>
      <c r="M296" s="128"/>
      <c r="N296" s="128"/>
      <c r="O296" s="128"/>
      <c r="P296" s="128"/>
      <c r="Q296" s="128"/>
      <c r="R296" s="128"/>
      <c r="S296" s="128"/>
      <c r="T296" s="128"/>
      <c r="U296" s="128"/>
      <c r="V296" s="128"/>
      <c r="W296" s="128"/>
      <c r="X296" s="128"/>
      <c r="Y296" s="128"/>
      <c r="Z296" s="128"/>
      <c r="AA296" s="128"/>
      <c r="AB296" s="128"/>
      <c r="AC296" s="128"/>
      <c r="AD296" s="128"/>
      <c r="AE296" s="128"/>
      <c r="AF296" s="128"/>
      <c r="AG296" s="128"/>
      <c r="AH296" s="128"/>
      <c r="AI296" s="128"/>
      <c r="AJ296" s="128"/>
    </row>
    <row r="297" spans="1:36" ht="15.75" customHeight="1" x14ac:dyDescent="0.35">
      <c r="A297" s="138"/>
      <c r="B297" s="131"/>
      <c r="C297" s="131"/>
      <c r="D297" s="131"/>
      <c r="E297" s="131"/>
      <c r="F297" s="131"/>
      <c r="G297" s="131"/>
      <c r="H297" s="131"/>
      <c r="I297" s="131"/>
      <c r="J297" s="131"/>
      <c r="K297" s="128"/>
      <c r="L297" s="128"/>
      <c r="M297" s="128"/>
      <c r="N297" s="128"/>
      <c r="O297" s="128"/>
      <c r="P297" s="128"/>
      <c r="Q297" s="128"/>
      <c r="R297" s="128"/>
      <c r="S297" s="128"/>
      <c r="T297" s="128"/>
      <c r="U297" s="128"/>
      <c r="V297" s="128"/>
      <c r="W297" s="128"/>
      <c r="X297" s="128"/>
      <c r="Y297" s="128"/>
      <c r="Z297" s="128"/>
      <c r="AA297" s="128"/>
      <c r="AB297" s="128"/>
      <c r="AC297" s="128"/>
      <c r="AD297" s="128"/>
      <c r="AE297" s="128"/>
      <c r="AF297" s="128"/>
      <c r="AG297" s="128"/>
      <c r="AH297" s="128"/>
      <c r="AI297" s="128"/>
      <c r="AJ297" s="128"/>
    </row>
    <row r="298" spans="1:36" ht="15.75" customHeight="1" x14ac:dyDescent="0.35">
      <c r="A298" s="138"/>
      <c r="B298" s="131"/>
      <c r="C298" s="131"/>
      <c r="D298" s="131"/>
      <c r="E298" s="131"/>
      <c r="F298" s="131"/>
      <c r="G298" s="131"/>
      <c r="H298" s="131"/>
      <c r="I298" s="131"/>
      <c r="J298" s="131"/>
      <c r="K298" s="128"/>
      <c r="L298" s="128"/>
      <c r="M298" s="128"/>
      <c r="N298" s="128"/>
      <c r="O298" s="128"/>
      <c r="P298" s="128"/>
      <c r="Q298" s="128"/>
      <c r="R298" s="128"/>
      <c r="S298" s="128"/>
      <c r="T298" s="128"/>
      <c r="U298" s="128"/>
      <c r="V298" s="128"/>
      <c r="W298" s="128"/>
      <c r="X298" s="128"/>
      <c r="Y298" s="128"/>
      <c r="Z298" s="128"/>
      <c r="AA298" s="128"/>
      <c r="AB298" s="128"/>
      <c r="AC298" s="128"/>
      <c r="AD298" s="128"/>
      <c r="AE298" s="128"/>
      <c r="AF298" s="128"/>
      <c r="AG298" s="128"/>
      <c r="AH298" s="128"/>
      <c r="AI298" s="128"/>
      <c r="AJ298" s="128"/>
    </row>
    <row r="299" spans="1:36" ht="15.75" customHeight="1" x14ac:dyDescent="0.35">
      <c r="A299" s="138"/>
      <c r="B299" s="131"/>
      <c r="C299" s="131"/>
      <c r="D299" s="131"/>
      <c r="E299" s="131"/>
      <c r="F299" s="131"/>
      <c r="G299" s="131"/>
      <c r="H299" s="131"/>
      <c r="I299" s="131"/>
      <c r="J299" s="131"/>
      <c r="K299" s="128"/>
      <c r="L299" s="128"/>
      <c r="M299" s="128"/>
      <c r="N299" s="128"/>
      <c r="O299" s="128"/>
      <c r="P299" s="128"/>
      <c r="Q299" s="128"/>
      <c r="R299" s="128"/>
      <c r="S299" s="128"/>
      <c r="T299" s="128"/>
      <c r="U299" s="128"/>
      <c r="V299" s="128"/>
      <c r="W299" s="128"/>
      <c r="X299" s="128"/>
      <c r="Y299" s="128"/>
      <c r="Z299" s="128"/>
      <c r="AA299" s="128"/>
      <c r="AB299" s="128"/>
      <c r="AC299" s="128"/>
      <c r="AD299" s="128"/>
      <c r="AE299" s="128"/>
      <c r="AF299" s="128"/>
      <c r="AG299" s="128"/>
      <c r="AH299" s="128"/>
      <c r="AI299" s="128"/>
      <c r="AJ299" s="128"/>
    </row>
    <row r="300" spans="1:36" ht="15.75" customHeight="1" x14ac:dyDescent="0.35">
      <c r="A300" s="138"/>
      <c r="B300" s="131"/>
      <c r="C300" s="131"/>
      <c r="D300" s="131"/>
      <c r="E300" s="131"/>
      <c r="F300" s="131"/>
      <c r="G300" s="131"/>
      <c r="H300" s="131"/>
      <c r="I300" s="131"/>
      <c r="J300" s="131"/>
      <c r="K300" s="128"/>
      <c r="L300" s="128"/>
      <c r="M300" s="128"/>
      <c r="N300" s="128"/>
      <c r="O300" s="128"/>
      <c r="P300" s="128"/>
      <c r="Q300" s="128"/>
      <c r="R300" s="128"/>
      <c r="S300" s="128"/>
      <c r="T300" s="128"/>
      <c r="U300" s="128"/>
      <c r="V300" s="128"/>
      <c r="W300" s="128"/>
      <c r="X300" s="128"/>
      <c r="Y300" s="128"/>
      <c r="Z300" s="128"/>
      <c r="AA300" s="128"/>
      <c r="AB300" s="128"/>
      <c r="AC300" s="128"/>
      <c r="AD300" s="128"/>
      <c r="AE300" s="128"/>
      <c r="AF300" s="128"/>
      <c r="AG300" s="128"/>
      <c r="AH300" s="128"/>
      <c r="AI300" s="128"/>
      <c r="AJ300" s="128"/>
    </row>
    <row r="301" spans="1:36" ht="15.75" customHeight="1" x14ac:dyDescent="0.35">
      <c r="A301" s="130"/>
      <c r="B301" s="131"/>
      <c r="C301" s="131"/>
      <c r="D301" s="131"/>
      <c r="E301" s="131"/>
      <c r="F301" s="131"/>
      <c r="G301" s="131"/>
      <c r="H301" s="131"/>
      <c r="I301" s="131"/>
      <c r="J301" s="131"/>
      <c r="K301" s="128"/>
      <c r="L301" s="128"/>
      <c r="M301" s="128"/>
      <c r="N301" s="128"/>
      <c r="O301" s="128"/>
      <c r="P301" s="128"/>
      <c r="Q301" s="128"/>
      <c r="R301" s="128"/>
      <c r="S301" s="128"/>
      <c r="T301" s="128"/>
      <c r="U301" s="128"/>
      <c r="V301" s="128"/>
      <c r="W301" s="128"/>
      <c r="X301" s="128"/>
      <c r="Y301" s="128"/>
      <c r="Z301" s="128"/>
      <c r="AA301" s="128"/>
      <c r="AB301" s="128"/>
      <c r="AC301" s="128"/>
      <c r="AD301" s="128"/>
      <c r="AE301" s="128"/>
      <c r="AF301" s="128"/>
      <c r="AG301" s="128"/>
      <c r="AH301" s="128"/>
      <c r="AI301" s="128"/>
      <c r="AJ301" s="128"/>
    </row>
    <row r="302" spans="1:36" ht="15.75" customHeight="1" x14ac:dyDescent="0.35">
      <c r="A302" s="132"/>
      <c r="B302" s="131"/>
      <c r="C302" s="131"/>
      <c r="D302" s="131"/>
      <c r="E302" s="131"/>
      <c r="F302" s="131"/>
      <c r="G302" s="131"/>
      <c r="H302" s="131"/>
      <c r="I302" s="131"/>
      <c r="J302" s="131"/>
      <c r="K302" s="128"/>
      <c r="L302" s="128"/>
      <c r="M302" s="128"/>
      <c r="N302" s="128"/>
      <c r="O302" s="128"/>
      <c r="P302" s="128"/>
      <c r="Q302" s="128"/>
      <c r="R302" s="128"/>
      <c r="S302" s="128"/>
      <c r="T302" s="128"/>
      <c r="U302" s="128"/>
      <c r="V302" s="128"/>
      <c r="W302" s="128"/>
      <c r="X302" s="128"/>
      <c r="Y302" s="128"/>
      <c r="Z302" s="128"/>
      <c r="AA302" s="128"/>
      <c r="AB302" s="128"/>
      <c r="AC302" s="128"/>
      <c r="AD302" s="128"/>
      <c r="AE302" s="128"/>
      <c r="AF302" s="128"/>
      <c r="AG302" s="128"/>
      <c r="AH302" s="128"/>
      <c r="AI302" s="128"/>
      <c r="AJ302" s="128"/>
    </row>
    <row r="303" spans="1:36" ht="15.75" customHeight="1" x14ac:dyDescent="0.35">
      <c r="A303" s="132"/>
      <c r="B303" s="131"/>
      <c r="C303" s="131"/>
      <c r="D303" s="131"/>
      <c r="E303" s="131"/>
      <c r="F303" s="131"/>
      <c r="G303" s="131"/>
      <c r="H303" s="131"/>
      <c r="I303" s="131"/>
      <c r="J303" s="131"/>
      <c r="K303" s="128"/>
      <c r="L303" s="128"/>
      <c r="M303" s="128"/>
      <c r="N303" s="128"/>
      <c r="O303" s="128"/>
      <c r="P303" s="128"/>
      <c r="Q303" s="128"/>
      <c r="R303" s="128"/>
      <c r="S303" s="128"/>
      <c r="T303" s="128"/>
      <c r="U303" s="128"/>
      <c r="V303" s="128"/>
      <c r="W303" s="128"/>
      <c r="X303" s="128"/>
      <c r="Y303" s="128"/>
      <c r="Z303" s="128"/>
      <c r="AA303" s="128"/>
      <c r="AB303" s="128"/>
      <c r="AC303" s="128"/>
      <c r="AD303" s="128"/>
      <c r="AE303" s="128"/>
      <c r="AF303" s="128"/>
      <c r="AG303" s="128"/>
      <c r="AH303" s="128"/>
      <c r="AI303" s="128"/>
      <c r="AJ303" s="128"/>
    </row>
    <row r="304" spans="1:36" ht="15.75" customHeight="1" x14ac:dyDescent="0.35">
      <c r="A304" s="132"/>
      <c r="B304" s="131"/>
      <c r="C304" s="131"/>
      <c r="D304" s="131"/>
      <c r="E304" s="131"/>
      <c r="F304" s="131"/>
      <c r="G304" s="131"/>
      <c r="H304" s="131"/>
      <c r="I304" s="131"/>
      <c r="J304" s="131"/>
      <c r="K304" s="128"/>
      <c r="L304" s="128"/>
      <c r="M304" s="128"/>
      <c r="N304" s="128"/>
      <c r="O304" s="128"/>
      <c r="P304" s="128"/>
      <c r="Q304" s="128"/>
      <c r="R304" s="128"/>
      <c r="S304" s="128"/>
      <c r="T304" s="128"/>
      <c r="U304" s="128"/>
      <c r="V304" s="128"/>
      <c r="W304" s="128"/>
      <c r="X304" s="128"/>
      <c r="Y304" s="128"/>
      <c r="Z304" s="128"/>
      <c r="AA304" s="128"/>
      <c r="AB304" s="128"/>
      <c r="AC304" s="128"/>
      <c r="AD304" s="128"/>
      <c r="AE304" s="128"/>
      <c r="AF304" s="128"/>
      <c r="AG304" s="128"/>
      <c r="AH304" s="128"/>
      <c r="AI304" s="128"/>
      <c r="AJ304" s="128"/>
    </row>
    <row r="305" spans="1:36" ht="15.75" customHeight="1" x14ac:dyDescent="0.35">
      <c r="A305" s="132"/>
      <c r="B305" s="131"/>
      <c r="C305" s="131"/>
      <c r="D305" s="131"/>
      <c r="E305" s="131"/>
      <c r="F305" s="131"/>
      <c r="G305" s="131"/>
      <c r="H305" s="131"/>
      <c r="I305" s="131"/>
      <c r="J305" s="131"/>
      <c r="K305" s="128"/>
      <c r="L305" s="128"/>
      <c r="M305" s="128"/>
      <c r="N305" s="128"/>
      <c r="O305" s="128"/>
      <c r="P305" s="128"/>
      <c r="Q305" s="128"/>
      <c r="R305" s="128"/>
      <c r="S305" s="128"/>
      <c r="T305" s="128"/>
      <c r="U305" s="128"/>
      <c r="V305" s="128"/>
      <c r="W305" s="128"/>
      <c r="X305" s="128"/>
      <c r="Y305" s="128"/>
      <c r="Z305" s="128"/>
      <c r="AA305" s="128"/>
      <c r="AB305" s="128"/>
      <c r="AC305" s="128"/>
      <c r="AD305" s="128"/>
      <c r="AE305" s="128"/>
      <c r="AF305" s="128"/>
      <c r="AG305" s="128"/>
      <c r="AH305" s="128"/>
      <c r="AI305" s="128"/>
      <c r="AJ305" s="128"/>
    </row>
    <row r="306" spans="1:36" ht="15.75" customHeight="1" x14ac:dyDescent="0.35">
      <c r="A306" s="132"/>
      <c r="B306" s="131"/>
      <c r="C306" s="131"/>
      <c r="D306" s="131"/>
      <c r="E306" s="131"/>
      <c r="F306" s="131"/>
      <c r="G306" s="131"/>
      <c r="H306" s="131"/>
      <c r="I306" s="131"/>
      <c r="J306" s="131"/>
      <c r="K306" s="128"/>
      <c r="L306" s="128"/>
      <c r="M306" s="128"/>
      <c r="N306" s="128"/>
      <c r="O306" s="128"/>
      <c r="P306" s="128"/>
      <c r="Q306" s="128"/>
      <c r="R306" s="128"/>
      <c r="S306" s="128"/>
      <c r="T306" s="128"/>
      <c r="U306" s="128"/>
      <c r="V306" s="128"/>
      <c r="W306" s="128"/>
      <c r="X306" s="128"/>
      <c r="Y306" s="128"/>
      <c r="Z306" s="128"/>
      <c r="AA306" s="128"/>
      <c r="AB306" s="128"/>
      <c r="AC306" s="128"/>
      <c r="AD306" s="128"/>
      <c r="AE306" s="128"/>
      <c r="AF306" s="128"/>
      <c r="AG306" s="128"/>
      <c r="AH306" s="128"/>
      <c r="AI306" s="128"/>
      <c r="AJ306" s="128"/>
    </row>
    <row r="307" spans="1:36" ht="15.75" customHeight="1" x14ac:dyDescent="0.35">
      <c r="A307" s="132"/>
      <c r="B307" s="131"/>
      <c r="C307" s="131"/>
      <c r="D307" s="131"/>
      <c r="E307" s="131"/>
      <c r="F307" s="131"/>
      <c r="G307" s="131"/>
      <c r="H307" s="131"/>
      <c r="I307" s="131"/>
      <c r="J307" s="131"/>
      <c r="K307" s="128"/>
      <c r="L307" s="128"/>
      <c r="M307" s="128"/>
      <c r="N307" s="128"/>
      <c r="O307" s="128"/>
      <c r="P307" s="128"/>
      <c r="Q307" s="128"/>
      <c r="R307" s="128"/>
      <c r="S307" s="128"/>
      <c r="T307" s="128"/>
      <c r="U307" s="128"/>
      <c r="V307" s="128"/>
      <c r="W307" s="128"/>
      <c r="X307" s="128"/>
      <c r="Y307" s="128"/>
      <c r="Z307" s="128"/>
      <c r="AA307" s="128"/>
      <c r="AB307" s="128"/>
      <c r="AC307" s="128"/>
      <c r="AD307" s="128"/>
      <c r="AE307" s="128"/>
      <c r="AF307" s="128"/>
      <c r="AG307" s="128"/>
      <c r="AH307" s="128"/>
      <c r="AI307" s="128"/>
      <c r="AJ307" s="128"/>
    </row>
    <row r="308" spans="1:36" ht="15.75" customHeight="1" x14ac:dyDescent="0.35">
      <c r="A308" s="132"/>
      <c r="B308" s="131"/>
      <c r="C308" s="131"/>
      <c r="D308" s="131"/>
      <c r="E308" s="131"/>
      <c r="F308" s="131"/>
      <c r="G308" s="131"/>
      <c r="H308" s="131"/>
      <c r="I308" s="131"/>
      <c r="J308" s="131"/>
      <c r="K308" s="128"/>
      <c r="L308" s="128"/>
      <c r="M308" s="128"/>
      <c r="N308" s="128"/>
      <c r="O308" s="128"/>
      <c r="P308" s="128"/>
      <c r="Q308" s="128"/>
      <c r="R308" s="128"/>
      <c r="S308" s="128"/>
      <c r="T308" s="128"/>
      <c r="U308" s="128"/>
      <c r="V308" s="128"/>
      <c r="W308" s="128"/>
      <c r="X308" s="128"/>
      <c r="Y308" s="128"/>
      <c r="Z308" s="128"/>
      <c r="AA308" s="128"/>
      <c r="AB308" s="128"/>
      <c r="AC308" s="128"/>
      <c r="AD308" s="128"/>
      <c r="AE308" s="128"/>
      <c r="AF308" s="128"/>
      <c r="AG308" s="128"/>
      <c r="AH308" s="128"/>
      <c r="AI308" s="128"/>
      <c r="AJ308" s="128"/>
    </row>
    <row r="309" spans="1:36" ht="15.75" customHeight="1" x14ac:dyDescent="0.35">
      <c r="A309" s="132"/>
      <c r="B309" s="131"/>
      <c r="C309" s="131"/>
      <c r="D309" s="131"/>
      <c r="E309" s="131"/>
      <c r="F309" s="131"/>
      <c r="G309" s="131"/>
      <c r="H309" s="131"/>
      <c r="I309" s="131"/>
      <c r="J309" s="131"/>
      <c r="K309" s="128"/>
      <c r="L309" s="128"/>
      <c r="M309" s="128"/>
      <c r="N309" s="128"/>
      <c r="O309" s="128"/>
      <c r="P309" s="128"/>
      <c r="Q309" s="128"/>
      <c r="R309" s="128"/>
      <c r="S309" s="128"/>
      <c r="T309" s="128"/>
      <c r="U309" s="128"/>
      <c r="V309" s="128"/>
      <c r="W309" s="128"/>
      <c r="X309" s="128"/>
      <c r="Y309" s="128"/>
      <c r="Z309" s="128"/>
      <c r="AA309" s="128"/>
      <c r="AB309" s="128"/>
      <c r="AC309" s="128"/>
      <c r="AD309" s="128"/>
      <c r="AE309" s="128"/>
      <c r="AF309" s="128"/>
      <c r="AG309" s="128"/>
      <c r="AH309" s="128"/>
      <c r="AI309" s="128"/>
      <c r="AJ309" s="128"/>
    </row>
    <row r="310" spans="1:36" ht="15.75" customHeight="1" x14ac:dyDescent="0.35">
      <c r="A310" s="132"/>
      <c r="B310" s="131"/>
      <c r="C310" s="131"/>
      <c r="D310" s="131"/>
      <c r="E310" s="131"/>
      <c r="F310" s="131"/>
      <c r="G310" s="131"/>
      <c r="H310" s="131"/>
      <c r="I310" s="131"/>
      <c r="J310" s="131"/>
      <c r="K310" s="128"/>
      <c r="L310" s="128"/>
      <c r="M310" s="128"/>
      <c r="N310" s="128"/>
      <c r="O310" s="128"/>
      <c r="P310" s="128"/>
      <c r="Q310" s="128"/>
      <c r="R310" s="128"/>
      <c r="S310" s="128"/>
      <c r="T310" s="128"/>
      <c r="U310" s="128"/>
      <c r="V310" s="128"/>
      <c r="W310" s="128"/>
      <c r="X310" s="128"/>
      <c r="Y310" s="128"/>
      <c r="Z310" s="128"/>
      <c r="AA310" s="128"/>
      <c r="AB310" s="128"/>
      <c r="AC310" s="128"/>
      <c r="AD310" s="128"/>
      <c r="AE310" s="128"/>
      <c r="AF310" s="128"/>
      <c r="AG310" s="128"/>
      <c r="AH310" s="128"/>
      <c r="AI310" s="128"/>
      <c r="AJ310" s="128"/>
    </row>
    <row r="311" spans="1:36" ht="15.75" customHeight="1" x14ac:dyDescent="0.35">
      <c r="A311" s="132"/>
      <c r="B311" s="131"/>
      <c r="C311" s="131"/>
      <c r="D311" s="131"/>
      <c r="E311" s="131"/>
      <c r="F311" s="131"/>
      <c r="G311" s="131"/>
      <c r="H311" s="131"/>
      <c r="I311" s="131"/>
      <c r="J311" s="131"/>
      <c r="K311" s="128"/>
      <c r="L311" s="128"/>
      <c r="M311" s="128"/>
      <c r="N311" s="128"/>
      <c r="O311" s="128"/>
      <c r="P311" s="128"/>
      <c r="Q311" s="128"/>
      <c r="R311" s="128"/>
      <c r="S311" s="128"/>
      <c r="T311" s="128"/>
      <c r="U311" s="128"/>
      <c r="V311" s="128"/>
      <c r="W311" s="128"/>
      <c r="X311" s="128"/>
      <c r="Y311" s="128"/>
      <c r="Z311" s="128"/>
      <c r="AA311" s="128"/>
      <c r="AB311" s="128"/>
      <c r="AC311" s="128"/>
      <c r="AD311" s="128"/>
      <c r="AE311" s="128"/>
      <c r="AF311" s="128"/>
      <c r="AG311" s="128"/>
      <c r="AH311" s="128"/>
      <c r="AI311" s="128"/>
      <c r="AJ311" s="128"/>
    </row>
    <row r="312" spans="1:36" ht="15.75" customHeight="1" x14ac:dyDescent="0.35">
      <c r="A312" s="132"/>
      <c r="B312" s="131"/>
      <c r="C312" s="131"/>
      <c r="D312" s="131"/>
      <c r="E312" s="131"/>
      <c r="F312" s="131"/>
      <c r="G312" s="131"/>
      <c r="H312" s="131"/>
      <c r="I312" s="131"/>
      <c r="J312" s="131"/>
      <c r="K312" s="128"/>
      <c r="L312" s="128"/>
      <c r="M312" s="128"/>
      <c r="N312" s="128"/>
      <c r="O312" s="128"/>
      <c r="P312" s="128"/>
      <c r="Q312" s="128"/>
      <c r="R312" s="128"/>
      <c r="S312" s="128"/>
      <c r="T312" s="128"/>
      <c r="U312" s="128"/>
      <c r="V312" s="128"/>
      <c r="W312" s="128"/>
      <c r="X312" s="128"/>
      <c r="Y312" s="128"/>
      <c r="Z312" s="128"/>
      <c r="AA312" s="128"/>
      <c r="AB312" s="128"/>
      <c r="AC312" s="128"/>
      <c r="AD312" s="128"/>
      <c r="AE312" s="128"/>
      <c r="AF312" s="128"/>
      <c r="AG312" s="128"/>
      <c r="AH312" s="128"/>
      <c r="AI312" s="128"/>
      <c r="AJ312" s="128"/>
    </row>
    <row r="313" spans="1:36" ht="15.75" customHeight="1" x14ac:dyDescent="0.35">
      <c r="A313" s="132"/>
      <c r="B313" s="131"/>
      <c r="C313" s="131"/>
      <c r="D313" s="131"/>
      <c r="E313" s="131"/>
      <c r="F313" s="131"/>
      <c r="G313" s="131"/>
      <c r="H313" s="131"/>
      <c r="I313" s="131"/>
      <c r="J313" s="131"/>
      <c r="K313" s="128"/>
      <c r="L313" s="128"/>
      <c r="M313" s="128"/>
      <c r="N313" s="128"/>
      <c r="O313" s="128"/>
      <c r="P313" s="128"/>
      <c r="Q313" s="128"/>
      <c r="R313" s="128"/>
      <c r="S313" s="128"/>
      <c r="T313" s="128"/>
      <c r="U313" s="128"/>
      <c r="V313" s="128"/>
      <c r="W313" s="128"/>
      <c r="X313" s="128"/>
      <c r="Y313" s="128"/>
      <c r="Z313" s="128"/>
      <c r="AA313" s="128"/>
      <c r="AB313" s="128"/>
      <c r="AC313" s="128"/>
      <c r="AD313" s="128"/>
      <c r="AE313" s="128"/>
      <c r="AF313" s="128"/>
      <c r="AG313" s="128"/>
      <c r="AH313" s="128"/>
      <c r="AI313" s="128"/>
      <c r="AJ313" s="128"/>
    </row>
    <row r="314" spans="1:36" ht="15.75" customHeight="1" x14ac:dyDescent="0.35">
      <c r="A314" s="132"/>
      <c r="B314" s="131"/>
      <c r="C314" s="131"/>
      <c r="D314" s="131"/>
      <c r="E314" s="131"/>
      <c r="F314" s="131"/>
      <c r="G314" s="131"/>
      <c r="H314" s="131"/>
      <c r="I314" s="131"/>
      <c r="J314" s="131"/>
      <c r="K314" s="128"/>
      <c r="L314" s="128"/>
      <c r="M314" s="128"/>
      <c r="N314" s="128"/>
      <c r="O314" s="128"/>
      <c r="P314" s="128"/>
      <c r="Q314" s="128"/>
      <c r="R314" s="128"/>
      <c r="S314" s="128"/>
      <c r="T314" s="128"/>
      <c r="U314" s="128"/>
      <c r="V314" s="128"/>
      <c r="W314" s="128"/>
      <c r="X314" s="128"/>
      <c r="Y314" s="128"/>
      <c r="Z314" s="128"/>
      <c r="AA314" s="128"/>
      <c r="AB314" s="128"/>
      <c r="AC314" s="128"/>
      <c r="AD314" s="128"/>
      <c r="AE314" s="128"/>
      <c r="AF314" s="128"/>
      <c r="AG314" s="128"/>
      <c r="AH314" s="128"/>
      <c r="AI314" s="128"/>
      <c r="AJ314" s="128"/>
    </row>
    <row r="315" spans="1:36" ht="15.75" customHeight="1" x14ac:dyDescent="0.35">
      <c r="A315" s="138"/>
      <c r="B315" s="131"/>
      <c r="C315" s="131"/>
      <c r="D315" s="131"/>
      <c r="E315" s="131"/>
      <c r="F315" s="131"/>
      <c r="G315" s="131"/>
      <c r="H315" s="131"/>
      <c r="I315" s="131"/>
      <c r="J315" s="131"/>
      <c r="K315" s="128"/>
      <c r="L315" s="128"/>
      <c r="M315" s="128"/>
      <c r="N315" s="128"/>
      <c r="O315" s="128"/>
      <c r="P315" s="128"/>
      <c r="Q315" s="128"/>
      <c r="R315" s="128"/>
      <c r="S315" s="128"/>
      <c r="T315" s="128"/>
      <c r="U315" s="128"/>
      <c r="V315" s="128"/>
      <c r="W315" s="128"/>
      <c r="X315" s="128"/>
      <c r="Y315" s="128"/>
      <c r="Z315" s="128"/>
      <c r="AA315" s="128"/>
      <c r="AB315" s="128"/>
      <c r="AC315" s="128"/>
      <c r="AD315" s="128"/>
      <c r="AE315" s="128"/>
      <c r="AF315" s="128"/>
      <c r="AG315" s="128"/>
      <c r="AH315" s="128"/>
      <c r="AI315" s="128"/>
      <c r="AJ315" s="128"/>
    </row>
    <row r="316" spans="1:36" ht="15.75" customHeight="1" x14ac:dyDescent="0.35">
      <c r="A316" s="138"/>
      <c r="B316" s="131"/>
      <c r="C316" s="131"/>
      <c r="D316" s="131"/>
      <c r="E316" s="131"/>
      <c r="F316" s="131"/>
      <c r="G316" s="131"/>
      <c r="H316" s="131"/>
      <c r="I316" s="131"/>
      <c r="J316" s="131"/>
      <c r="K316" s="128"/>
      <c r="L316" s="128"/>
      <c r="M316" s="128"/>
      <c r="N316" s="128"/>
      <c r="O316" s="128"/>
      <c r="P316" s="128"/>
      <c r="Q316" s="128"/>
      <c r="R316" s="128"/>
      <c r="S316" s="128"/>
      <c r="T316" s="128"/>
      <c r="U316" s="128"/>
      <c r="V316" s="128"/>
      <c r="W316" s="128"/>
      <c r="X316" s="128"/>
      <c r="Y316" s="128"/>
      <c r="Z316" s="128"/>
      <c r="AA316" s="128"/>
      <c r="AB316" s="128"/>
      <c r="AC316" s="128"/>
      <c r="AD316" s="128"/>
      <c r="AE316" s="128"/>
      <c r="AF316" s="128"/>
      <c r="AG316" s="128"/>
      <c r="AH316" s="128"/>
      <c r="AI316" s="128"/>
      <c r="AJ316" s="128"/>
    </row>
    <row r="317" spans="1:36" ht="15.75" customHeight="1" x14ac:dyDescent="0.35">
      <c r="A317" s="138"/>
      <c r="B317" s="131"/>
      <c r="C317" s="131"/>
      <c r="D317" s="131"/>
      <c r="E317" s="131"/>
      <c r="F317" s="131"/>
      <c r="G317" s="131"/>
      <c r="H317" s="131"/>
      <c r="I317" s="131"/>
      <c r="J317" s="131"/>
      <c r="K317" s="128"/>
      <c r="L317" s="128"/>
      <c r="M317" s="128"/>
      <c r="N317" s="128"/>
      <c r="O317" s="128"/>
      <c r="P317" s="128"/>
      <c r="Q317" s="128"/>
      <c r="R317" s="128"/>
      <c r="S317" s="128"/>
      <c r="T317" s="128"/>
      <c r="U317" s="128"/>
      <c r="V317" s="128"/>
      <c r="W317" s="128"/>
      <c r="X317" s="128"/>
      <c r="Y317" s="128"/>
      <c r="Z317" s="128"/>
      <c r="AA317" s="128"/>
      <c r="AB317" s="128"/>
      <c r="AC317" s="128"/>
      <c r="AD317" s="128"/>
      <c r="AE317" s="128"/>
      <c r="AF317" s="128"/>
      <c r="AG317" s="128"/>
      <c r="AH317" s="128"/>
      <c r="AI317" s="128"/>
      <c r="AJ317" s="128"/>
    </row>
    <row r="318" spans="1:36" ht="15.75" customHeight="1" x14ac:dyDescent="0.35">
      <c r="A318" s="138"/>
      <c r="B318" s="131"/>
      <c r="C318" s="131"/>
      <c r="D318" s="131"/>
      <c r="E318" s="131"/>
      <c r="F318" s="131"/>
      <c r="G318" s="131"/>
      <c r="H318" s="131"/>
      <c r="I318" s="131"/>
      <c r="J318" s="131"/>
      <c r="K318" s="128"/>
      <c r="L318" s="128"/>
      <c r="M318" s="128"/>
      <c r="N318" s="128"/>
      <c r="O318" s="128"/>
      <c r="P318" s="128"/>
      <c r="Q318" s="128"/>
      <c r="R318" s="128"/>
      <c r="S318" s="128"/>
      <c r="T318" s="128"/>
      <c r="U318" s="128"/>
      <c r="V318" s="128"/>
      <c r="W318" s="128"/>
      <c r="X318" s="128"/>
      <c r="Y318" s="128"/>
      <c r="Z318" s="128"/>
      <c r="AA318" s="128"/>
      <c r="AB318" s="128"/>
      <c r="AC318" s="128"/>
      <c r="AD318" s="128"/>
      <c r="AE318" s="128"/>
      <c r="AF318" s="128"/>
      <c r="AG318" s="128"/>
      <c r="AH318" s="128"/>
      <c r="AI318" s="128"/>
      <c r="AJ318" s="128"/>
    </row>
    <row r="319" spans="1:36" ht="15.75" customHeight="1" x14ac:dyDescent="0.35">
      <c r="A319" s="138"/>
      <c r="B319" s="131"/>
      <c r="C319" s="131"/>
      <c r="D319" s="131"/>
      <c r="E319" s="131"/>
      <c r="F319" s="131"/>
      <c r="G319" s="131"/>
      <c r="H319" s="131"/>
      <c r="I319" s="131"/>
      <c r="J319" s="131"/>
      <c r="K319" s="128"/>
      <c r="L319" s="128"/>
      <c r="M319" s="128"/>
      <c r="N319" s="128"/>
      <c r="O319" s="128"/>
      <c r="P319" s="128"/>
      <c r="Q319" s="128"/>
      <c r="R319" s="128"/>
      <c r="S319" s="128"/>
      <c r="T319" s="128"/>
      <c r="U319" s="128"/>
      <c r="V319" s="128"/>
      <c r="W319" s="128"/>
      <c r="X319" s="128"/>
      <c r="Y319" s="128"/>
      <c r="Z319" s="128"/>
      <c r="AA319" s="128"/>
      <c r="AB319" s="128"/>
      <c r="AC319" s="128"/>
      <c r="AD319" s="128"/>
      <c r="AE319" s="128"/>
      <c r="AF319" s="128"/>
      <c r="AG319" s="128"/>
      <c r="AH319" s="128"/>
      <c r="AI319" s="128"/>
      <c r="AJ319" s="128"/>
    </row>
    <row r="320" spans="1:36" ht="15.75" customHeight="1" x14ac:dyDescent="0.35">
      <c r="A320" s="138"/>
      <c r="B320" s="131"/>
      <c r="C320" s="131"/>
      <c r="D320" s="131"/>
      <c r="E320" s="131"/>
      <c r="F320" s="131"/>
      <c r="G320" s="131"/>
      <c r="H320" s="131"/>
      <c r="I320" s="131"/>
      <c r="J320" s="131"/>
      <c r="K320" s="128"/>
      <c r="L320" s="128"/>
      <c r="M320" s="128"/>
      <c r="N320" s="128"/>
      <c r="O320" s="128"/>
      <c r="P320" s="128"/>
      <c r="Q320" s="128"/>
      <c r="R320" s="128"/>
      <c r="S320" s="128"/>
      <c r="T320" s="128"/>
      <c r="U320" s="128"/>
      <c r="V320" s="128"/>
      <c r="W320" s="128"/>
      <c r="X320" s="128"/>
      <c r="Y320" s="128"/>
      <c r="Z320" s="128"/>
      <c r="AA320" s="128"/>
      <c r="AB320" s="128"/>
      <c r="AC320" s="128"/>
      <c r="AD320" s="128"/>
      <c r="AE320" s="128"/>
      <c r="AF320" s="128"/>
      <c r="AG320" s="128"/>
      <c r="AH320" s="128"/>
      <c r="AI320" s="128"/>
      <c r="AJ320" s="128"/>
    </row>
    <row r="321" spans="1:36" ht="15.75" customHeight="1" x14ac:dyDescent="0.35">
      <c r="A321" s="138"/>
      <c r="B321" s="131"/>
      <c r="C321" s="131"/>
      <c r="D321" s="131"/>
      <c r="E321" s="131"/>
      <c r="F321" s="131"/>
      <c r="G321" s="131"/>
      <c r="H321" s="131"/>
      <c r="I321" s="131"/>
      <c r="J321" s="131"/>
      <c r="K321" s="128"/>
      <c r="L321" s="128"/>
      <c r="M321" s="128"/>
      <c r="N321" s="128"/>
      <c r="O321" s="128"/>
      <c r="P321" s="128"/>
      <c r="Q321" s="128"/>
      <c r="R321" s="128"/>
      <c r="S321" s="128"/>
      <c r="T321" s="128"/>
      <c r="U321" s="128"/>
      <c r="V321" s="128"/>
      <c r="W321" s="128"/>
      <c r="X321" s="128"/>
      <c r="Y321" s="128"/>
      <c r="Z321" s="128"/>
      <c r="AA321" s="128"/>
      <c r="AB321" s="128"/>
      <c r="AC321" s="128"/>
      <c r="AD321" s="128"/>
      <c r="AE321" s="128"/>
      <c r="AF321" s="128"/>
      <c r="AG321" s="128"/>
      <c r="AH321" s="128"/>
      <c r="AI321" s="128"/>
      <c r="AJ321" s="128"/>
    </row>
    <row r="322" spans="1:36" ht="15.75" customHeight="1" x14ac:dyDescent="0.35">
      <c r="A322" s="132"/>
      <c r="B322" s="131"/>
      <c r="C322" s="131"/>
      <c r="D322" s="131"/>
      <c r="E322" s="131"/>
      <c r="F322" s="131"/>
      <c r="G322" s="131"/>
      <c r="H322" s="131"/>
      <c r="I322" s="131"/>
      <c r="J322" s="131"/>
      <c r="K322" s="128"/>
      <c r="L322" s="128"/>
      <c r="M322" s="128"/>
      <c r="N322" s="128"/>
      <c r="O322" s="128"/>
      <c r="P322" s="128"/>
      <c r="Q322" s="128"/>
      <c r="R322" s="128"/>
      <c r="S322" s="128"/>
      <c r="T322" s="128"/>
      <c r="U322" s="128"/>
      <c r="V322" s="128"/>
      <c r="W322" s="128"/>
      <c r="X322" s="128"/>
      <c r="Y322" s="128"/>
      <c r="Z322" s="128"/>
      <c r="AA322" s="128"/>
      <c r="AB322" s="128"/>
      <c r="AC322" s="128"/>
      <c r="AD322" s="128"/>
      <c r="AE322" s="128"/>
      <c r="AF322" s="128"/>
      <c r="AG322" s="128"/>
      <c r="AH322" s="128"/>
      <c r="AI322" s="128"/>
      <c r="AJ322" s="128"/>
    </row>
    <row r="323" spans="1:36" ht="15.75" customHeight="1" x14ac:dyDescent="0.35">
      <c r="A323" s="132"/>
      <c r="B323" s="131"/>
      <c r="C323" s="131"/>
      <c r="D323" s="131"/>
      <c r="E323" s="131"/>
      <c r="F323" s="131"/>
      <c r="G323" s="131"/>
      <c r="H323" s="131"/>
      <c r="I323" s="131"/>
      <c r="J323" s="131"/>
      <c r="K323" s="128"/>
      <c r="L323" s="128"/>
      <c r="M323" s="128"/>
      <c r="N323" s="128"/>
      <c r="O323" s="128"/>
      <c r="P323" s="128"/>
      <c r="Q323" s="128"/>
      <c r="R323" s="128"/>
      <c r="S323" s="128"/>
      <c r="T323" s="128"/>
      <c r="U323" s="128"/>
      <c r="V323" s="128"/>
      <c r="W323" s="128"/>
      <c r="X323" s="128"/>
      <c r="Y323" s="128"/>
      <c r="Z323" s="128"/>
      <c r="AA323" s="128"/>
      <c r="AB323" s="128"/>
      <c r="AC323" s="128"/>
      <c r="AD323" s="128"/>
      <c r="AE323" s="128"/>
      <c r="AF323" s="128"/>
      <c r="AG323" s="128"/>
      <c r="AH323" s="128"/>
      <c r="AI323" s="128"/>
      <c r="AJ323" s="128"/>
    </row>
    <row r="324" spans="1:36" ht="15.75" customHeight="1" x14ac:dyDescent="0.35">
      <c r="A324" s="132"/>
      <c r="B324" s="131"/>
      <c r="C324" s="131"/>
      <c r="D324" s="131"/>
      <c r="E324" s="131"/>
      <c r="F324" s="131"/>
      <c r="G324" s="131"/>
      <c r="H324" s="131"/>
      <c r="I324" s="131"/>
      <c r="J324" s="131"/>
      <c r="K324" s="128"/>
      <c r="L324" s="128"/>
      <c r="M324" s="128"/>
      <c r="N324" s="128"/>
      <c r="O324" s="128"/>
      <c r="P324" s="128"/>
      <c r="Q324" s="128"/>
      <c r="R324" s="128"/>
      <c r="S324" s="128"/>
      <c r="T324" s="128"/>
      <c r="U324" s="128"/>
      <c r="V324" s="128"/>
      <c r="W324" s="128"/>
      <c r="X324" s="128"/>
      <c r="Y324" s="128"/>
      <c r="Z324" s="128"/>
      <c r="AA324" s="128"/>
      <c r="AB324" s="128"/>
      <c r="AC324" s="128"/>
      <c r="AD324" s="128"/>
      <c r="AE324" s="128"/>
      <c r="AF324" s="128"/>
      <c r="AG324" s="128"/>
      <c r="AH324" s="128"/>
      <c r="AI324" s="128"/>
      <c r="AJ324" s="128"/>
    </row>
    <row r="325" spans="1:36" ht="15.75" customHeight="1" x14ac:dyDescent="0.35">
      <c r="A325" s="132"/>
      <c r="B325" s="131"/>
      <c r="C325" s="131"/>
      <c r="D325" s="131"/>
      <c r="E325" s="131"/>
      <c r="F325" s="131"/>
      <c r="G325" s="131"/>
      <c r="H325" s="131"/>
      <c r="I325" s="131"/>
      <c r="J325" s="131"/>
      <c r="K325" s="128"/>
      <c r="L325" s="128"/>
      <c r="M325" s="128"/>
      <c r="N325" s="128"/>
      <c r="O325" s="128"/>
      <c r="P325" s="128"/>
      <c r="Q325" s="128"/>
      <c r="R325" s="128"/>
      <c r="S325" s="128"/>
      <c r="T325" s="128"/>
      <c r="U325" s="128"/>
      <c r="V325" s="128"/>
      <c r="W325" s="128"/>
      <c r="X325" s="128"/>
      <c r="Y325" s="128"/>
      <c r="Z325" s="128"/>
      <c r="AA325" s="128"/>
      <c r="AB325" s="128"/>
      <c r="AC325" s="128"/>
      <c r="AD325" s="128"/>
      <c r="AE325" s="128"/>
      <c r="AF325" s="128"/>
      <c r="AG325" s="128"/>
      <c r="AH325" s="128"/>
      <c r="AI325" s="128"/>
      <c r="AJ325" s="128"/>
    </row>
    <row r="326" spans="1:36" ht="15.75" customHeight="1" x14ac:dyDescent="0.35">
      <c r="A326" s="132"/>
      <c r="B326" s="131"/>
      <c r="C326" s="131"/>
      <c r="D326" s="131"/>
      <c r="E326" s="131"/>
      <c r="F326" s="131"/>
      <c r="G326" s="131"/>
      <c r="H326" s="131"/>
      <c r="I326" s="131"/>
      <c r="J326" s="131"/>
      <c r="K326" s="128"/>
      <c r="L326" s="128"/>
      <c r="M326" s="128"/>
      <c r="N326" s="128"/>
      <c r="O326" s="128"/>
      <c r="P326" s="128"/>
      <c r="Q326" s="128"/>
      <c r="R326" s="128"/>
      <c r="S326" s="128"/>
      <c r="T326" s="128"/>
      <c r="U326" s="128"/>
      <c r="V326" s="128"/>
      <c r="W326" s="128"/>
      <c r="X326" s="128"/>
      <c r="Y326" s="128"/>
      <c r="Z326" s="128"/>
      <c r="AA326" s="128"/>
      <c r="AB326" s="128"/>
      <c r="AC326" s="128"/>
      <c r="AD326" s="128"/>
      <c r="AE326" s="128"/>
      <c r="AF326" s="128"/>
      <c r="AG326" s="128"/>
      <c r="AH326" s="128"/>
      <c r="AI326" s="128"/>
      <c r="AJ326" s="128"/>
    </row>
    <row r="327" spans="1:36" ht="15.75" customHeight="1" x14ac:dyDescent="0.35">
      <c r="A327" s="132"/>
      <c r="B327" s="131"/>
      <c r="C327" s="131"/>
      <c r="D327" s="131"/>
      <c r="E327" s="131"/>
      <c r="F327" s="131"/>
      <c r="G327" s="131"/>
      <c r="H327" s="131"/>
      <c r="I327" s="131"/>
      <c r="J327" s="131"/>
      <c r="K327" s="128"/>
      <c r="L327" s="128"/>
      <c r="M327" s="128"/>
      <c r="N327" s="128"/>
      <c r="O327" s="128"/>
      <c r="P327" s="128"/>
      <c r="Q327" s="128"/>
      <c r="R327" s="128"/>
      <c r="S327" s="128"/>
      <c r="T327" s="128"/>
      <c r="U327" s="128"/>
      <c r="V327" s="128"/>
      <c r="W327" s="128"/>
      <c r="X327" s="128"/>
      <c r="Y327" s="128"/>
      <c r="Z327" s="128"/>
      <c r="AA327" s="128"/>
      <c r="AB327" s="128"/>
      <c r="AC327" s="128"/>
      <c r="AD327" s="128"/>
      <c r="AE327" s="128"/>
      <c r="AF327" s="128"/>
      <c r="AG327" s="128"/>
      <c r="AH327" s="128"/>
      <c r="AI327" s="128"/>
      <c r="AJ327" s="128"/>
    </row>
    <row r="328" spans="1:36" ht="15.75" customHeight="1" x14ac:dyDescent="0.35">
      <c r="A328" s="132"/>
      <c r="B328" s="131"/>
      <c r="C328" s="131"/>
      <c r="D328" s="131"/>
      <c r="E328" s="131"/>
      <c r="F328" s="131"/>
      <c r="G328" s="131"/>
      <c r="H328" s="131"/>
      <c r="I328" s="131"/>
      <c r="J328" s="131"/>
      <c r="K328" s="128"/>
      <c r="L328" s="128"/>
      <c r="M328" s="128"/>
      <c r="N328" s="128"/>
      <c r="O328" s="128"/>
      <c r="P328" s="128"/>
      <c r="Q328" s="128"/>
      <c r="R328" s="128"/>
      <c r="S328" s="128"/>
      <c r="T328" s="128"/>
      <c r="U328" s="128"/>
      <c r="V328" s="128"/>
      <c r="W328" s="128"/>
      <c r="X328" s="128"/>
      <c r="Y328" s="128"/>
      <c r="Z328" s="128"/>
      <c r="AA328" s="128"/>
      <c r="AB328" s="128"/>
      <c r="AC328" s="128"/>
      <c r="AD328" s="128"/>
      <c r="AE328" s="128"/>
      <c r="AF328" s="128"/>
      <c r="AG328" s="128"/>
      <c r="AH328" s="128"/>
      <c r="AI328" s="128"/>
      <c r="AJ328" s="128"/>
    </row>
    <row r="329" spans="1:36" ht="15.75" customHeight="1" x14ac:dyDescent="0.35">
      <c r="A329" s="138"/>
      <c r="B329" s="131"/>
      <c r="C329" s="131"/>
      <c r="D329" s="131"/>
      <c r="E329" s="131"/>
      <c r="F329" s="131"/>
      <c r="G329" s="131"/>
      <c r="H329" s="131"/>
      <c r="I329" s="131"/>
      <c r="J329" s="131"/>
      <c r="K329" s="128"/>
      <c r="L329" s="128"/>
      <c r="M329" s="128"/>
      <c r="N329" s="128"/>
      <c r="O329" s="128"/>
      <c r="P329" s="128"/>
      <c r="Q329" s="128"/>
      <c r="R329" s="128"/>
      <c r="S329" s="128"/>
      <c r="T329" s="128"/>
      <c r="U329" s="128"/>
      <c r="V329" s="128"/>
      <c r="W329" s="128"/>
      <c r="X329" s="128"/>
      <c r="Y329" s="128"/>
      <c r="Z329" s="128"/>
      <c r="AA329" s="128"/>
      <c r="AB329" s="128"/>
      <c r="AC329" s="128"/>
      <c r="AD329" s="128"/>
      <c r="AE329" s="128"/>
      <c r="AF329" s="128"/>
      <c r="AG329" s="128"/>
      <c r="AH329" s="128"/>
      <c r="AI329" s="128"/>
      <c r="AJ329" s="128"/>
    </row>
    <row r="330" spans="1:36" ht="15.75" customHeight="1" x14ac:dyDescent="0.35">
      <c r="A330" s="138"/>
      <c r="B330" s="131"/>
      <c r="C330" s="131"/>
      <c r="D330" s="131"/>
      <c r="E330" s="131"/>
      <c r="F330" s="131"/>
      <c r="G330" s="131"/>
      <c r="H330" s="131"/>
      <c r="I330" s="131"/>
      <c r="J330" s="131"/>
      <c r="K330" s="128"/>
      <c r="L330" s="128"/>
      <c r="M330" s="128"/>
      <c r="N330" s="128"/>
      <c r="O330" s="128"/>
      <c r="P330" s="128"/>
      <c r="Q330" s="128"/>
      <c r="R330" s="128"/>
      <c r="S330" s="128"/>
      <c r="T330" s="128"/>
      <c r="U330" s="128"/>
      <c r="V330" s="128"/>
      <c r="W330" s="128"/>
      <c r="X330" s="128"/>
      <c r="Y330" s="128"/>
      <c r="Z330" s="128"/>
      <c r="AA330" s="128"/>
      <c r="AB330" s="128"/>
      <c r="AC330" s="128"/>
      <c r="AD330" s="128"/>
      <c r="AE330" s="128"/>
      <c r="AF330" s="128"/>
      <c r="AG330" s="128"/>
      <c r="AH330" s="128"/>
      <c r="AI330" s="128"/>
      <c r="AJ330" s="128"/>
    </row>
    <row r="331" spans="1:36" ht="15.75" customHeight="1" x14ac:dyDescent="0.35">
      <c r="A331" s="138"/>
      <c r="B331" s="131"/>
      <c r="C331" s="131"/>
      <c r="D331" s="131"/>
      <c r="E331" s="131"/>
      <c r="F331" s="131"/>
      <c r="G331" s="131"/>
      <c r="H331" s="131"/>
      <c r="I331" s="131"/>
      <c r="J331" s="131"/>
      <c r="K331" s="128"/>
      <c r="L331" s="128"/>
      <c r="M331" s="128"/>
      <c r="N331" s="128"/>
      <c r="O331" s="128"/>
      <c r="P331" s="128"/>
      <c r="Q331" s="128"/>
      <c r="R331" s="128"/>
      <c r="S331" s="128"/>
      <c r="T331" s="128"/>
      <c r="U331" s="128"/>
      <c r="V331" s="128"/>
      <c r="W331" s="128"/>
      <c r="X331" s="128"/>
      <c r="Y331" s="128"/>
      <c r="Z331" s="128"/>
      <c r="AA331" s="128"/>
      <c r="AB331" s="128"/>
      <c r="AC331" s="128"/>
      <c r="AD331" s="128"/>
      <c r="AE331" s="128"/>
      <c r="AF331" s="128"/>
      <c r="AG331" s="128"/>
      <c r="AH331" s="128"/>
      <c r="AI331" s="128"/>
      <c r="AJ331" s="128"/>
    </row>
    <row r="332" spans="1:36" ht="15.75" customHeight="1" x14ac:dyDescent="0.35">
      <c r="A332" s="138"/>
      <c r="B332" s="131"/>
      <c r="C332" s="131"/>
      <c r="D332" s="131"/>
      <c r="E332" s="131"/>
      <c r="F332" s="131"/>
      <c r="G332" s="131"/>
      <c r="H332" s="131"/>
      <c r="I332" s="131"/>
      <c r="J332" s="131"/>
      <c r="K332" s="128"/>
      <c r="L332" s="128"/>
      <c r="M332" s="128"/>
      <c r="N332" s="128"/>
      <c r="O332" s="128"/>
      <c r="P332" s="128"/>
      <c r="Q332" s="128"/>
      <c r="R332" s="128"/>
      <c r="S332" s="128"/>
      <c r="T332" s="128"/>
      <c r="U332" s="128"/>
      <c r="V332" s="128"/>
      <c r="W332" s="128"/>
      <c r="X332" s="128"/>
      <c r="Y332" s="128"/>
      <c r="Z332" s="128"/>
      <c r="AA332" s="128"/>
      <c r="AB332" s="128"/>
      <c r="AC332" s="128"/>
      <c r="AD332" s="128"/>
      <c r="AE332" s="128"/>
      <c r="AF332" s="128"/>
      <c r="AG332" s="128"/>
      <c r="AH332" s="128"/>
      <c r="AI332" s="128"/>
      <c r="AJ332" s="128"/>
    </row>
    <row r="333" spans="1:36" ht="15.75" customHeight="1" x14ac:dyDescent="0.35">
      <c r="A333" s="138"/>
      <c r="B333" s="131"/>
      <c r="C333" s="131"/>
      <c r="D333" s="131"/>
      <c r="E333" s="131"/>
      <c r="F333" s="131"/>
      <c r="G333" s="131"/>
      <c r="H333" s="131"/>
      <c r="I333" s="131"/>
      <c r="J333" s="131"/>
      <c r="K333" s="128"/>
      <c r="L333" s="128"/>
      <c r="M333" s="128"/>
      <c r="N333" s="128"/>
      <c r="O333" s="128"/>
      <c r="P333" s="128"/>
      <c r="Q333" s="128"/>
      <c r="R333" s="128"/>
      <c r="S333" s="128"/>
      <c r="T333" s="128"/>
      <c r="U333" s="128"/>
      <c r="V333" s="128"/>
      <c r="W333" s="128"/>
      <c r="X333" s="128"/>
      <c r="Y333" s="128"/>
      <c r="Z333" s="128"/>
      <c r="AA333" s="128"/>
      <c r="AB333" s="128"/>
      <c r="AC333" s="128"/>
      <c r="AD333" s="128"/>
      <c r="AE333" s="128"/>
      <c r="AF333" s="128"/>
      <c r="AG333" s="128"/>
      <c r="AH333" s="128"/>
      <c r="AI333" s="128"/>
      <c r="AJ333" s="128"/>
    </row>
    <row r="334" spans="1:36" ht="15.75" customHeight="1" x14ac:dyDescent="0.35">
      <c r="A334" s="138"/>
      <c r="B334" s="131"/>
      <c r="C334" s="131"/>
      <c r="D334" s="131"/>
      <c r="E334" s="131"/>
      <c r="F334" s="131"/>
      <c r="G334" s="131"/>
      <c r="H334" s="131"/>
      <c r="I334" s="131"/>
      <c r="J334" s="131"/>
      <c r="K334" s="128"/>
      <c r="L334" s="128"/>
      <c r="M334" s="128"/>
      <c r="N334" s="128"/>
      <c r="O334" s="128"/>
      <c r="P334" s="128"/>
      <c r="Q334" s="128"/>
      <c r="R334" s="128"/>
      <c r="S334" s="128"/>
      <c r="T334" s="128"/>
      <c r="U334" s="128"/>
      <c r="V334" s="128"/>
      <c r="W334" s="128"/>
      <c r="X334" s="128"/>
      <c r="Y334" s="128"/>
      <c r="Z334" s="128"/>
      <c r="AA334" s="128"/>
      <c r="AB334" s="128"/>
      <c r="AC334" s="128"/>
      <c r="AD334" s="128"/>
      <c r="AE334" s="128"/>
      <c r="AF334" s="128"/>
      <c r="AG334" s="128"/>
      <c r="AH334" s="128"/>
      <c r="AI334" s="128"/>
      <c r="AJ334" s="128"/>
    </row>
    <row r="335" spans="1:36" ht="15.75" customHeight="1" x14ac:dyDescent="0.35">
      <c r="A335" s="138"/>
      <c r="B335" s="131"/>
      <c r="C335" s="131"/>
      <c r="D335" s="131"/>
      <c r="E335" s="131"/>
      <c r="F335" s="131"/>
      <c r="G335" s="131"/>
      <c r="H335" s="131"/>
      <c r="I335" s="131"/>
      <c r="J335" s="131"/>
      <c r="K335" s="128"/>
      <c r="L335" s="128"/>
      <c r="M335" s="128"/>
      <c r="N335" s="128"/>
      <c r="O335" s="128"/>
      <c r="P335" s="128"/>
      <c r="Q335" s="128"/>
      <c r="R335" s="128"/>
      <c r="S335" s="128"/>
      <c r="T335" s="128"/>
      <c r="U335" s="128"/>
      <c r="V335" s="128"/>
      <c r="W335" s="128"/>
      <c r="X335" s="128"/>
      <c r="Y335" s="128"/>
      <c r="Z335" s="128"/>
      <c r="AA335" s="128"/>
      <c r="AB335" s="128"/>
      <c r="AC335" s="128"/>
      <c r="AD335" s="128"/>
      <c r="AE335" s="128"/>
      <c r="AF335" s="128"/>
      <c r="AG335" s="128"/>
      <c r="AH335" s="128"/>
      <c r="AI335" s="128"/>
      <c r="AJ335" s="128"/>
    </row>
    <row r="336" spans="1:36" ht="15.75" customHeight="1" x14ac:dyDescent="0.35">
      <c r="A336" s="138"/>
      <c r="B336" s="131"/>
      <c r="C336" s="131"/>
      <c r="D336" s="131"/>
      <c r="E336" s="131"/>
      <c r="F336" s="131"/>
      <c r="G336" s="131"/>
      <c r="H336" s="131"/>
      <c r="I336" s="131"/>
      <c r="J336" s="131"/>
      <c r="K336" s="128"/>
      <c r="L336" s="128"/>
      <c r="M336" s="128"/>
      <c r="N336" s="128"/>
      <c r="O336" s="128"/>
      <c r="P336" s="128"/>
      <c r="Q336" s="128"/>
      <c r="R336" s="128"/>
      <c r="S336" s="128"/>
      <c r="T336" s="128"/>
      <c r="U336" s="128"/>
      <c r="V336" s="128"/>
      <c r="W336" s="128"/>
      <c r="X336" s="128"/>
      <c r="Y336" s="128"/>
      <c r="Z336" s="128"/>
      <c r="AA336" s="128"/>
      <c r="AB336" s="128"/>
      <c r="AC336" s="128"/>
      <c r="AD336" s="128"/>
      <c r="AE336" s="128"/>
      <c r="AF336" s="128"/>
      <c r="AG336" s="128"/>
      <c r="AH336" s="128"/>
      <c r="AI336" s="128"/>
      <c r="AJ336" s="128"/>
    </row>
    <row r="337" spans="1:36" ht="15.75" customHeight="1" x14ac:dyDescent="0.35">
      <c r="A337" s="132"/>
      <c r="B337" s="131"/>
      <c r="C337" s="131"/>
      <c r="D337" s="131"/>
      <c r="E337" s="131"/>
      <c r="F337" s="131"/>
      <c r="G337" s="131"/>
      <c r="H337" s="131"/>
      <c r="I337" s="131"/>
      <c r="J337" s="131"/>
      <c r="K337" s="128"/>
      <c r="L337" s="128"/>
      <c r="M337" s="128"/>
      <c r="N337" s="128"/>
      <c r="O337" s="128"/>
      <c r="P337" s="128"/>
      <c r="Q337" s="128"/>
      <c r="R337" s="128"/>
      <c r="S337" s="128"/>
      <c r="T337" s="128"/>
      <c r="U337" s="128"/>
      <c r="V337" s="128"/>
      <c r="W337" s="128"/>
      <c r="X337" s="128"/>
      <c r="Y337" s="128"/>
      <c r="Z337" s="128"/>
      <c r="AA337" s="128"/>
      <c r="AB337" s="128"/>
      <c r="AC337" s="128"/>
      <c r="AD337" s="128"/>
      <c r="AE337" s="128"/>
      <c r="AF337" s="128"/>
      <c r="AG337" s="128"/>
      <c r="AH337" s="128"/>
      <c r="AI337" s="128"/>
      <c r="AJ337" s="128"/>
    </row>
    <row r="338" spans="1:36" ht="15.75" customHeight="1" x14ac:dyDescent="0.35">
      <c r="A338" s="132"/>
      <c r="B338" s="131"/>
      <c r="C338" s="131"/>
      <c r="D338" s="131"/>
      <c r="E338" s="131"/>
      <c r="F338" s="131"/>
      <c r="G338" s="131"/>
      <c r="H338" s="131"/>
      <c r="I338" s="131"/>
      <c r="J338" s="131"/>
      <c r="K338" s="128"/>
      <c r="L338" s="128"/>
      <c r="M338" s="128"/>
      <c r="N338" s="128"/>
      <c r="O338" s="128"/>
      <c r="P338" s="128"/>
      <c r="Q338" s="128"/>
      <c r="R338" s="128"/>
      <c r="S338" s="128"/>
      <c r="T338" s="128"/>
      <c r="U338" s="128"/>
      <c r="V338" s="128"/>
      <c r="W338" s="128"/>
      <c r="X338" s="128"/>
      <c r="Y338" s="128"/>
      <c r="Z338" s="128"/>
      <c r="AA338" s="128"/>
      <c r="AB338" s="128"/>
      <c r="AC338" s="128"/>
      <c r="AD338" s="128"/>
      <c r="AE338" s="128"/>
      <c r="AF338" s="128"/>
      <c r="AG338" s="128"/>
      <c r="AH338" s="128"/>
      <c r="AI338" s="128"/>
      <c r="AJ338" s="128"/>
    </row>
    <row r="339" spans="1:36" ht="15.75" customHeight="1" x14ac:dyDescent="0.35">
      <c r="A339" s="132"/>
      <c r="B339" s="131"/>
      <c r="C339" s="131"/>
      <c r="D339" s="131"/>
      <c r="E339" s="131"/>
      <c r="F339" s="131"/>
      <c r="G339" s="131"/>
      <c r="H339" s="131"/>
      <c r="I339" s="131"/>
      <c r="J339" s="131"/>
      <c r="K339" s="128"/>
      <c r="L339" s="128"/>
      <c r="M339" s="128"/>
      <c r="N339" s="128"/>
      <c r="O339" s="128"/>
      <c r="P339" s="128"/>
      <c r="Q339" s="128"/>
      <c r="R339" s="128"/>
      <c r="S339" s="128"/>
      <c r="T339" s="128"/>
      <c r="U339" s="128"/>
      <c r="V339" s="128"/>
      <c r="W339" s="128"/>
      <c r="X339" s="128"/>
      <c r="Y339" s="128"/>
      <c r="Z339" s="128"/>
      <c r="AA339" s="128"/>
      <c r="AB339" s="128"/>
      <c r="AC339" s="128"/>
      <c r="AD339" s="128"/>
      <c r="AE339" s="128"/>
      <c r="AF339" s="128"/>
      <c r="AG339" s="128"/>
      <c r="AH339" s="128"/>
      <c r="AI339" s="128"/>
      <c r="AJ339" s="128"/>
    </row>
    <row r="340" spans="1:36" ht="15.75" customHeight="1" x14ac:dyDescent="0.35">
      <c r="A340" s="132"/>
      <c r="B340" s="131"/>
      <c r="C340" s="131"/>
      <c r="D340" s="131"/>
      <c r="E340" s="131"/>
      <c r="F340" s="131"/>
      <c r="G340" s="131"/>
      <c r="H340" s="131"/>
      <c r="I340" s="131"/>
      <c r="J340" s="131"/>
      <c r="K340" s="128"/>
      <c r="L340" s="128"/>
      <c r="M340" s="128"/>
      <c r="N340" s="128"/>
      <c r="O340" s="128"/>
      <c r="P340" s="128"/>
      <c r="Q340" s="128"/>
      <c r="R340" s="128"/>
      <c r="S340" s="128"/>
      <c r="T340" s="128"/>
      <c r="U340" s="128"/>
      <c r="V340" s="128"/>
      <c r="W340" s="128"/>
      <c r="X340" s="128"/>
      <c r="Y340" s="128"/>
      <c r="Z340" s="128"/>
      <c r="AA340" s="128"/>
      <c r="AB340" s="128"/>
      <c r="AC340" s="128"/>
      <c r="AD340" s="128"/>
      <c r="AE340" s="128"/>
      <c r="AF340" s="128"/>
      <c r="AG340" s="128"/>
      <c r="AH340" s="128"/>
      <c r="AI340" s="128"/>
      <c r="AJ340" s="128"/>
    </row>
    <row r="341" spans="1:36" ht="15.75" customHeight="1" x14ac:dyDescent="0.35">
      <c r="A341" s="132"/>
      <c r="B341" s="131"/>
      <c r="C341" s="131"/>
      <c r="D341" s="131"/>
      <c r="E341" s="131"/>
      <c r="F341" s="131"/>
      <c r="G341" s="131"/>
      <c r="H341" s="131"/>
      <c r="I341" s="131"/>
      <c r="J341" s="131"/>
      <c r="K341" s="128"/>
      <c r="L341" s="128"/>
      <c r="M341" s="128"/>
      <c r="N341" s="128"/>
      <c r="O341" s="128"/>
      <c r="P341" s="128"/>
      <c r="Q341" s="128"/>
      <c r="R341" s="128"/>
      <c r="S341" s="128"/>
      <c r="T341" s="128"/>
      <c r="U341" s="128"/>
      <c r="V341" s="128"/>
      <c r="W341" s="128"/>
      <c r="X341" s="128"/>
      <c r="Y341" s="128"/>
      <c r="Z341" s="128"/>
      <c r="AA341" s="128"/>
      <c r="AB341" s="128"/>
      <c r="AC341" s="128"/>
      <c r="AD341" s="128"/>
      <c r="AE341" s="128"/>
      <c r="AF341" s="128"/>
      <c r="AG341" s="128"/>
      <c r="AH341" s="128"/>
      <c r="AI341" s="128"/>
      <c r="AJ341" s="128"/>
    </row>
    <row r="342" spans="1:36" ht="15.75" customHeight="1" x14ac:dyDescent="0.35">
      <c r="A342" s="132"/>
      <c r="B342" s="131"/>
      <c r="C342" s="131"/>
      <c r="D342" s="131"/>
      <c r="E342" s="131"/>
      <c r="F342" s="131"/>
      <c r="G342" s="131"/>
      <c r="H342" s="131"/>
      <c r="I342" s="131"/>
      <c r="J342" s="131"/>
      <c r="K342" s="128"/>
      <c r="L342" s="128"/>
      <c r="M342" s="128"/>
      <c r="N342" s="128"/>
      <c r="O342" s="128"/>
      <c r="P342" s="128"/>
      <c r="Q342" s="128"/>
      <c r="R342" s="128"/>
      <c r="S342" s="128"/>
      <c r="T342" s="128"/>
      <c r="U342" s="128"/>
      <c r="V342" s="128"/>
      <c r="W342" s="128"/>
      <c r="X342" s="128"/>
      <c r="Y342" s="128"/>
      <c r="Z342" s="128"/>
      <c r="AA342" s="128"/>
      <c r="AB342" s="128"/>
      <c r="AC342" s="128"/>
      <c r="AD342" s="128"/>
      <c r="AE342" s="128"/>
      <c r="AF342" s="128"/>
      <c r="AG342" s="128"/>
      <c r="AH342" s="128"/>
      <c r="AI342" s="128"/>
      <c r="AJ342" s="128"/>
    </row>
    <row r="343" spans="1:36" ht="15.75" customHeight="1" x14ac:dyDescent="0.35">
      <c r="A343" s="132"/>
      <c r="B343" s="131"/>
      <c r="C343" s="131"/>
      <c r="D343" s="131"/>
      <c r="E343" s="131"/>
      <c r="F343" s="131"/>
      <c r="G343" s="131"/>
      <c r="H343" s="131"/>
      <c r="I343" s="131"/>
      <c r="J343" s="131"/>
      <c r="K343" s="128"/>
      <c r="L343" s="128"/>
      <c r="M343" s="128"/>
      <c r="N343" s="128"/>
      <c r="O343" s="128"/>
      <c r="P343" s="128"/>
      <c r="Q343" s="128"/>
      <c r="R343" s="128"/>
      <c r="S343" s="128"/>
      <c r="T343" s="128"/>
      <c r="U343" s="128"/>
      <c r="V343" s="128"/>
      <c r="W343" s="128"/>
      <c r="X343" s="128"/>
      <c r="Y343" s="128"/>
      <c r="Z343" s="128"/>
      <c r="AA343" s="128"/>
      <c r="AB343" s="128"/>
      <c r="AC343" s="128"/>
      <c r="AD343" s="128"/>
      <c r="AE343" s="128"/>
      <c r="AF343" s="128"/>
      <c r="AG343" s="128"/>
      <c r="AH343" s="128"/>
      <c r="AI343" s="128"/>
      <c r="AJ343" s="128"/>
    </row>
    <row r="344" spans="1:36" ht="15.75" customHeight="1" x14ac:dyDescent="0.35">
      <c r="A344" s="132"/>
      <c r="B344" s="131"/>
      <c r="C344" s="131"/>
      <c r="D344" s="131"/>
      <c r="E344" s="131"/>
      <c r="F344" s="131"/>
      <c r="G344" s="131"/>
      <c r="H344" s="131"/>
      <c r="I344" s="131"/>
      <c r="J344" s="131"/>
      <c r="K344" s="128"/>
      <c r="L344" s="128"/>
      <c r="M344" s="128"/>
      <c r="N344" s="128"/>
      <c r="O344" s="128"/>
      <c r="P344" s="128"/>
      <c r="Q344" s="128"/>
      <c r="R344" s="128"/>
      <c r="S344" s="128"/>
      <c r="T344" s="128"/>
      <c r="U344" s="128"/>
      <c r="V344" s="128"/>
      <c r="W344" s="128"/>
      <c r="X344" s="128"/>
      <c r="Y344" s="128"/>
      <c r="Z344" s="128"/>
      <c r="AA344" s="128"/>
      <c r="AB344" s="128"/>
      <c r="AC344" s="128"/>
      <c r="AD344" s="128"/>
      <c r="AE344" s="128"/>
      <c r="AF344" s="128"/>
      <c r="AG344" s="128"/>
      <c r="AH344" s="128"/>
      <c r="AI344" s="128"/>
      <c r="AJ344" s="128"/>
    </row>
    <row r="345" spans="1:36" ht="15.75" customHeight="1" x14ac:dyDescent="0.35">
      <c r="A345" s="132"/>
      <c r="B345" s="131"/>
      <c r="C345" s="131"/>
      <c r="D345" s="131"/>
      <c r="E345" s="131"/>
      <c r="F345" s="131"/>
      <c r="G345" s="131"/>
      <c r="H345" s="131"/>
      <c r="I345" s="131"/>
      <c r="J345" s="131"/>
      <c r="K345" s="128"/>
      <c r="L345" s="128"/>
      <c r="M345" s="128"/>
      <c r="N345" s="128"/>
      <c r="O345" s="128"/>
      <c r="P345" s="128"/>
      <c r="Q345" s="128"/>
      <c r="R345" s="128"/>
      <c r="S345" s="128"/>
      <c r="T345" s="128"/>
      <c r="U345" s="128"/>
      <c r="V345" s="128"/>
      <c r="W345" s="128"/>
      <c r="X345" s="128"/>
      <c r="Y345" s="128"/>
      <c r="Z345" s="128"/>
      <c r="AA345" s="128"/>
      <c r="AB345" s="128"/>
      <c r="AC345" s="128"/>
      <c r="AD345" s="128"/>
      <c r="AE345" s="128"/>
      <c r="AF345" s="128"/>
      <c r="AG345" s="128"/>
      <c r="AH345" s="128"/>
      <c r="AI345" s="128"/>
      <c r="AJ345" s="128"/>
    </row>
    <row r="346" spans="1:36" ht="15.75" customHeight="1" x14ac:dyDescent="0.35">
      <c r="A346" s="132"/>
      <c r="B346" s="131"/>
      <c r="C346" s="131"/>
      <c r="D346" s="131"/>
      <c r="E346" s="131"/>
      <c r="F346" s="131"/>
      <c r="G346" s="131"/>
      <c r="H346" s="131"/>
      <c r="I346" s="131"/>
      <c r="J346" s="131"/>
      <c r="K346" s="128"/>
      <c r="L346" s="128"/>
      <c r="M346" s="128"/>
      <c r="N346" s="128"/>
      <c r="O346" s="128"/>
      <c r="P346" s="128"/>
      <c r="Q346" s="128"/>
      <c r="R346" s="128"/>
      <c r="S346" s="128"/>
      <c r="T346" s="128"/>
      <c r="U346" s="128"/>
      <c r="V346" s="128"/>
      <c r="W346" s="128"/>
      <c r="X346" s="128"/>
      <c r="Y346" s="128"/>
      <c r="Z346" s="128"/>
      <c r="AA346" s="128"/>
      <c r="AB346" s="128"/>
      <c r="AC346" s="128"/>
      <c r="AD346" s="128"/>
      <c r="AE346" s="128"/>
      <c r="AF346" s="128"/>
      <c r="AG346" s="128"/>
      <c r="AH346" s="128"/>
      <c r="AI346" s="128"/>
      <c r="AJ346" s="128"/>
    </row>
    <row r="347" spans="1:36" ht="15.75" customHeight="1" x14ac:dyDescent="0.35">
      <c r="A347" s="132"/>
      <c r="B347" s="131"/>
      <c r="C347" s="131"/>
      <c r="D347" s="131"/>
      <c r="E347" s="131"/>
      <c r="F347" s="131"/>
      <c r="G347" s="131"/>
      <c r="H347" s="131"/>
      <c r="I347" s="131"/>
      <c r="J347" s="131"/>
      <c r="K347" s="128"/>
      <c r="L347" s="128"/>
      <c r="M347" s="128"/>
      <c r="N347" s="128"/>
      <c r="O347" s="128"/>
      <c r="P347" s="128"/>
      <c r="Q347" s="128"/>
      <c r="R347" s="128"/>
      <c r="S347" s="128"/>
      <c r="T347" s="128"/>
      <c r="U347" s="128"/>
      <c r="V347" s="128"/>
      <c r="W347" s="128"/>
      <c r="X347" s="128"/>
      <c r="Y347" s="128"/>
      <c r="Z347" s="128"/>
      <c r="AA347" s="128"/>
      <c r="AB347" s="128"/>
      <c r="AC347" s="128"/>
      <c r="AD347" s="128"/>
      <c r="AE347" s="128"/>
      <c r="AF347" s="128"/>
      <c r="AG347" s="128"/>
      <c r="AH347" s="128"/>
      <c r="AI347" s="128"/>
      <c r="AJ347" s="128"/>
    </row>
    <row r="348" spans="1:36" ht="15.75" customHeight="1" x14ac:dyDescent="0.35">
      <c r="A348" s="132"/>
      <c r="B348" s="131"/>
      <c r="C348" s="131"/>
      <c r="D348" s="131"/>
      <c r="E348" s="131"/>
      <c r="F348" s="131"/>
      <c r="G348" s="131"/>
      <c r="H348" s="131"/>
      <c r="I348" s="131"/>
      <c r="J348" s="131"/>
      <c r="K348" s="128"/>
      <c r="L348" s="128"/>
      <c r="M348" s="128"/>
      <c r="N348" s="128"/>
      <c r="O348" s="128"/>
      <c r="P348" s="128"/>
      <c r="Q348" s="128"/>
      <c r="R348" s="128"/>
      <c r="S348" s="128"/>
      <c r="T348" s="128"/>
      <c r="U348" s="128"/>
      <c r="V348" s="128"/>
      <c r="W348" s="128"/>
      <c r="X348" s="128"/>
      <c r="Y348" s="128"/>
      <c r="Z348" s="128"/>
      <c r="AA348" s="128"/>
      <c r="AB348" s="128"/>
      <c r="AC348" s="128"/>
      <c r="AD348" s="128"/>
      <c r="AE348" s="128"/>
      <c r="AF348" s="128"/>
      <c r="AG348" s="128"/>
      <c r="AH348" s="128"/>
      <c r="AI348" s="128"/>
      <c r="AJ348" s="128"/>
    </row>
    <row r="349" spans="1:36" ht="15.75" customHeight="1" x14ac:dyDescent="0.35">
      <c r="A349" s="132"/>
      <c r="B349" s="131"/>
      <c r="C349" s="131"/>
      <c r="D349" s="131"/>
      <c r="E349" s="131"/>
      <c r="F349" s="131"/>
      <c r="G349" s="131"/>
      <c r="H349" s="131"/>
      <c r="I349" s="131"/>
      <c r="J349" s="131"/>
      <c r="K349" s="128"/>
      <c r="L349" s="128"/>
      <c r="M349" s="128"/>
      <c r="N349" s="128"/>
      <c r="O349" s="128"/>
      <c r="P349" s="128"/>
      <c r="Q349" s="128"/>
      <c r="R349" s="128"/>
      <c r="S349" s="128"/>
      <c r="T349" s="128"/>
      <c r="U349" s="128"/>
      <c r="V349" s="128"/>
      <c r="W349" s="128"/>
      <c r="X349" s="128"/>
      <c r="Y349" s="128"/>
      <c r="Z349" s="128"/>
      <c r="AA349" s="128"/>
      <c r="AB349" s="128"/>
      <c r="AC349" s="128"/>
      <c r="AD349" s="128"/>
      <c r="AE349" s="128"/>
      <c r="AF349" s="128"/>
      <c r="AG349" s="128"/>
      <c r="AH349" s="128"/>
      <c r="AI349" s="128"/>
      <c r="AJ349" s="128"/>
    </row>
    <row r="350" spans="1:36" ht="15.75" customHeight="1" x14ac:dyDescent="0.35">
      <c r="A350" s="132"/>
      <c r="B350" s="131"/>
      <c r="C350" s="131"/>
      <c r="D350" s="131"/>
      <c r="E350" s="131"/>
      <c r="F350" s="131"/>
      <c r="G350" s="131"/>
      <c r="H350" s="131"/>
      <c r="I350" s="131"/>
      <c r="J350" s="131"/>
      <c r="K350" s="128"/>
      <c r="L350" s="128"/>
      <c r="M350" s="128"/>
      <c r="N350" s="128"/>
      <c r="O350" s="128"/>
      <c r="P350" s="128"/>
      <c r="Q350" s="128"/>
      <c r="R350" s="128"/>
      <c r="S350" s="128"/>
      <c r="T350" s="128"/>
      <c r="U350" s="128"/>
      <c r="V350" s="128"/>
      <c r="W350" s="128"/>
      <c r="X350" s="128"/>
      <c r="Y350" s="128"/>
      <c r="Z350" s="128"/>
      <c r="AA350" s="128"/>
      <c r="AB350" s="128"/>
      <c r="AC350" s="128"/>
      <c r="AD350" s="128"/>
      <c r="AE350" s="128"/>
      <c r="AF350" s="128"/>
      <c r="AG350" s="128"/>
      <c r="AH350" s="128"/>
      <c r="AI350" s="128"/>
      <c r="AJ350" s="128"/>
    </row>
    <row r="351" spans="1:36" ht="15.75" customHeight="1" x14ac:dyDescent="0.35">
      <c r="A351" s="132"/>
      <c r="B351" s="131"/>
      <c r="C351" s="131"/>
      <c r="D351" s="131"/>
      <c r="E351" s="131"/>
      <c r="F351" s="131"/>
      <c r="G351" s="131"/>
      <c r="H351" s="131"/>
      <c r="I351" s="131"/>
      <c r="J351" s="131"/>
      <c r="K351" s="128"/>
      <c r="L351" s="128"/>
      <c r="M351" s="128"/>
      <c r="N351" s="128"/>
      <c r="O351" s="128"/>
      <c r="P351" s="128"/>
      <c r="Q351" s="128"/>
      <c r="R351" s="128"/>
      <c r="S351" s="128"/>
      <c r="T351" s="128"/>
      <c r="U351" s="128"/>
      <c r="V351" s="128"/>
      <c r="W351" s="128"/>
      <c r="X351" s="128"/>
      <c r="Y351" s="128"/>
      <c r="Z351" s="128"/>
      <c r="AA351" s="128"/>
      <c r="AB351" s="128"/>
      <c r="AC351" s="128"/>
      <c r="AD351" s="128"/>
      <c r="AE351" s="128"/>
      <c r="AF351" s="128"/>
      <c r="AG351" s="128"/>
      <c r="AH351" s="128"/>
      <c r="AI351" s="128"/>
      <c r="AJ351" s="128"/>
    </row>
    <row r="352" spans="1:36" ht="15.75" customHeight="1" x14ac:dyDescent="0.35">
      <c r="A352" s="132"/>
      <c r="B352" s="131"/>
      <c r="C352" s="131"/>
      <c r="D352" s="131"/>
      <c r="E352" s="131"/>
      <c r="F352" s="131"/>
      <c r="G352" s="131"/>
      <c r="H352" s="131"/>
      <c r="I352" s="131"/>
      <c r="J352" s="131"/>
      <c r="K352" s="128"/>
      <c r="L352" s="128"/>
      <c r="M352" s="128"/>
      <c r="N352" s="128"/>
      <c r="O352" s="128"/>
      <c r="P352" s="128"/>
      <c r="Q352" s="128"/>
      <c r="R352" s="128"/>
      <c r="S352" s="128"/>
      <c r="T352" s="128"/>
      <c r="U352" s="128"/>
      <c r="V352" s="128"/>
      <c r="W352" s="128"/>
      <c r="X352" s="128"/>
      <c r="Y352" s="128"/>
      <c r="Z352" s="128"/>
      <c r="AA352" s="128"/>
      <c r="AB352" s="128"/>
      <c r="AC352" s="128"/>
      <c r="AD352" s="128"/>
      <c r="AE352" s="128"/>
      <c r="AF352" s="128"/>
      <c r="AG352" s="128"/>
      <c r="AH352" s="128"/>
      <c r="AI352" s="128"/>
      <c r="AJ352" s="128"/>
    </row>
    <row r="353" spans="1:36" ht="15.75" customHeight="1" x14ac:dyDescent="0.35">
      <c r="A353" s="132"/>
      <c r="B353" s="131"/>
      <c r="C353" s="131"/>
      <c r="D353" s="131"/>
      <c r="E353" s="131"/>
      <c r="F353" s="131"/>
      <c r="G353" s="131"/>
      <c r="H353" s="131"/>
      <c r="I353" s="131"/>
      <c r="J353" s="131"/>
      <c r="K353" s="128"/>
      <c r="L353" s="128"/>
      <c r="M353" s="128"/>
      <c r="N353" s="128"/>
      <c r="O353" s="128"/>
      <c r="P353" s="128"/>
      <c r="Q353" s="128"/>
      <c r="R353" s="128"/>
      <c r="S353" s="128"/>
      <c r="T353" s="128"/>
      <c r="U353" s="128"/>
      <c r="V353" s="128"/>
      <c r="W353" s="128"/>
      <c r="X353" s="128"/>
      <c r="Y353" s="128"/>
      <c r="Z353" s="128"/>
      <c r="AA353" s="128"/>
      <c r="AB353" s="128"/>
      <c r="AC353" s="128"/>
      <c r="AD353" s="128"/>
      <c r="AE353" s="128"/>
      <c r="AF353" s="128"/>
      <c r="AG353" s="128"/>
      <c r="AH353" s="128"/>
      <c r="AI353" s="128"/>
      <c r="AJ353" s="128"/>
    </row>
    <row r="354" spans="1:36" ht="15.75" customHeight="1" x14ac:dyDescent="0.35">
      <c r="A354" s="132"/>
      <c r="B354" s="131"/>
      <c r="C354" s="131"/>
      <c r="D354" s="131"/>
      <c r="E354" s="131"/>
      <c r="F354" s="131"/>
      <c r="G354" s="131"/>
      <c r="H354" s="131"/>
      <c r="I354" s="131"/>
      <c r="J354" s="131"/>
      <c r="K354" s="128"/>
      <c r="L354" s="128"/>
      <c r="M354" s="128"/>
      <c r="N354" s="128"/>
      <c r="O354" s="128"/>
      <c r="P354" s="128"/>
      <c r="Q354" s="128"/>
      <c r="R354" s="128"/>
      <c r="S354" s="128"/>
      <c r="T354" s="128"/>
      <c r="U354" s="128"/>
      <c r="V354" s="128"/>
      <c r="W354" s="128"/>
      <c r="X354" s="128"/>
      <c r="Y354" s="128"/>
      <c r="Z354" s="128"/>
      <c r="AA354" s="128"/>
      <c r="AB354" s="128"/>
      <c r="AC354" s="128"/>
      <c r="AD354" s="128"/>
      <c r="AE354" s="128"/>
      <c r="AF354" s="128"/>
      <c r="AG354" s="128"/>
      <c r="AH354" s="128"/>
      <c r="AI354" s="128"/>
      <c r="AJ354" s="128"/>
    </row>
    <row r="355" spans="1:36" ht="15.75" customHeight="1" x14ac:dyDescent="0.35">
      <c r="A355" s="132"/>
      <c r="B355" s="131"/>
      <c r="C355" s="131"/>
      <c r="D355" s="131"/>
      <c r="E355" s="131"/>
      <c r="F355" s="131"/>
      <c r="G355" s="131"/>
      <c r="H355" s="131"/>
      <c r="I355" s="131"/>
      <c r="J355" s="131"/>
      <c r="K355" s="128"/>
      <c r="L355" s="128"/>
      <c r="M355" s="128"/>
      <c r="N355" s="128"/>
      <c r="O355" s="128"/>
      <c r="P355" s="128"/>
      <c r="Q355" s="128"/>
      <c r="R355" s="128"/>
      <c r="S355" s="128"/>
      <c r="T355" s="128"/>
      <c r="U355" s="128"/>
      <c r="V355" s="128"/>
      <c r="W355" s="128"/>
      <c r="X355" s="128"/>
      <c r="Y355" s="128"/>
      <c r="Z355" s="128"/>
      <c r="AA355" s="128"/>
      <c r="AB355" s="128"/>
      <c r="AC355" s="128"/>
      <c r="AD355" s="128"/>
      <c r="AE355" s="128"/>
      <c r="AF355" s="128"/>
      <c r="AG355" s="128"/>
      <c r="AH355" s="128"/>
      <c r="AI355" s="128"/>
      <c r="AJ355" s="128"/>
    </row>
    <row r="356" spans="1:36" ht="15.75" customHeight="1" x14ac:dyDescent="0.35">
      <c r="A356" s="132"/>
      <c r="B356" s="131"/>
      <c r="C356" s="131"/>
      <c r="D356" s="131"/>
      <c r="E356" s="131"/>
      <c r="F356" s="131"/>
      <c r="G356" s="131"/>
      <c r="H356" s="131"/>
      <c r="I356" s="131"/>
      <c r="J356" s="131"/>
      <c r="K356" s="128"/>
      <c r="L356" s="128"/>
      <c r="M356" s="128"/>
      <c r="N356" s="128"/>
      <c r="O356" s="128"/>
      <c r="P356" s="128"/>
      <c r="Q356" s="128"/>
      <c r="R356" s="128"/>
      <c r="S356" s="128"/>
      <c r="T356" s="128"/>
      <c r="U356" s="128"/>
      <c r="V356" s="128"/>
      <c r="W356" s="128"/>
      <c r="X356" s="128"/>
      <c r="Y356" s="128"/>
      <c r="Z356" s="128"/>
      <c r="AA356" s="128"/>
      <c r="AB356" s="128"/>
      <c r="AC356" s="128"/>
      <c r="AD356" s="128"/>
      <c r="AE356" s="128"/>
      <c r="AF356" s="128"/>
      <c r="AG356" s="128"/>
      <c r="AH356" s="128"/>
      <c r="AI356" s="128"/>
      <c r="AJ356" s="128"/>
    </row>
    <row r="357" spans="1:36" ht="15.75" customHeight="1" x14ac:dyDescent="0.35">
      <c r="A357" s="132"/>
      <c r="B357" s="131"/>
      <c r="C357" s="131"/>
      <c r="D357" s="131"/>
      <c r="E357" s="131"/>
      <c r="F357" s="131"/>
      <c r="G357" s="131"/>
      <c r="H357" s="131"/>
      <c r="I357" s="131"/>
      <c r="J357" s="131"/>
      <c r="K357" s="128"/>
      <c r="L357" s="128"/>
      <c r="M357" s="128"/>
      <c r="N357" s="128"/>
      <c r="O357" s="128"/>
      <c r="P357" s="128"/>
      <c r="Q357" s="128"/>
      <c r="R357" s="128"/>
      <c r="S357" s="128"/>
      <c r="T357" s="128"/>
      <c r="U357" s="128"/>
      <c r="V357" s="128"/>
      <c r="W357" s="128"/>
      <c r="X357" s="128"/>
      <c r="Y357" s="128"/>
      <c r="Z357" s="128"/>
      <c r="AA357" s="128"/>
      <c r="AB357" s="128"/>
      <c r="AC357" s="128"/>
      <c r="AD357" s="128"/>
      <c r="AE357" s="128"/>
      <c r="AF357" s="128"/>
      <c r="AG357" s="128"/>
      <c r="AH357" s="128"/>
      <c r="AI357" s="128"/>
      <c r="AJ357" s="128"/>
    </row>
    <row r="358" spans="1:36" ht="15.75" customHeight="1" x14ac:dyDescent="0.35">
      <c r="A358" s="132"/>
      <c r="B358" s="131"/>
      <c r="C358" s="131"/>
      <c r="D358" s="131"/>
      <c r="E358" s="131"/>
      <c r="F358" s="131"/>
      <c r="G358" s="131"/>
      <c r="H358" s="131"/>
      <c r="I358" s="131"/>
      <c r="J358" s="131"/>
      <c r="K358" s="128"/>
      <c r="L358" s="128"/>
      <c r="M358" s="128"/>
      <c r="N358" s="128"/>
      <c r="O358" s="128"/>
      <c r="P358" s="128"/>
      <c r="Q358" s="128"/>
      <c r="R358" s="128"/>
      <c r="S358" s="128"/>
      <c r="T358" s="128"/>
      <c r="U358" s="128"/>
      <c r="V358" s="128"/>
      <c r="W358" s="128"/>
      <c r="X358" s="128"/>
      <c r="Y358" s="128"/>
      <c r="Z358" s="128"/>
      <c r="AA358" s="128"/>
      <c r="AB358" s="128"/>
      <c r="AC358" s="128"/>
      <c r="AD358" s="128"/>
      <c r="AE358" s="128"/>
      <c r="AF358" s="128"/>
      <c r="AG358" s="128"/>
      <c r="AH358" s="128"/>
      <c r="AI358" s="128"/>
      <c r="AJ358" s="128"/>
    </row>
    <row r="359" spans="1:36" ht="15.75" customHeight="1" x14ac:dyDescent="0.35">
      <c r="A359" s="132"/>
      <c r="B359" s="131"/>
      <c r="C359" s="131"/>
      <c r="D359" s="131"/>
      <c r="E359" s="131"/>
      <c r="F359" s="131"/>
      <c r="G359" s="131"/>
      <c r="H359" s="131"/>
      <c r="I359" s="131"/>
      <c r="J359" s="131"/>
      <c r="K359" s="128"/>
      <c r="L359" s="128"/>
      <c r="M359" s="128"/>
      <c r="N359" s="128"/>
      <c r="O359" s="128"/>
      <c r="P359" s="128"/>
      <c r="Q359" s="128"/>
      <c r="R359" s="128"/>
      <c r="S359" s="128"/>
      <c r="T359" s="128"/>
      <c r="U359" s="128"/>
      <c r="V359" s="128"/>
      <c r="W359" s="128"/>
      <c r="X359" s="128"/>
      <c r="Y359" s="128"/>
      <c r="Z359" s="128"/>
      <c r="AA359" s="128"/>
      <c r="AB359" s="128"/>
      <c r="AC359" s="128"/>
      <c r="AD359" s="128"/>
      <c r="AE359" s="128"/>
      <c r="AF359" s="128"/>
      <c r="AG359" s="128"/>
      <c r="AH359" s="128"/>
      <c r="AI359" s="128"/>
      <c r="AJ359" s="128"/>
    </row>
    <row r="360" spans="1:36" ht="15.75" customHeight="1" x14ac:dyDescent="0.35">
      <c r="A360" s="132"/>
      <c r="B360" s="131"/>
      <c r="C360" s="131"/>
      <c r="D360" s="131"/>
      <c r="E360" s="131"/>
      <c r="F360" s="131"/>
      <c r="G360" s="131"/>
      <c r="H360" s="131"/>
      <c r="I360" s="131"/>
      <c r="J360" s="131"/>
      <c r="K360" s="128"/>
      <c r="L360" s="128"/>
      <c r="M360" s="128"/>
      <c r="N360" s="128"/>
      <c r="O360" s="128"/>
      <c r="P360" s="128"/>
      <c r="Q360" s="128"/>
      <c r="R360" s="128"/>
      <c r="S360" s="128"/>
      <c r="T360" s="128"/>
      <c r="U360" s="128"/>
      <c r="V360" s="128"/>
      <c r="W360" s="128"/>
      <c r="X360" s="128"/>
      <c r="Y360" s="128"/>
      <c r="Z360" s="128"/>
      <c r="AA360" s="128"/>
      <c r="AB360" s="128"/>
      <c r="AC360" s="128"/>
      <c r="AD360" s="128"/>
      <c r="AE360" s="128"/>
      <c r="AF360" s="128"/>
      <c r="AG360" s="128"/>
      <c r="AH360" s="128"/>
      <c r="AI360" s="128"/>
      <c r="AJ360" s="128"/>
    </row>
    <row r="361" spans="1:36" ht="15.75" customHeight="1" x14ac:dyDescent="0.35">
      <c r="A361" s="132"/>
      <c r="B361" s="131"/>
      <c r="C361" s="131"/>
      <c r="D361" s="131"/>
      <c r="E361" s="131"/>
      <c r="F361" s="131"/>
      <c r="G361" s="131"/>
      <c r="H361" s="131"/>
      <c r="I361" s="131"/>
      <c r="J361" s="131"/>
      <c r="K361" s="128"/>
      <c r="L361" s="128"/>
      <c r="M361" s="128"/>
      <c r="N361" s="128"/>
      <c r="O361" s="128"/>
      <c r="P361" s="128"/>
      <c r="Q361" s="128"/>
      <c r="R361" s="128"/>
      <c r="S361" s="128"/>
      <c r="T361" s="128"/>
      <c r="U361" s="128"/>
      <c r="V361" s="128"/>
      <c r="W361" s="128"/>
      <c r="X361" s="128"/>
      <c r="Y361" s="128"/>
      <c r="Z361" s="128"/>
      <c r="AA361" s="128"/>
      <c r="AB361" s="128"/>
      <c r="AC361" s="128"/>
      <c r="AD361" s="128"/>
      <c r="AE361" s="128"/>
      <c r="AF361" s="128"/>
      <c r="AG361" s="128"/>
      <c r="AH361" s="128"/>
      <c r="AI361" s="128"/>
      <c r="AJ361" s="128"/>
    </row>
    <row r="362" spans="1:36" ht="15.75" customHeight="1" x14ac:dyDescent="0.35">
      <c r="A362" s="132"/>
      <c r="B362" s="131"/>
      <c r="C362" s="131"/>
      <c r="D362" s="131"/>
      <c r="E362" s="131"/>
      <c r="F362" s="131"/>
      <c r="G362" s="131"/>
      <c r="H362" s="131"/>
      <c r="I362" s="131"/>
      <c r="J362" s="131"/>
      <c r="K362" s="128"/>
      <c r="L362" s="128"/>
      <c r="M362" s="128"/>
      <c r="N362" s="128"/>
      <c r="O362" s="128"/>
      <c r="P362" s="128"/>
      <c r="Q362" s="128"/>
      <c r="R362" s="128"/>
      <c r="S362" s="128"/>
      <c r="T362" s="128"/>
      <c r="U362" s="128"/>
      <c r="V362" s="128"/>
      <c r="W362" s="128"/>
      <c r="X362" s="128"/>
      <c r="Y362" s="128"/>
      <c r="Z362" s="128"/>
      <c r="AA362" s="128"/>
      <c r="AB362" s="128"/>
      <c r="AC362" s="128"/>
      <c r="AD362" s="128"/>
      <c r="AE362" s="128"/>
      <c r="AF362" s="128"/>
      <c r="AG362" s="128"/>
      <c r="AH362" s="128"/>
      <c r="AI362" s="128"/>
      <c r="AJ362" s="128"/>
    </row>
    <row r="363" spans="1:36" ht="15.75" customHeight="1" x14ac:dyDescent="0.35">
      <c r="A363" s="132"/>
      <c r="B363" s="131"/>
      <c r="C363" s="131"/>
      <c r="D363" s="131"/>
      <c r="E363" s="131"/>
      <c r="F363" s="131"/>
      <c r="G363" s="131"/>
      <c r="H363" s="131"/>
      <c r="I363" s="131"/>
      <c r="J363" s="131"/>
      <c r="K363" s="128"/>
      <c r="L363" s="128"/>
      <c r="M363" s="128"/>
      <c r="N363" s="128"/>
      <c r="O363" s="128"/>
      <c r="P363" s="128"/>
      <c r="Q363" s="128"/>
      <c r="R363" s="128"/>
      <c r="S363" s="128"/>
      <c r="T363" s="128"/>
      <c r="U363" s="128"/>
      <c r="V363" s="128"/>
      <c r="W363" s="128"/>
      <c r="X363" s="128"/>
      <c r="Y363" s="128"/>
      <c r="Z363" s="128"/>
      <c r="AA363" s="128"/>
      <c r="AB363" s="128"/>
      <c r="AC363" s="128"/>
      <c r="AD363" s="128"/>
      <c r="AE363" s="128"/>
      <c r="AF363" s="128"/>
      <c r="AG363" s="128"/>
      <c r="AH363" s="128"/>
      <c r="AI363" s="128"/>
      <c r="AJ363" s="128"/>
    </row>
    <row r="364" spans="1:36" ht="15.75" customHeight="1" x14ac:dyDescent="0.35">
      <c r="A364" s="132"/>
      <c r="B364" s="131"/>
      <c r="C364" s="131"/>
      <c r="D364" s="131"/>
      <c r="E364" s="131"/>
      <c r="F364" s="131"/>
      <c r="G364" s="131"/>
      <c r="H364" s="131"/>
      <c r="I364" s="131"/>
      <c r="J364" s="131"/>
      <c r="K364" s="128"/>
      <c r="L364" s="128"/>
      <c r="M364" s="128"/>
      <c r="N364" s="128"/>
      <c r="O364" s="128"/>
      <c r="P364" s="128"/>
      <c r="Q364" s="128"/>
      <c r="R364" s="128"/>
      <c r="S364" s="128"/>
      <c r="T364" s="128"/>
      <c r="U364" s="128"/>
      <c r="V364" s="128"/>
      <c r="W364" s="128"/>
      <c r="X364" s="128"/>
      <c r="Y364" s="128"/>
      <c r="Z364" s="128"/>
      <c r="AA364" s="128"/>
      <c r="AB364" s="128"/>
      <c r="AC364" s="128"/>
      <c r="AD364" s="128"/>
      <c r="AE364" s="128"/>
      <c r="AF364" s="128"/>
      <c r="AG364" s="128"/>
      <c r="AH364" s="128"/>
      <c r="AI364" s="128"/>
      <c r="AJ364" s="128"/>
    </row>
    <row r="365" spans="1:36" ht="15.75" customHeight="1" x14ac:dyDescent="0.35">
      <c r="A365" s="132"/>
      <c r="B365" s="131"/>
      <c r="C365" s="131"/>
      <c r="D365" s="131"/>
      <c r="E365" s="131"/>
      <c r="F365" s="131"/>
      <c r="G365" s="131"/>
      <c r="H365" s="131"/>
      <c r="I365" s="131"/>
      <c r="J365" s="131"/>
      <c r="K365" s="128"/>
      <c r="L365" s="128"/>
      <c r="M365" s="128"/>
      <c r="N365" s="128"/>
      <c r="O365" s="128"/>
      <c r="P365" s="128"/>
      <c r="Q365" s="128"/>
      <c r="R365" s="128"/>
      <c r="S365" s="128"/>
      <c r="T365" s="128"/>
      <c r="U365" s="128"/>
      <c r="V365" s="128"/>
      <c r="W365" s="128"/>
      <c r="X365" s="128"/>
      <c r="Y365" s="128"/>
      <c r="Z365" s="128"/>
      <c r="AA365" s="128"/>
      <c r="AB365" s="128"/>
      <c r="AC365" s="128"/>
      <c r="AD365" s="128"/>
      <c r="AE365" s="128"/>
      <c r="AF365" s="128"/>
      <c r="AG365" s="128"/>
      <c r="AH365" s="128"/>
      <c r="AI365" s="128"/>
      <c r="AJ365" s="128"/>
    </row>
    <row r="366" spans="1:36" ht="15.75" customHeight="1" x14ac:dyDescent="0.35">
      <c r="A366" s="132"/>
      <c r="B366" s="131"/>
      <c r="C366" s="131"/>
      <c r="D366" s="131"/>
      <c r="E366" s="131"/>
      <c r="F366" s="131"/>
      <c r="G366" s="131"/>
      <c r="H366" s="131"/>
      <c r="I366" s="131"/>
      <c r="J366" s="131"/>
      <c r="K366" s="128"/>
      <c r="L366" s="128"/>
      <c r="M366" s="128"/>
      <c r="N366" s="128"/>
      <c r="O366" s="128"/>
      <c r="P366" s="128"/>
      <c r="Q366" s="128"/>
      <c r="R366" s="128"/>
      <c r="S366" s="128"/>
      <c r="T366" s="128"/>
      <c r="U366" s="128"/>
      <c r="V366" s="128"/>
      <c r="W366" s="128"/>
      <c r="X366" s="128"/>
      <c r="Y366" s="128"/>
      <c r="Z366" s="128"/>
      <c r="AA366" s="128"/>
      <c r="AB366" s="128"/>
      <c r="AC366" s="128"/>
      <c r="AD366" s="128"/>
      <c r="AE366" s="128"/>
      <c r="AF366" s="128"/>
      <c r="AG366" s="128"/>
      <c r="AH366" s="128"/>
      <c r="AI366" s="128"/>
      <c r="AJ366" s="128"/>
    </row>
    <row r="367" spans="1:36" ht="15.75" customHeight="1" x14ac:dyDescent="0.35">
      <c r="A367" s="137"/>
      <c r="B367" s="131"/>
      <c r="C367" s="131"/>
      <c r="D367" s="131"/>
      <c r="E367" s="131"/>
      <c r="F367" s="131"/>
      <c r="G367" s="131"/>
      <c r="H367" s="131"/>
      <c r="I367" s="131"/>
      <c r="J367" s="131"/>
      <c r="K367" s="128"/>
      <c r="L367" s="128"/>
      <c r="M367" s="128"/>
      <c r="N367" s="128"/>
      <c r="O367" s="128"/>
      <c r="P367" s="128"/>
      <c r="Q367" s="128"/>
      <c r="R367" s="128"/>
      <c r="S367" s="128"/>
      <c r="T367" s="128"/>
      <c r="U367" s="128"/>
      <c r="V367" s="128"/>
      <c r="W367" s="128"/>
      <c r="X367" s="128"/>
      <c r="Y367" s="128"/>
      <c r="Z367" s="128"/>
      <c r="AA367" s="128"/>
      <c r="AB367" s="128"/>
      <c r="AC367" s="128"/>
      <c r="AD367" s="128"/>
      <c r="AE367" s="128"/>
      <c r="AF367" s="128"/>
      <c r="AG367" s="128"/>
      <c r="AH367" s="128"/>
      <c r="AI367" s="128"/>
      <c r="AJ367" s="128"/>
    </row>
    <row r="368" spans="1:36" ht="15.75" customHeight="1" x14ac:dyDescent="0.35">
      <c r="A368" s="130"/>
      <c r="B368" s="131"/>
      <c r="C368" s="131"/>
      <c r="D368" s="131"/>
      <c r="E368" s="131"/>
      <c r="F368" s="131"/>
      <c r="G368" s="131"/>
      <c r="H368" s="131"/>
      <c r="I368" s="131"/>
      <c r="J368" s="131"/>
      <c r="K368" s="128"/>
      <c r="L368" s="128"/>
      <c r="M368" s="128"/>
      <c r="N368" s="128"/>
      <c r="O368" s="128"/>
      <c r="P368" s="128"/>
      <c r="Q368" s="128"/>
      <c r="R368" s="128"/>
      <c r="S368" s="128"/>
      <c r="T368" s="128"/>
      <c r="U368" s="128"/>
      <c r="V368" s="128"/>
      <c r="W368" s="128"/>
      <c r="X368" s="128"/>
      <c r="Y368" s="128"/>
      <c r="Z368" s="128"/>
      <c r="AA368" s="128"/>
      <c r="AB368" s="128"/>
      <c r="AC368" s="128"/>
      <c r="AD368" s="128"/>
      <c r="AE368" s="128"/>
      <c r="AF368" s="128"/>
      <c r="AG368" s="128"/>
      <c r="AH368" s="128"/>
      <c r="AI368" s="128"/>
      <c r="AJ368" s="128"/>
    </row>
    <row r="369" spans="1:36" ht="15.75" customHeight="1" x14ac:dyDescent="0.35">
      <c r="A369" s="138"/>
      <c r="B369" s="131"/>
      <c r="C369" s="131"/>
      <c r="D369" s="131"/>
      <c r="E369" s="131"/>
      <c r="F369" s="131"/>
      <c r="G369" s="131"/>
      <c r="H369" s="131"/>
      <c r="I369" s="131"/>
      <c r="J369" s="131"/>
      <c r="K369" s="128"/>
      <c r="L369" s="128"/>
      <c r="M369" s="128"/>
      <c r="N369" s="128"/>
      <c r="O369" s="128"/>
      <c r="P369" s="128"/>
      <c r="Q369" s="128"/>
      <c r="R369" s="128"/>
      <c r="S369" s="128"/>
      <c r="T369" s="128"/>
      <c r="U369" s="128"/>
      <c r="V369" s="128"/>
      <c r="W369" s="128"/>
      <c r="X369" s="128"/>
      <c r="Y369" s="128"/>
      <c r="Z369" s="128"/>
      <c r="AA369" s="128"/>
      <c r="AB369" s="128"/>
      <c r="AC369" s="128"/>
      <c r="AD369" s="128"/>
      <c r="AE369" s="128"/>
      <c r="AF369" s="128"/>
      <c r="AG369" s="128"/>
      <c r="AH369" s="128"/>
      <c r="AI369" s="128"/>
      <c r="AJ369" s="128"/>
    </row>
    <row r="370" spans="1:36" ht="15.75" customHeight="1" x14ac:dyDescent="0.35">
      <c r="A370" s="138"/>
      <c r="B370" s="131"/>
      <c r="C370" s="131"/>
      <c r="D370" s="131"/>
      <c r="E370" s="131"/>
      <c r="F370" s="131"/>
      <c r="G370" s="131"/>
      <c r="H370" s="131"/>
      <c r="I370" s="131"/>
      <c r="J370" s="131"/>
      <c r="K370" s="128"/>
      <c r="L370" s="128"/>
      <c r="M370" s="128"/>
      <c r="N370" s="128"/>
      <c r="O370" s="128"/>
      <c r="P370" s="128"/>
      <c r="Q370" s="128"/>
      <c r="R370" s="128"/>
      <c r="S370" s="128"/>
      <c r="T370" s="128"/>
      <c r="U370" s="128"/>
      <c r="V370" s="128"/>
      <c r="W370" s="128"/>
      <c r="X370" s="128"/>
      <c r="Y370" s="128"/>
      <c r="Z370" s="128"/>
      <c r="AA370" s="128"/>
      <c r="AB370" s="128"/>
      <c r="AC370" s="128"/>
      <c r="AD370" s="128"/>
      <c r="AE370" s="128"/>
      <c r="AF370" s="128"/>
      <c r="AG370" s="128"/>
      <c r="AH370" s="128"/>
      <c r="AI370" s="128"/>
      <c r="AJ370" s="128"/>
    </row>
    <row r="371" spans="1:36" ht="15.75" customHeight="1" x14ac:dyDescent="0.35">
      <c r="A371" s="138"/>
      <c r="B371" s="131"/>
      <c r="C371" s="131"/>
      <c r="D371" s="131"/>
      <c r="E371" s="131"/>
      <c r="F371" s="131"/>
      <c r="G371" s="131"/>
      <c r="H371" s="131"/>
      <c r="I371" s="131"/>
      <c r="J371" s="131"/>
      <c r="K371" s="128"/>
      <c r="L371" s="128"/>
      <c r="M371" s="128"/>
      <c r="N371" s="128"/>
      <c r="O371" s="128"/>
      <c r="P371" s="128"/>
      <c r="Q371" s="128"/>
      <c r="R371" s="128"/>
      <c r="S371" s="128"/>
      <c r="T371" s="128"/>
      <c r="U371" s="128"/>
      <c r="V371" s="128"/>
      <c r="W371" s="128"/>
      <c r="X371" s="128"/>
      <c r="Y371" s="128"/>
      <c r="Z371" s="128"/>
      <c r="AA371" s="128"/>
      <c r="AB371" s="128"/>
      <c r="AC371" s="128"/>
      <c r="AD371" s="128"/>
      <c r="AE371" s="128"/>
      <c r="AF371" s="128"/>
      <c r="AG371" s="128"/>
      <c r="AH371" s="128"/>
      <c r="AI371" s="128"/>
      <c r="AJ371" s="128"/>
    </row>
    <row r="372" spans="1:36" ht="15.75" customHeight="1" x14ac:dyDescent="0.35">
      <c r="A372" s="138"/>
      <c r="B372" s="131"/>
      <c r="C372" s="131"/>
      <c r="D372" s="131"/>
      <c r="E372" s="131"/>
      <c r="F372" s="131"/>
      <c r="G372" s="131"/>
      <c r="H372" s="131"/>
      <c r="I372" s="131"/>
      <c r="J372" s="131"/>
      <c r="K372" s="128"/>
      <c r="L372" s="128"/>
      <c r="M372" s="128"/>
      <c r="N372" s="128"/>
      <c r="O372" s="128"/>
      <c r="P372" s="128"/>
      <c r="Q372" s="128"/>
      <c r="R372" s="128"/>
      <c r="S372" s="128"/>
      <c r="T372" s="128"/>
      <c r="U372" s="128"/>
      <c r="V372" s="128"/>
      <c r="W372" s="128"/>
      <c r="X372" s="128"/>
      <c r="Y372" s="128"/>
      <c r="Z372" s="128"/>
      <c r="AA372" s="128"/>
      <c r="AB372" s="128"/>
      <c r="AC372" s="128"/>
      <c r="AD372" s="128"/>
      <c r="AE372" s="128"/>
      <c r="AF372" s="128"/>
      <c r="AG372" s="128"/>
      <c r="AH372" s="128"/>
      <c r="AI372" s="128"/>
      <c r="AJ372" s="128"/>
    </row>
    <row r="373" spans="1:36" ht="15.75" customHeight="1" x14ac:dyDescent="0.35">
      <c r="A373" s="138"/>
      <c r="B373" s="131"/>
      <c r="C373" s="131"/>
      <c r="D373" s="131"/>
      <c r="E373" s="131"/>
      <c r="F373" s="131"/>
      <c r="G373" s="131"/>
      <c r="H373" s="131"/>
      <c r="I373" s="131"/>
      <c r="J373" s="131"/>
      <c r="K373" s="128"/>
      <c r="L373" s="128"/>
      <c r="M373" s="128"/>
      <c r="N373" s="128"/>
      <c r="O373" s="128"/>
      <c r="P373" s="128"/>
      <c r="Q373" s="128"/>
      <c r="R373" s="128"/>
      <c r="S373" s="128"/>
      <c r="T373" s="128"/>
      <c r="U373" s="128"/>
      <c r="V373" s="128"/>
      <c r="W373" s="128"/>
      <c r="X373" s="128"/>
      <c r="Y373" s="128"/>
      <c r="Z373" s="128"/>
      <c r="AA373" s="128"/>
      <c r="AB373" s="128"/>
      <c r="AC373" s="128"/>
      <c r="AD373" s="128"/>
      <c r="AE373" s="128"/>
      <c r="AF373" s="128"/>
      <c r="AG373" s="128"/>
      <c r="AH373" s="128"/>
      <c r="AI373" s="128"/>
      <c r="AJ373" s="128"/>
    </row>
    <row r="374" spans="1:36" ht="15.75" customHeight="1" x14ac:dyDescent="0.35">
      <c r="A374" s="138"/>
      <c r="B374" s="131"/>
      <c r="C374" s="131"/>
      <c r="D374" s="131"/>
      <c r="E374" s="131"/>
      <c r="F374" s="131"/>
      <c r="G374" s="131"/>
      <c r="H374" s="131"/>
      <c r="I374" s="131"/>
      <c r="J374" s="131"/>
      <c r="K374" s="128"/>
      <c r="L374" s="128"/>
      <c r="M374" s="128"/>
      <c r="N374" s="128"/>
      <c r="O374" s="128"/>
      <c r="P374" s="128"/>
      <c r="Q374" s="128"/>
      <c r="R374" s="128"/>
      <c r="S374" s="128"/>
      <c r="T374" s="128"/>
      <c r="U374" s="128"/>
      <c r="V374" s="128"/>
      <c r="W374" s="128"/>
      <c r="X374" s="128"/>
      <c r="Y374" s="128"/>
      <c r="Z374" s="128"/>
      <c r="AA374" s="128"/>
      <c r="AB374" s="128"/>
      <c r="AC374" s="128"/>
      <c r="AD374" s="128"/>
      <c r="AE374" s="128"/>
      <c r="AF374" s="128"/>
      <c r="AG374" s="128"/>
      <c r="AH374" s="128"/>
      <c r="AI374" s="128"/>
      <c r="AJ374" s="128"/>
    </row>
    <row r="375" spans="1:36" ht="15.75" customHeight="1" x14ac:dyDescent="0.35">
      <c r="A375" s="138"/>
      <c r="B375" s="131"/>
      <c r="C375" s="131"/>
      <c r="D375" s="131"/>
      <c r="E375" s="131"/>
      <c r="F375" s="131"/>
      <c r="G375" s="131"/>
      <c r="H375" s="131"/>
      <c r="I375" s="131"/>
      <c r="J375" s="131"/>
      <c r="K375" s="128"/>
      <c r="L375" s="128"/>
      <c r="M375" s="128"/>
      <c r="N375" s="128"/>
      <c r="O375" s="128"/>
      <c r="P375" s="128"/>
      <c r="Q375" s="128"/>
      <c r="R375" s="128"/>
      <c r="S375" s="128"/>
      <c r="T375" s="128"/>
      <c r="U375" s="128"/>
      <c r="V375" s="128"/>
      <c r="W375" s="128"/>
      <c r="X375" s="128"/>
      <c r="Y375" s="128"/>
      <c r="Z375" s="128"/>
      <c r="AA375" s="128"/>
      <c r="AB375" s="128"/>
      <c r="AC375" s="128"/>
      <c r="AD375" s="128"/>
      <c r="AE375" s="128"/>
      <c r="AF375" s="128"/>
      <c r="AG375" s="128"/>
      <c r="AH375" s="128"/>
      <c r="AI375" s="128"/>
      <c r="AJ375" s="128"/>
    </row>
    <row r="376" spans="1:36" ht="15.75" customHeight="1" x14ac:dyDescent="0.35">
      <c r="A376" s="138"/>
      <c r="B376" s="131"/>
      <c r="C376" s="131"/>
      <c r="D376" s="131"/>
      <c r="E376" s="131"/>
      <c r="F376" s="131"/>
      <c r="G376" s="131"/>
      <c r="H376" s="131"/>
      <c r="I376" s="131"/>
      <c r="J376" s="131"/>
      <c r="K376" s="128"/>
      <c r="L376" s="128"/>
      <c r="M376" s="128"/>
      <c r="N376" s="128"/>
      <c r="O376" s="128"/>
      <c r="P376" s="128"/>
      <c r="Q376" s="128"/>
      <c r="R376" s="128"/>
      <c r="S376" s="128"/>
      <c r="T376" s="128"/>
      <c r="U376" s="128"/>
      <c r="V376" s="128"/>
      <c r="W376" s="128"/>
      <c r="X376" s="128"/>
      <c r="Y376" s="128"/>
      <c r="Z376" s="128"/>
      <c r="AA376" s="128"/>
      <c r="AB376" s="128"/>
      <c r="AC376" s="128"/>
      <c r="AD376" s="128"/>
      <c r="AE376" s="128"/>
      <c r="AF376" s="128"/>
      <c r="AG376" s="128"/>
      <c r="AH376" s="128"/>
      <c r="AI376" s="128"/>
      <c r="AJ376" s="128"/>
    </row>
    <row r="377" spans="1:36" ht="15.75" customHeight="1" x14ac:dyDescent="0.35">
      <c r="A377" s="138"/>
      <c r="B377" s="131"/>
      <c r="C377" s="131"/>
      <c r="D377" s="131"/>
      <c r="E377" s="131"/>
      <c r="F377" s="131"/>
      <c r="G377" s="131"/>
      <c r="H377" s="131"/>
      <c r="I377" s="131"/>
      <c r="J377" s="131"/>
      <c r="K377" s="128"/>
      <c r="L377" s="128"/>
      <c r="M377" s="128"/>
      <c r="N377" s="128"/>
      <c r="O377" s="128"/>
      <c r="P377" s="128"/>
      <c r="Q377" s="128"/>
      <c r="R377" s="128"/>
      <c r="S377" s="128"/>
      <c r="T377" s="128"/>
      <c r="U377" s="128"/>
      <c r="V377" s="128"/>
      <c r="W377" s="128"/>
      <c r="X377" s="128"/>
      <c r="Y377" s="128"/>
      <c r="Z377" s="128"/>
      <c r="AA377" s="128"/>
      <c r="AB377" s="128"/>
      <c r="AC377" s="128"/>
      <c r="AD377" s="128"/>
      <c r="AE377" s="128"/>
      <c r="AF377" s="128"/>
      <c r="AG377" s="128"/>
      <c r="AH377" s="128"/>
      <c r="AI377" s="128"/>
      <c r="AJ377" s="128"/>
    </row>
    <row r="378" spans="1:36" ht="15.75" customHeight="1" x14ac:dyDescent="0.35">
      <c r="A378" s="138"/>
      <c r="B378" s="131"/>
      <c r="C378" s="131"/>
      <c r="D378" s="131"/>
      <c r="E378" s="131"/>
      <c r="F378" s="131"/>
      <c r="G378" s="131"/>
      <c r="H378" s="131"/>
      <c r="I378" s="131"/>
      <c r="J378" s="131"/>
      <c r="K378" s="128"/>
      <c r="L378" s="128"/>
      <c r="M378" s="128"/>
      <c r="N378" s="128"/>
      <c r="O378" s="128"/>
      <c r="P378" s="128"/>
      <c r="Q378" s="128"/>
      <c r="R378" s="128"/>
      <c r="S378" s="128"/>
      <c r="T378" s="128"/>
      <c r="U378" s="128"/>
      <c r="V378" s="128"/>
      <c r="W378" s="128"/>
      <c r="X378" s="128"/>
      <c r="Y378" s="128"/>
      <c r="Z378" s="128"/>
      <c r="AA378" s="128"/>
      <c r="AB378" s="128"/>
      <c r="AC378" s="128"/>
      <c r="AD378" s="128"/>
      <c r="AE378" s="128"/>
      <c r="AF378" s="128"/>
      <c r="AG378" s="128"/>
      <c r="AH378" s="128"/>
      <c r="AI378" s="128"/>
      <c r="AJ378" s="128"/>
    </row>
    <row r="379" spans="1:36" ht="15.75" customHeight="1" x14ac:dyDescent="0.35">
      <c r="A379" s="138"/>
      <c r="B379" s="131"/>
      <c r="C379" s="131"/>
      <c r="D379" s="131"/>
      <c r="E379" s="131"/>
      <c r="F379" s="131"/>
      <c r="G379" s="131"/>
      <c r="H379" s="131"/>
      <c r="I379" s="131"/>
      <c r="J379" s="131"/>
      <c r="K379" s="128"/>
      <c r="L379" s="128"/>
      <c r="M379" s="128"/>
      <c r="N379" s="128"/>
      <c r="O379" s="128"/>
      <c r="P379" s="128"/>
      <c r="Q379" s="128"/>
      <c r="R379" s="128"/>
      <c r="S379" s="128"/>
      <c r="T379" s="128"/>
      <c r="U379" s="128"/>
      <c r="V379" s="128"/>
      <c r="W379" s="128"/>
      <c r="X379" s="128"/>
      <c r="Y379" s="128"/>
      <c r="Z379" s="128"/>
      <c r="AA379" s="128"/>
      <c r="AB379" s="128"/>
      <c r="AC379" s="128"/>
      <c r="AD379" s="128"/>
      <c r="AE379" s="128"/>
      <c r="AF379" s="128"/>
      <c r="AG379" s="128"/>
      <c r="AH379" s="128"/>
      <c r="AI379" s="128"/>
      <c r="AJ379" s="128"/>
    </row>
    <row r="380" spans="1:36" ht="15.75" customHeight="1" x14ac:dyDescent="0.35">
      <c r="A380" s="138"/>
      <c r="B380" s="131"/>
      <c r="C380" s="131"/>
      <c r="D380" s="131"/>
      <c r="E380" s="131"/>
      <c r="F380" s="131"/>
      <c r="G380" s="131"/>
      <c r="H380" s="131"/>
      <c r="I380" s="131"/>
      <c r="J380" s="131"/>
      <c r="K380" s="128"/>
      <c r="L380" s="128"/>
      <c r="M380" s="128"/>
      <c r="N380" s="128"/>
      <c r="O380" s="128"/>
      <c r="P380" s="128"/>
      <c r="Q380" s="128"/>
      <c r="R380" s="128"/>
      <c r="S380" s="128"/>
      <c r="T380" s="128"/>
      <c r="U380" s="128"/>
      <c r="V380" s="128"/>
      <c r="W380" s="128"/>
      <c r="X380" s="128"/>
      <c r="Y380" s="128"/>
      <c r="Z380" s="128"/>
      <c r="AA380" s="128"/>
      <c r="AB380" s="128"/>
      <c r="AC380" s="128"/>
      <c r="AD380" s="128"/>
      <c r="AE380" s="128"/>
      <c r="AF380" s="128"/>
      <c r="AG380" s="128"/>
      <c r="AH380" s="128"/>
      <c r="AI380" s="128"/>
      <c r="AJ380" s="128"/>
    </row>
    <row r="381" spans="1:36" ht="15.75" customHeight="1" x14ac:dyDescent="0.35">
      <c r="A381" s="138"/>
      <c r="B381" s="131"/>
      <c r="C381" s="131"/>
      <c r="D381" s="131"/>
      <c r="E381" s="131"/>
      <c r="F381" s="131"/>
      <c r="G381" s="131"/>
      <c r="H381" s="131"/>
      <c r="I381" s="131"/>
      <c r="J381" s="131"/>
      <c r="K381" s="128"/>
      <c r="L381" s="128"/>
      <c r="M381" s="128"/>
      <c r="N381" s="128"/>
      <c r="O381" s="128"/>
      <c r="P381" s="128"/>
      <c r="Q381" s="128"/>
      <c r="R381" s="128"/>
      <c r="S381" s="128"/>
      <c r="T381" s="128"/>
      <c r="U381" s="128"/>
      <c r="V381" s="128"/>
      <c r="W381" s="128"/>
      <c r="X381" s="128"/>
      <c r="Y381" s="128"/>
      <c r="Z381" s="128"/>
      <c r="AA381" s="128"/>
      <c r="AB381" s="128"/>
      <c r="AC381" s="128"/>
      <c r="AD381" s="128"/>
      <c r="AE381" s="128"/>
      <c r="AF381" s="128"/>
      <c r="AG381" s="128"/>
      <c r="AH381" s="128"/>
      <c r="AI381" s="128"/>
      <c r="AJ381" s="128"/>
    </row>
    <row r="382" spans="1:36" ht="15.75" customHeight="1" x14ac:dyDescent="0.35">
      <c r="A382" s="138"/>
      <c r="B382" s="131"/>
      <c r="C382" s="131"/>
      <c r="D382" s="131"/>
      <c r="E382" s="131"/>
      <c r="F382" s="131"/>
      <c r="G382" s="131"/>
      <c r="H382" s="131"/>
      <c r="I382" s="131"/>
      <c r="J382" s="131"/>
      <c r="K382" s="128"/>
      <c r="L382" s="128"/>
      <c r="M382" s="128"/>
      <c r="N382" s="128"/>
      <c r="O382" s="128"/>
      <c r="P382" s="128"/>
      <c r="Q382" s="128"/>
      <c r="R382" s="128"/>
      <c r="S382" s="128"/>
      <c r="T382" s="128"/>
      <c r="U382" s="128"/>
      <c r="V382" s="128"/>
      <c r="W382" s="128"/>
      <c r="X382" s="128"/>
      <c r="Y382" s="128"/>
      <c r="Z382" s="128"/>
      <c r="AA382" s="128"/>
      <c r="AB382" s="128"/>
      <c r="AC382" s="128"/>
      <c r="AD382" s="128"/>
      <c r="AE382" s="128"/>
      <c r="AF382" s="128"/>
      <c r="AG382" s="128"/>
      <c r="AH382" s="128"/>
      <c r="AI382" s="128"/>
      <c r="AJ382" s="128"/>
    </row>
    <row r="383" spans="1:36" ht="15.75" customHeight="1" x14ac:dyDescent="0.35">
      <c r="A383" s="138"/>
      <c r="B383" s="131"/>
      <c r="C383" s="131"/>
      <c r="D383" s="131"/>
      <c r="E383" s="131"/>
      <c r="F383" s="131"/>
      <c r="G383" s="131"/>
      <c r="H383" s="131"/>
      <c r="I383" s="131"/>
      <c r="J383" s="131"/>
      <c r="K383" s="128"/>
      <c r="L383" s="128"/>
      <c r="M383" s="128"/>
      <c r="N383" s="128"/>
      <c r="O383" s="128"/>
      <c r="P383" s="128"/>
      <c r="Q383" s="128"/>
      <c r="R383" s="128"/>
      <c r="S383" s="128"/>
      <c r="T383" s="128"/>
      <c r="U383" s="128"/>
      <c r="V383" s="128"/>
      <c r="W383" s="128"/>
      <c r="X383" s="128"/>
      <c r="Y383" s="128"/>
      <c r="Z383" s="128"/>
      <c r="AA383" s="128"/>
      <c r="AB383" s="128"/>
      <c r="AC383" s="128"/>
      <c r="AD383" s="128"/>
      <c r="AE383" s="128"/>
      <c r="AF383" s="128"/>
      <c r="AG383" s="128"/>
      <c r="AH383" s="128"/>
      <c r="AI383" s="128"/>
      <c r="AJ383" s="128"/>
    </row>
    <row r="384" spans="1:36" ht="15.75" customHeight="1" x14ac:dyDescent="0.35">
      <c r="A384" s="138"/>
      <c r="B384" s="131"/>
      <c r="C384" s="131"/>
      <c r="D384" s="131"/>
      <c r="E384" s="131"/>
      <c r="F384" s="131"/>
      <c r="G384" s="131"/>
      <c r="H384" s="131"/>
      <c r="I384" s="131"/>
      <c r="J384" s="131"/>
      <c r="K384" s="128"/>
      <c r="L384" s="128"/>
      <c r="M384" s="128"/>
      <c r="N384" s="128"/>
      <c r="O384" s="128"/>
      <c r="P384" s="128"/>
      <c r="Q384" s="128"/>
      <c r="R384" s="128"/>
      <c r="S384" s="128"/>
      <c r="T384" s="128"/>
      <c r="U384" s="128"/>
      <c r="V384" s="128"/>
      <c r="W384" s="128"/>
      <c r="X384" s="128"/>
      <c r="Y384" s="128"/>
      <c r="Z384" s="128"/>
      <c r="AA384" s="128"/>
      <c r="AB384" s="128"/>
      <c r="AC384" s="128"/>
      <c r="AD384" s="128"/>
      <c r="AE384" s="128"/>
      <c r="AF384" s="128"/>
      <c r="AG384" s="128"/>
      <c r="AH384" s="128"/>
      <c r="AI384" s="128"/>
      <c r="AJ384" s="128"/>
    </row>
    <row r="385" spans="1:36" ht="15.75" customHeight="1" x14ac:dyDescent="0.35">
      <c r="A385" s="138"/>
      <c r="B385" s="131"/>
      <c r="C385" s="131"/>
      <c r="D385" s="131"/>
      <c r="E385" s="131"/>
      <c r="F385" s="131"/>
      <c r="G385" s="131"/>
      <c r="H385" s="131"/>
      <c r="I385" s="131"/>
      <c r="J385" s="131"/>
      <c r="K385" s="128"/>
      <c r="L385" s="128"/>
      <c r="M385" s="128"/>
      <c r="N385" s="128"/>
      <c r="O385" s="128"/>
      <c r="P385" s="128"/>
      <c r="Q385" s="128"/>
      <c r="R385" s="128"/>
      <c r="S385" s="128"/>
      <c r="T385" s="128"/>
      <c r="U385" s="128"/>
      <c r="V385" s="128"/>
      <c r="W385" s="128"/>
      <c r="X385" s="128"/>
      <c r="Y385" s="128"/>
      <c r="Z385" s="128"/>
      <c r="AA385" s="128"/>
      <c r="AB385" s="128"/>
      <c r="AC385" s="128"/>
      <c r="AD385" s="128"/>
      <c r="AE385" s="128"/>
      <c r="AF385" s="128"/>
      <c r="AG385" s="128"/>
      <c r="AH385" s="128"/>
      <c r="AI385" s="128"/>
      <c r="AJ385" s="128"/>
    </row>
    <row r="386" spans="1:36" ht="15.75" customHeight="1" x14ac:dyDescent="0.35">
      <c r="A386" s="138"/>
      <c r="B386" s="131"/>
      <c r="C386" s="131"/>
      <c r="D386" s="131"/>
      <c r="E386" s="131"/>
      <c r="F386" s="131"/>
      <c r="G386" s="131"/>
      <c r="H386" s="131"/>
      <c r="I386" s="131"/>
      <c r="J386" s="131"/>
      <c r="K386" s="128"/>
      <c r="L386" s="128"/>
      <c r="M386" s="128"/>
      <c r="N386" s="128"/>
      <c r="O386" s="128"/>
      <c r="P386" s="128"/>
      <c r="Q386" s="128"/>
      <c r="R386" s="128"/>
      <c r="S386" s="128"/>
      <c r="T386" s="128"/>
      <c r="U386" s="128"/>
      <c r="V386" s="128"/>
      <c r="W386" s="128"/>
      <c r="X386" s="128"/>
      <c r="Y386" s="128"/>
      <c r="Z386" s="128"/>
      <c r="AA386" s="128"/>
      <c r="AB386" s="128"/>
      <c r="AC386" s="128"/>
      <c r="AD386" s="128"/>
      <c r="AE386" s="128"/>
      <c r="AF386" s="128"/>
      <c r="AG386" s="128"/>
      <c r="AH386" s="128"/>
      <c r="AI386" s="128"/>
      <c r="AJ386" s="128"/>
    </row>
    <row r="387" spans="1:36" ht="15.75" customHeight="1" x14ac:dyDescent="0.35">
      <c r="A387" s="138"/>
      <c r="B387" s="131"/>
      <c r="C387" s="131"/>
      <c r="D387" s="131"/>
      <c r="E387" s="131"/>
      <c r="F387" s="131"/>
      <c r="G387" s="131"/>
      <c r="H387" s="131"/>
      <c r="I387" s="131"/>
      <c r="J387" s="131"/>
      <c r="K387" s="128"/>
      <c r="L387" s="128"/>
      <c r="M387" s="128"/>
      <c r="N387" s="128"/>
      <c r="O387" s="128"/>
      <c r="P387" s="128"/>
      <c r="Q387" s="128"/>
      <c r="R387" s="128"/>
      <c r="S387" s="128"/>
      <c r="T387" s="128"/>
      <c r="U387" s="128"/>
      <c r="V387" s="128"/>
      <c r="W387" s="128"/>
      <c r="X387" s="128"/>
      <c r="Y387" s="128"/>
      <c r="Z387" s="128"/>
      <c r="AA387" s="128"/>
      <c r="AB387" s="128"/>
      <c r="AC387" s="128"/>
      <c r="AD387" s="128"/>
      <c r="AE387" s="128"/>
      <c r="AF387" s="128"/>
      <c r="AG387" s="128"/>
      <c r="AH387" s="128"/>
      <c r="AI387" s="128"/>
      <c r="AJ387" s="128"/>
    </row>
    <row r="388" spans="1:36" ht="15.75" customHeight="1" x14ac:dyDescent="0.35">
      <c r="A388" s="138"/>
      <c r="B388" s="131"/>
      <c r="C388" s="131"/>
      <c r="D388" s="131"/>
      <c r="E388" s="131"/>
      <c r="F388" s="131"/>
      <c r="G388" s="131"/>
      <c r="H388" s="131"/>
      <c r="I388" s="131"/>
      <c r="J388" s="131"/>
      <c r="K388" s="128"/>
      <c r="L388" s="128"/>
      <c r="M388" s="128"/>
      <c r="N388" s="128"/>
      <c r="O388" s="128"/>
      <c r="P388" s="128"/>
      <c r="Q388" s="128"/>
      <c r="R388" s="128"/>
      <c r="S388" s="128"/>
      <c r="T388" s="128"/>
      <c r="U388" s="128"/>
      <c r="V388" s="128"/>
      <c r="W388" s="128"/>
      <c r="X388" s="128"/>
      <c r="Y388" s="128"/>
      <c r="Z388" s="128"/>
      <c r="AA388" s="128"/>
      <c r="AB388" s="128"/>
      <c r="AC388" s="128"/>
      <c r="AD388" s="128"/>
      <c r="AE388" s="128"/>
      <c r="AF388" s="128"/>
      <c r="AG388" s="128"/>
      <c r="AH388" s="128"/>
      <c r="AI388" s="128"/>
      <c r="AJ388" s="128"/>
    </row>
    <row r="389" spans="1:36" ht="15.75" customHeight="1" x14ac:dyDescent="0.35">
      <c r="A389" s="138"/>
      <c r="B389" s="131"/>
      <c r="C389" s="131"/>
      <c r="D389" s="131"/>
      <c r="E389" s="131"/>
      <c r="F389" s="131"/>
      <c r="G389" s="131"/>
      <c r="H389" s="131"/>
      <c r="I389" s="131"/>
      <c r="J389" s="131"/>
      <c r="K389" s="128"/>
      <c r="L389" s="128"/>
      <c r="M389" s="128"/>
      <c r="N389" s="128"/>
      <c r="O389" s="128"/>
      <c r="P389" s="128"/>
      <c r="Q389" s="128"/>
      <c r="R389" s="128"/>
      <c r="S389" s="128"/>
      <c r="T389" s="128"/>
      <c r="U389" s="128"/>
      <c r="V389" s="128"/>
      <c r="W389" s="128"/>
      <c r="X389" s="128"/>
      <c r="Y389" s="128"/>
      <c r="Z389" s="128"/>
      <c r="AA389" s="128"/>
      <c r="AB389" s="128"/>
      <c r="AC389" s="128"/>
      <c r="AD389" s="128"/>
      <c r="AE389" s="128"/>
      <c r="AF389" s="128"/>
      <c r="AG389" s="128"/>
      <c r="AH389" s="128"/>
      <c r="AI389" s="128"/>
      <c r="AJ389" s="128"/>
    </row>
    <row r="390" spans="1:36" ht="15.75" customHeight="1" x14ac:dyDescent="0.35">
      <c r="A390" s="130"/>
      <c r="B390" s="131"/>
      <c r="C390" s="131"/>
      <c r="D390" s="131"/>
      <c r="E390" s="131"/>
      <c r="F390" s="131"/>
      <c r="G390" s="131"/>
      <c r="H390" s="131"/>
      <c r="I390" s="131"/>
      <c r="J390" s="131"/>
      <c r="K390" s="128"/>
      <c r="L390" s="128"/>
      <c r="M390" s="128"/>
      <c r="N390" s="128"/>
      <c r="O390" s="128"/>
      <c r="P390" s="128"/>
      <c r="Q390" s="128"/>
      <c r="R390" s="128"/>
      <c r="S390" s="128"/>
      <c r="T390" s="128"/>
      <c r="U390" s="128"/>
      <c r="V390" s="128"/>
      <c r="W390" s="128"/>
      <c r="X390" s="128"/>
      <c r="Y390" s="128"/>
      <c r="Z390" s="128"/>
      <c r="AA390" s="128"/>
      <c r="AB390" s="128"/>
      <c r="AC390" s="128"/>
      <c r="AD390" s="128"/>
      <c r="AE390" s="128"/>
      <c r="AF390" s="128"/>
      <c r="AG390" s="128"/>
      <c r="AH390" s="128"/>
      <c r="AI390" s="128"/>
      <c r="AJ390" s="128"/>
    </row>
    <row r="391" spans="1:36" ht="15.75" customHeight="1" x14ac:dyDescent="0.35">
      <c r="A391" s="138"/>
      <c r="B391" s="131"/>
      <c r="C391" s="131"/>
      <c r="D391" s="131"/>
      <c r="E391" s="131"/>
      <c r="F391" s="131"/>
      <c r="G391" s="131"/>
      <c r="H391" s="131"/>
      <c r="I391" s="131"/>
      <c r="J391" s="131"/>
      <c r="K391" s="128"/>
      <c r="L391" s="128"/>
      <c r="M391" s="128"/>
      <c r="N391" s="128"/>
      <c r="O391" s="128"/>
      <c r="P391" s="128"/>
      <c r="Q391" s="128"/>
      <c r="R391" s="128"/>
      <c r="S391" s="128"/>
      <c r="T391" s="128"/>
      <c r="U391" s="128"/>
      <c r="V391" s="128"/>
      <c r="W391" s="128"/>
      <c r="X391" s="128"/>
      <c r="Y391" s="128"/>
      <c r="Z391" s="128"/>
      <c r="AA391" s="128"/>
      <c r="AB391" s="128"/>
      <c r="AC391" s="128"/>
      <c r="AD391" s="128"/>
      <c r="AE391" s="128"/>
      <c r="AF391" s="128"/>
      <c r="AG391" s="128"/>
      <c r="AH391" s="128"/>
      <c r="AI391" s="128"/>
      <c r="AJ391" s="128"/>
    </row>
    <row r="392" spans="1:36" ht="15.75" customHeight="1" x14ac:dyDescent="0.35">
      <c r="A392" s="138"/>
      <c r="B392" s="131"/>
      <c r="C392" s="131"/>
      <c r="D392" s="131"/>
      <c r="E392" s="131"/>
      <c r="F392" s="131"/>
      <c r="G392" s="131"/>
      <c r="H392" s="131"/>
      <c r="I392" s="131"/>
      <c r="J392" s="131"/>
      <c r="K392" s="128"/>
      <c r="L392" s="128"/>
      <c r="M392" s="128"/>
      <c r="N392" s="128"/>
      <c r="O392" s="128"/>
      <c r="P392" s="128"/>
      <c r="Q392" s="128"/>
      <c r="R392" s="128"/>
      <c r="S392" s="128"/>
      <c r="T392" s="128"/>
      <c r="U392" s="128"/>
      <c r="V392" s="128"/>
      <c r="W392" s="128"/>
      <c r="X392" s="128"/>
      <c r="Y392" s="128"/>
      <c r="Z392" s="128"/>
      <c r="AA392" s="128"/>
      <c r="AB392" s="128"/>
      <c r="AC392" s="128"/>
      <c r="AD392" s="128"/>
      <c r="AE392" s="128"/>
      <c r="AF392" s="128"/>
      <c r="AG392" s="128"/>
      <c r="AH392" s="128"/>
      <c r="AI392" s="128"/>
      <c r="AJ392" s="128"/>
    </row>
    <row r="393" spans="1:36" ht="15.75" customHeight="1" x14ac:dyDescent="0.35">
      <c r="A393" s="138"/>
      <c r="B393" s="131"/>
      <c r="C393" s="131"/>
      <c r="D393" s="131"/>
      <c r="E393" s="131"/>
      <c r="F393" s="131"/>
      <c r="G393" s="131"/>
      <c r="H393" s="131"/>
      <c r="I393" s="131"/>
      <c r="J393" s="131"/>
      <c r="K393" s="128"/>
      <c r="L393" s="128"/>
      <c r="M393" s="128"/>
      <c r="N393" s="128"/>
      <c r="O393" s="128"/>
      <c r="P393" s="128"/>
      <c r="Q393" s="128"/>
      <c r="R393" s="128"/>
      <c r="S393" s="128"/>
      <c r="T393" s="128"/>
      <c r="U393" s="128"/>
      <c r="V393" s="128"/>
      <c r="W393" s="128"/>
      <c r="X393" s="128"/>
      <c r="Y393" s="128"/>
      <c r="Z393" s="128"/>
      <c r="AA393" s="128"/>
      <c r="AB393" s="128"/>
      <c r="AC393" s="128"/>
      <c r="AD393" s="128"/>
      <c r="AE393" s="128"/>
      <c r="AF393" s="128"/>
      <c r="AG393" s="128"/>
      <c r="AH393" s="128"/>
      <c r="AI393" s="128"/>
      <c r="AJ393" s="128"/>
    </row>
    <row r="394" spans="1:36" ht="15.75" customHeight="1" x14ac:dyDescent="0.35">
      <c r="A394" s="138"/>
      <c r="B394" s="131"/>
      <c r="C394" s="131"/>
      <c r="D394" s="131"/>
      <c r="E394" s="131"/>
      <c r="F394" s="131"/>
      <c r="G394" s="131"/>
      <c r="H394" s="131"/>
      <c r="I394" s="131"/>
      <c r="J394" s="131"/>
      <c r="K394" s="128"/>
      <c r="L394" s="128"/>
      <c r="M394" s="128"/>
      <c r="N394" s="128"/>
      <c r="O394" s="128"/>
      <c r="P394" s="128"/>
      <c r="Q394" s="128"/>
      <c r="R394" s="128"/>
      <c r="S394" s="128"/>
      <c r="T394" s="128"/>
      <c r="U394" s="128"/>
      <c r="V394" s="128"/>
      <c r="W394" s="128"/>
      <c r="X394" s="128"/>
      <c r="Y394" s="128"/>
      <c r="Z394" s="128"/>
      <c r="AA394" s="128"/>
      <c r="AB394" s="128"/>
      <c r="AC394" s="128"/>
      <c r="AD394" s="128"/>
      <c r="AE394" s="128"/>
      <c r="AF394" s="128"/>
      <c r="AG394" s="128"/>
      <c r="AH394" s="128"/>
      <c r="AI394" s="128"/>
      <c r="AJ394" s="128"/>
    </row>
    <row r="395" spans="1:36" ht="15.75" customHeight="1" x14ac:dyDescent="0.35">
      <c r="A395" s="138"/>
      <c r="B395" s="131"/>
      <c r="C395" s="131"/>
      <c r="D395" s="131"/>
      <c r="E395" s="131"/>
      <c r="F395" s="131"/>
      <c r="G395" s="131"/>
      <c r="H395" s="131"/>
      <c r="I395" s="131"/>
      <c r="J395" s="131"/>
      <c r="K395" s="128"/>
      <c r="L395" s="128"/>
      <c r="M395" s="128"/>
      <c r="N395" s="128"/>
      <c r="O395" s="128"/>
      <c r="P395" s="128"/>
      <c r="Q395" s="128"/>
      <c r="R395" s="128"/>
      <c r="S395" s="128"/>
      <c r="T395" s="128"/>
      <c r="U395" s="128"/>
      <c r="V395" s="128"/>
      <c r="W395" s="128"/>
      <c r="X395" s="128"/>
      <c r="Y395" s="128"/>
      <c r="Z395" s="128"/>
      <c r="AA395" s="128"/>
      <c r="AB395" s="128"/>
      <c r="AC395" s="128"/>
      <c r="AD395" s="128"/>
      <c r="AE395" s="128"/>
      <c r="AF395" s="128"/>
      <c r="AG395" s="128"/>
      <c r="AH395" s="128"/>
      <c r="AI395" s="128"/>
      <c r="AJ395" s="128"/>
    </row>
    <row r="396" spans="1:36" ht="15.75" customHeight="1" x14ac:dyDescent="0.35">
      <c r="A396" s="138"/>
      <c r="B396" s="131"/>
      <c r="C396" s="131"/>
      <c r="D396" s="131"/>
      <c r="E396" s="131"/>
      <c r="F396" s="131"/>
      <c r="G396" s="131"/>
      <c r="H396" s="131"/>
      <c r="I396" s="131"/>
      <c r="J396" s="131"/>
      <c r="K396" s="128"/>
      <c r="L396" s="128"/>
      <c r="M396" s="128"/>
      <c r="N396" s="128"/>
      <c r="O396" s="128"/>
      <c r="P396" s="128"/>
      <c r="Q396" s="128"/>
      <c r="R396" s="128"/>
      <c r="S396" s="128"/>
      <c r="T396" s="128"/>
      <c r="U396" s="128"/>
      <c r="V396" s="128"/>
      <c r="W396" s="128"/>
      <c r="X396" s="128"/>
      <c r="Y396" s="128"/>
      <c r="Z396" s="128"/>
      <c r="AA396" s="128"/>
      <c r="AB396" s="128"/>
      <c r="AC396" s="128"/>
      <c r="AD396" s="128"/>
      <c r="AE396" s="128"/>
      <c r="AF396" s="128"/>
      <c r="AG396" s="128"/>
      <c r="AH396" s="128"/>
      <c r="AI396" s="128"/>
      <c r="AJ396" s="128"/>
    </row>
    <row r="397" spans="1:36" ht="15.75" customHeight="1" x14ac:dyDescent="0.35">
      <c r="A397" s="130"/>
      <c r="B397" s="140"/>
      <c r="C397" s="140"/>
      <c r="D397" s="140"/>
      <c r="E397" s="140"/>
      <c r="F397" s="140"/>
      <c r="G397" s="140"/>
      <c r="H397" s="140"/>
      <c r="I397" s="140"/>
      <c r="J397" s="140"/>
      <c r="K397" s="128"/>
      <c r="L397" s="128"/>
      <c r="M397" s="128"/>
      <c r="N397" s="128"/>
      <c r="O397" s="128"/>
      <c r="P397" s="128"/>
      <c r="Q397" s="128"/>
      <c r="R397" s="128"/>
      <c r="S397" s="128"/>
      <c r="T397" s="128"/>
      <c r="U397" s="128"/>
      <c r="V397" s="128"/>
      <c r="W397" s="128"/>
      <c r="X397" s="128"/>
      <c r="Y397" s="128"/>
      <c r="Z397" s="128"/>
      <c r="AA397" s="128"/>
      <c r="AB397" s="128"/>
      <c r="AC397" s="128"/>
      <c r="AD397" s="128"/>
      <c r="AE397" s="128"/>
      <c r="AF397" s="128"/>
      <c r="AG397" s="128"/>
      <c r="AH397" s="128"/>
      <c r="AI397" s="128"/>
      <c r="AJ397" s="128"/>
    </row>
    <row r="398" spans="1:36" ht="15.75" customHeight="1" x14ac:dyDescent="0.35">
      <c r="A398" s="130"/>
      <c r="B398" s="131"/>
      <c r="C398" s="131"/>
      <c r="D398" s="131"/>
      <c r="E398" s="131"/>
      <c r="F398" s="131"/>
      <c r="G398" s="131"/>
      <c r="H398" s="131"/>
      <c r="I398" s="131"/>
      <c r="J398" s="131"/>
      <c r="K398" s="128"/>
      <c r="L398" s="128"/>
      <c r="M398" s="128"/>
      <c r="N398" s="128"/>
      <c r="O398" s="128"/>
      <c r="P398" s="128"/>
      <c r="Q398" s="128"/>
      <c r="R398" s="128"/>
      <c r="S398" s="128"/>
      <c r="T398" s="128"/>
      <c r="U398" s="128"/>
      <c r="V398" s="128"/>
      <c r="W398" s="128"/>
      <c r="X398" s="128"/>
      <c r="Y398" s="128"/>
      <c r="Z398" s="128"/>
      <c r="AA398" s="128"/>
      <c r="AB398" s="128"/>
      <c r="AC398" s="128"/>
      <c r="AD398" s="128"/>
      <c r="AE398" s="128"/>
      <c r="AF398" s="128"/>
      <c r="AG398" s="128"/>
      <c r="AH398" s="128"/>
      <c r="AI398" s="128"/>
      <c r="AJ398" s="128"/>
    </row>
    <row r="399" spans="1:36" ht="15.75" customHeight="1" x14ac:dyDescent="0.35">
      <c r="A399" s="132"/>
      <c r="B399" s="131"/>
      <c r="C399" s="131"/>
      <c r="D399" s="131"/>
      <c r="E399" s="131"/>
      <c r="F399" s="131"/>
      <c r="G399" s="131"/>
      <c r="H399" s="131"/>
      <c r="I399" s="131"/>
      <c r="J399" s="131"/>
      <c r="K399" s="128"/>
      <c r="L399" s="128"/>
      <c r="M399" s="128"/>
      <c r="N399" s="128"/>
      <c r="O399" s="128"/>
      <c r="P399" s="128"/>
      <c r="Q399" s="128"/>
      <c r="R399" s="128"/>
      <c r="S399" s="128"/>
      <c r="T399" s="128"/>
      <c r="U399" s="128"/>
      <c r="V399" s="128"/>
      <c r="W399" s="128"/>
      <c r="X399" s="128"/>
      <c r="Y399" s="128"/>
      <c r="Z399" s="128"/>
      <c r="AA399" s="128"/>
      <c r="AB399" s="128"/>
      <c r="AC399" s="128"/>
      <c r="AD399" s="128"/>
      <c r="AE399" s="128"/>
      <c r="AF399" s="128"/>
      <c r="AG399" s="128"/>
      <c r="AH399" s="128"/>
      <c r="AI399" s="128"/>
      <c r="AJ399" s="128"/>
    </row>
    <row r="400" spans="1:36" ht="15.75" customHeight="1" x14ac:dyDescent="0.35">
      <c r="A400" s="132"/>
      <c r="B400" s="131"/>
      <c r="C400" s="131"/>
      <c r="D400" s="131"/>
      <c r="E400" s="131"/>
      <c r="F400" s="131"/>
      <c r="G400" s="131"/>
      <c r="H400" s="131"/>
      <c r="I400" s="131"/>
      <c r="J400" s="131"/>
      <c r="K400" s="128"/>
      <c r="L400" s="128"/>
      <c r="M400" s="128"/>
      <c r="N400" s="128"/>
      <c r="O400" s="128"/>
      <c r="P400" s="128"/>
      <c r="Q400" s="128"/>
      <c r="R400" s="128"/>
      <c r="S400" s="128"/>
      <c r="T400" s="128"/>
      <c r="U400" s="128"/>
      <c r="V400" s="128"/>
      <c r="W400" s="128"/>
      <c r="X400" s="128"/>
      <c r="Y400" s="128"/>
      <c r="Z400" s="128"/>
      <c r="AA400" s="128"/>
      <c r="AB400" s="128"/>
      <c r="AC400" s="128"/>
      <c r="AD400" s="128"/>
      <c r="AE400" s="128"/>
      <c r="AF400" s="128"/>
      <c r="AG400" s="128"/>
      <c r="AH400" s="128"/>
      <c r="AI400" s="128"/>
      <c r="AJ400" s="128"/>
    </row>
    <row r="401" spans="1:36" ht="15.75" customHeight="1" x14ac:dyDescent="0.35">
      <c r="A401" s="125"/>
      <c r="B401" s="125"/>
      <c r="C401" s="125"/>
      <c r="D401" s="125"/>
      <c r="E401" s="125"/>
      <c r="F401" s="128"/>
      <c r="G401" s="128"/>
      <c r="H401" s="128"/>
      <c r="I401" s="128"/>
      <c r="J401" s="128"/>
      <c r="K401" s="128"/>
      <c r="L401" s="128"/>
      <c r="M401" s="128"/>
      <c r="N401" s="128"/>
      <c r="O401" s="128"/>
      <c r="P401" s="128"/>
      <c r="Q401" s="128"/>
      <c r="R401" s="128"/>
      <c r="S401" s="128"/>
      <c r="T401" s="128"/>
      <c r="U401" s="128"/>
      <c r="V401" s="128"/>
      <c r="W401" s="128"/>
      <c r="X401" s="128"/>
      <c r="Y401" s="128"/>
      <c r="Z401" s="128"/>
      <c r="AA401" s="128"/>
      <c r="AB401" s="128"/>
      <c r="AC401" s="128"/>
      <c r="AD401" s="128"/>
      <c r="AE401" s="128"/>
      <c r="AF401" s="128"/>
      <c r="AG401" s="128"/>
      <c r="AH401" s="128"/>
      <c r="AI401" s="128"/>
      <c r="AJ401" s="128"/>
    </row>
    <row r="402" spans="1:36" ht="15.75" customHeight="1" x14ac:dyDescent="0.35">
      <c r="A402" s="124"/>
      <c r="B402" s="141"/>
      <c r="C402" s="141"/>
      <c r="D402" s="141"/>
      <c r="E402" s="141"/>
      <c r="F402" s="141"/>
      <c r="G402" s="141"/>
      <c r="H402" s="141"/>
      <c r="I402" s="141"/>
      <c r="J402" s="141"/>
      <c r="K402" s="128"/>
      <c r="L402" s="128"/>
      <c r="M402" s="128"/>
      <c r="N402" s="128"/>
      <c r="O402" s="128"/>
      <c r="P402" s="128"/>
      <c r="Q402" s="128"/>
      <c r="R402" s="128"/>
      <c r="S402" s="128"/>
      <c r="T402" s="128"/>
      <c r="U402" s="128"/>
      <c r="V402" s="128"/>
      <c r="W402" s="128"/>
      <c r="X402" s="128"/>
      <c r="Y402" s="128"/>
      <c r="Z402" s="128"/>
      <c r="AA402" s="128"/>
      <c r="AB402" s="128"/>
      <c r="AC402" s="128"/>
      <c r="AD402" s="128"/>
      <c r="AE402" s="128"/>
      <c r="AF402" s="128"/>
      <c r="AG402" s="128"/>
      <c r="AH402" s="128"/>
      <c r="AI402" s="128"/>
      <c r="AJ402" s="128"/>
    </row>
    <row r="403" spans="1:36" ht="15.75" customHeight="1" x14ac:dyDescent="0.35">
      <c r="A403" s="125"/>
      <c r="B403" s="125"/>
      <c r="C403" s="125"/>
      <c r="D403" s="125"/>
      <c r="E403" s="125"/>
      <c r="F403" s="128"/>
      <c r="G403" s="128"/>
      <c r="H403" s="128"/>
      <c r="I403" s="128"/>
      <c r="J403" s="128"/>
      <c r="K403" s="128"/>
      <c r="L403" s="128"/>
      <c r="M403" s="128"/>
      <c r="N403" s="128"/>
      <c r="O403" s="128"/>
      <c r="P403" s="128"/>
      <c r="Q403" s="128"/>
      <c r="R403" s="128"/>
      <c r="S403" s="128"/>
      <c r="T403" s="128"/>
      <c r="U403" s="128"/>
      <c r="V403" s="128"/>
      <c r="W403" s="128"/>
      <c r="X403" s="128"/>
      <c r="Y403" s="128"/>
      <c r="Z403" s="128"/>
      <c r="AA403" s="128"/>
      <c r="AB403" s="128"/>
      <c r="AC403" s="128"/>
      <c r="AD403" s="128"/>
      <c r="AE403" s="128"/>
      <c r="AF403" s="128"/>
      <c r="AG403" s="128"/>
      <c r="AH403" s="128"/>
      <c r="AI403" s="128"/>
      <c r="AJ403" s="128"/>
    </row>
    <row r="404" spans="1:36" ht="15.75" customHeight="1" x14ac:dyDescent="0.35">
      <c r="A404" s="336"/>
      <c r="B404" s="328"/>
      <c r="C404" s="328"/>
      <c r="D404" s="328"/>
      <c r="E404" s="328"/>
      <c r="F404" s="328"/>
      <c r="G404" s="328"/>
      <c r="H404" s="142"/>
      <c r="I404" s="142"/>
      <c r="J404" s="142"/>
      <c r="K404" s="142"/>
      <c r="L404" s="142"/>
      <c r="M404" s="143"/>
      <c r="N404" s="128"/>
      <c r="O404" s="128"/>
      <c r="P404" s="128"/>
      <c r="Q404" s="128"/>
      <c r="R404" s="128"/>
      <c r="S404" s="128"/>
      <c r="T404" s="128"/>
      <c r="U404" s="128"/>
      <c r="V404" s="128"/>
      <c r="W404" s="128"/>
      <c r="X404" s="128"/>
      <c r="Y404" s="128"/>
      <c r="Z404" s="128"/>
      <c r="AA404" s="128"/>
      <c r="AB404" s="128"/>
      <c r="AC404" s="128"/>
      <c r="AD404" s="128"/>
      <c r="AE404" s="128"/>
      <c r="AF404" s="128"/>
      <c r="AG404" s="128"/>
      <c r="AH404" s="128"/>
      <c r="AI404" s="128"/>
      <c r="AJ404" s="128"/>
    </row>
    <row r="405" spans="1:36" ht="15.75" customHeight="1" x14ac:dyDescent="0.35">
      <c r="A405" s="127"/>
      <c r="B405" s="136"/>
      <c r="C405" s="136"/>
      <c r="D405" s="136"/>
      <c r="E405" s="136"/>
      <c r="F405" s="136"/>
      <c r="G405" s="136"/>
      <c r="H405" s="142"/>
      <c r="I405" s="142"/>
      <c r="J405" s="142"/>
      <c r="K405" s="142"/>
      <c r="L405" s="142"/>
      <c r="M405" s="143"/>
      <c r="N405" s="128"/>
      <c r="O405" s="128"/>
      <c r="P405" s="128"/>
      <c r="Q405" s="128"/>
      <c r="R405" s="128"/>
      <c r="S405" s="128"/>
      <c r="T405" s="128"/>
      <c r="U405" s="128"/>
      <c r="V405" s="128"/>
      <c r="W405" s="128"/>
      <c r="X405" s="128"/>
      <c r="Y405" s="128"/>
      <c r="Z405" s="128"/>
      <c r="AA405" s="128"/>
      <c r="AB405" s="128"/>
      <c r="AC405" s="128"/>
      <c r="AD405" s="128"/>
      <c r="AE405" s="128"/>
      <c r="AF405" s="128"/>
      <c r="AG405" s="128"/>
      <c r="AH405" s="128"/>
      <c r="AI405" s="128"/>
      <c r="AJ405" s="128"/>
    </row>
    <row r="406" spans="1:36" ht="15.75" customHeight="1" x14ac:dyDescent="0.35">
      <c r="A406" s="142"/>
      <c r="B406" s="142"/>
      <c r="C406" s="142"/>
      <c r="D406" s="142"/>
      <c r="E406" s="142"/>
      <c r="F406" s="142"/>
      <c r="G406" s="142"/>
      <c r="H406" s="142"/>
      <c r="I406" s="142"/>
      <c r="J406" s="142"/>
      <c r="K406" s="142"/>
      <c r="L406" s="143"/>
      <c r="M406" s="143"/>
      <c r="N406" s="128"/>
      <c r="O406" s="128"/>
      <c r="P406" s="128"/>
      <c r="Q406" s="128"/>
      <c r="R406" s="128"/>
      <c r="S406" s="128"/>
      <c r="T406" s="128"/>
      <c r="U406" s="128"/>
      <c r="V406" s="128"/>
      <c r="W406" s="128"/>
      <c r="X406" s="128"/>
      <c r="Y406" s="128"/>
      <c r="Z406" s="128"/>
      <c r="AA406" s="128"/>
      <c r="AB406" s="128"/>
      <c r="AC406" s="128"/>
      <c r="AD406" s="128"/>
      <c r="AE406" s="128"/>
      <c r="AF406" s="128"/>
      <c r="AG406" s="128"/>
      <c r="AH406" s="128"/>
      <c r="AI406" s="128"/>
      <c r="AJ406" s="128"/>
    </row>
    <row r="407" spans="1:36" ht="15.75" customHeight="1" x14ac:dyDescent="0.35">
      <c r="A407" s="142"/>
      <c r="B407" s="142"/>
      <c r="C407" s="142"/>
      <c r="D407" s="142"/>
      <c r="E407" s="142"/>
      <c r="F407" s="142"/>
      <c r="G407" s="142"/>
      <c r="H407" s="142"/>
      <c r="I407" s="142"/>
      <c r="J407" s="142"/>
      <c r="K407" s="142"/>
      <c r="L407" s="142"/>
      <c r="M407" s="144"/>
      <c r="N407" s="128"/>
      <c r="O407" s="128"/>
      <c r="P407" s="128"/>
      <c r="Q407" s="128"/>
      <c r="R407" s="128"/>
      <c r="S407" s="128"/>
      <c r="T407" s="128"/>
      <c r="U407" s="128"/>
      <c r="V407" s="128"/>
      <c r="W407" s="128"/>
      <c r="X407" s="128"/>
      <c r="Y407" s="128"/>
      <c r="Z407" s="128"/>
      <c r="AA407" s="128"/>
      <c r="AB407" s="128"/>
      <c r="AC407" s="128"/>
      <c r="AD407" s="128"/>
      <c r="AE407" s="128"/>
      <c r="AF407" s="128"/>
      <c r="AG407" s="128"/>
      <c r="AH407" s="128"/>
      <c r="AI407" s="128"/>
      <c r="AJ407" s="128"/>
    </row>
    <row r="408" spans="1:36" ht="15.75" customHeight="1" x14ac:dyDescent="0.35">
      <c r="A408" s="130"/>
      <c r="B408" s="129"/>
      <c r="C408" s="129"/>
      <c r="D408" s="129"/>
      <c r="E408" s="129"/>
      <c r="F408" s="129"/>
      <c r="G408" s="145"/>
      <c r="H408" s="129"/>
      <c r="I408" s="146"/>
      <c r="J408" s="129"/>
      <c r="K408" s="129"/>
      <c r="L408" s="129"/>
      <c r="M408" s="129"/>
      <c r="N408" s="128"/>
      <c r="O408" s="128"/>
      <c r="P408" s="128"/>
      <c r="Q408" s="128"/>
      <c r="R408" s="128"/>
      <c r="S408" s="128"/>
      <c r="T408" s="128"/>
      <c r="U408" s="128"/>
      <c r="V408" s="128"/>
      <c r="W408" s="128"/>
      <c r="X408" s="128"/>
      <c r="Y408" s="128"/>
      <c r="Z408" s="128"/>
      <c r="AA408" s="128"/>
      <c r="AB408" s="128"/>
      <c r="AC408" s="128"/>
      <c r="AD408" s="128"/>
      <c r="AE408" s="128"/>
      <c r="AF408" s="128"/>
      <c r="AG408" s="128"/>
      <c r="AH408" s="128"/>
      <c r="AI408" s="128"/>
      <c r="AJ408" s="128"/>
    </row>
    <row r="409" spans="1:36" ht="15.75" customHeight="1" x14ac:dyDescent="0.35">
      <c r="A409" s="130"/>
      <c r="B409" s="333"/>
      <c r="C409" s="328"/>
      <c r="D409" s="328"/>
      <c r="E409" s="333"/>
      <c r="F409" s="328"/>
      <c r="G409" s="328"/>
      <c r="H409" s="333"/>
      <c r="I409" s="328"/>
      <c r="J409" s="328"/>
      <c r="K409" s="328"/>
      <c r="L409" s="328"/>
      <c r="M409" s="328"/>
      <c r="N409" s="128"/>
      <c r="O409" s="128"/>
      <c r="P409" s="128"/>
      <c r="Q409" s="128"/>
      <c r="R409" s="128"/>
      <c r="S409" s="128"/>
      <c r="T409" s="128"/>
      <c r="U409" s="128"/>
      <c r="V409" s="128"/>
      <c r="W409" s="128"/>
      <c r="X409" s="128"/>
      <c r="Y409" s="128"/>
      <c r="Z409" s="128"/>
      <c r="AA409" s="128"/>
      <c r="AB409" s="128"/>
      <c r="AC409" s="128"/>
      <c r="AD409" s="128"/>
      <c r="AE409" s="128"/>
      <c r="AF409" s="128"/>
      <c r="AG409" s="128"/>
      <c r="AH409" s="128"/>
      <c r="AI409" s="128"/>
      <c r="AJ409" s="128"/>
    </row>
    <row r="410" spans="1:36" ht="15.75" customHeight="1" x14ac:dyDescent="0.35">
      <c r="A410" s="137"/>
      <c r="B410" s="131"/>
      <c r="C410" s="131"/>
      <c r="D410" s="131"/>
      <c r="E410" s="131"/>
      <c r="F410" s="131"/>
      <c r="G410" s="131"/>
      <c r="H410" s="131"/>
      <c r="I410" s="131"/>
      <c r="J410" s="131"/>
      <c r="K410" s="131"/>
      <c r="L410" s="131"/>
      <c r="M410" s="131"/>
      <c r="N410" s="128"/>
      <c r="O410" s="128"/>
      <c r="P410" s="128"/>
      <c r="Q410" s="128"/>
      <c r="R410" s="128"/>
      <c r="S410" s="128"/>
      <c r="T410" s="128"/>
      <c r="U410" s="128"/>
      <c r="V410" s="128"/>
      <c r="W410" s="128"/>
      <c r="X410" s="128"/>
      <c r="Y410" s="128"/>
      <c r="Z410" s="128"/>
      <c r="AA410" s="128"/>
      <c r="AB410" s="128"/>
      <c r="AC410" s="128"/>
      <c r="AD410" s="128"/>
      <c r="AE410" s="128"/>
      <c r="AF410" s="128"/>
      <c r="AG410" s="128"/>
      <c r="AH410" s="128"/>
      <c r="AI410" s="128"/>
      <c r="AJ410" s="128"/>
    </row>
    <row r="411" spans="1:36" ht="15.75" customHeight="1" x14ac:dyDescent="0.35">
      <c r="A411" s="137"/>
      <c r="B411" s="131"/>
      <c r="C411" s="131"/>
      <c r="D411" s="131"/>
      <c r="E411" s="131"/>
      <c r="F411" s="131"/>
      <c r="G411" s="131"/>
      <c r="H411" s="131"/>
      <c r="I411" s="131"/>
      <c r="J411" s="131"/>
      <c r="K411" s="131"/>
      <c r="L411" s="131"/>
      <c r="M411" s="131"/>
      <c r="N411" s="128"/>
      <c r="O411" s="128"/>
      <c r="P411" s="128"/>
      <c r="Q411" s="128"/>
      <c r="R411" s="128"/>
      <c r="S411" s="128"/>
      <c r="T411" s="128"/>
      <c r="U411" s="128"/>
      <c r="V411" s="128"/>
      <c r="W411" s="128"/>
      <c r="X411" s="128"/>
      <c r="Y411" s="128"/>
      <c r="Z411" s="128"/>
      <c r="AA411" s="128"/>
      <c r="AB411" s="128"/>
      <c r="AC411" s="128"/>
      <c r="AD411" s="128"/>
      <c r="AE411" s="128"/>
      <c r="AF411" s="128"/>
      <c r="AG411" s="128"/>
      <c r="AH411" s="128"/>
      <c r="AI411" s="128"/>
      <c r="AJ411" s="128"/>
    </row>
    <row r="412" spans="1:36" ht="15.75" customHeight="1" x14ac:dyDescent="0.35">
      <c r="A412" s="132"/>
      <c r="B412" s="131"/>
      <c r="C412" s="131"/>
      <c r="D412" s="131"/>
      <c r="E412" s="131"/>
      <c r="F412" s="131"/>
      <c r="G412" s="131"/>
      <c r="H412" s="131"/>
      <c r="I412" s="131"/>
      <c r="J412" s="131"/>
      <c r="K412" s="131"/>
      <c r="L412" s="131"/>
      <c r="M412" s="131"/>
      <c r="N412" s="128"/>
      <c r="O412" s="128"/>
      <c r="P412" s="128"/>
      <c r="Q412" s="128"/>
      <c r="R412" s="128"/>
      <c r="S412" s="128"/>
      <c r="T412" s="128"/>
      <c r="U412" s="128"/>
      <c r="V412" s="128"/>
      <c r="W412" s="128"/>
      <c r="X412" s="128"/>
      <c r="Y412" s="128"/>
      <c r="Z412" s="128"/>
      <c r="AA412" s="128"/>
      <c r="AB412" s="128"/>
      <c r="AC412" s="128"/>
      <c r="AD412" s="128"/>
      <c r="AE412" s="128"/>
      <c r="AF412" s="128"/>
      <c r="AG412" s="128"/>
      <c r="AH412" s="128"/>
      <c r="AI412" s="128"/>
      <c r="AJ412" s="128"/>
    </row>
    <row r="413" spans="1:36" ht="15.75" customHeight="1" x14ac:dyDescent="0.35">
      <c r="A413" s="132"/>
      <c r="B413" s="131"/>
      <c r="C413" s="131"/>
      <c r="D413" s="131"/>
      <c r="E413" s="131"/>
      <c r="F413" s="131"/>
      <c r="G413" s="131"/>
      <c r="H413" s="131"/>
      <c r="I413" s="131"/>
      <c r="J413" s="131"/>
      <c r="K413" s="131"/>
      <c r="L413" s="131"/>
      <c r="M413" s="131"/>
      <c r="N413" s="128"/>
      <c r="O413" s="128"/>
      <c r="P413" s="128"/>
      <c r="Q413" s="128"/>
      <c r="R413" s="128"/>
      <c r="S413" s="128"/>
      <c r="T413" s="128"/>
      <c r="U413" s="128"/>
      <c r="V413" s="128"/>
      <c r="W413" s="128"/>
      <c r="X413" s="128"/>
      <c r="Y413" s="128"/>
      <c r="Z413" s="128"/>
      <c r="AA413" s="128"/>
      <c r="AB413" s="128"/>
      <c r="AC413" s="128"/>
      <c r="AD413" s="128"/>
      <c r="AE413" s="128"/>
      <c r="AF413" s="128"/>
      <c r="AG413" s="128"/>
      <c r="AH413" s="128"/>
      <c r="AI413" s="128"/>
      <c r="AJ413" s="128"/>
    </row>
    <row r="414" spans="1:36" ht="15.75" customHeight="1" x14ac:dyDescent="0.35">
      <c r="A414" s="132"/>
      <c r="B414" s="131"/>
      <c r="C414" s="131"/>
      <c r="D414" s="131"/>
      <c r="E414" s="131"/>
      <c r="F414" s="131"/>
      <c r="G414" s="131"/>
      <c r="H414" s="131"/>
      <c r="I414" s="131"/>
      <c r="J414" s="131"/>
      <c r="K414" s="131"/>
      <c r="L414" s="131"/>
      <c r="M414" s="131"/>
      <c r="N414" s="128"/>
      <c r="O414" s="128"/>
      <c r="P414" s="128"/>
      <c r="Q414" s="128"/>
      <c r="R414" s="128"/>
      <c r="S414" s="128"/>
      <c r="T414" s="128"/>
      <c r="U414" s="128"/>
      <c r="V414" s="128"/>
      <c r="W414" s="128"/>
      <c r="X414" s="128"/>
      <c r="Y414" s="128"/>
      <c r="Z414" s="128"/>
      <c r="AA414" s="128"/>
      <c r="AB414" s="128"/>
      <c r="AC414" s="128"/>
      <c r="AD414" s="128"/>
      <c r="AE414" s="128"/>
      <c r="AF414" s="128"/>
      <c r="AG414" s="128"/>
      <c r="AH414" s="128"/>
      <c r="AI414" s="128"/>
      <c r="AJ414" s="128"/>
    </row>
    <row r="415" spans="1:36" ht="15.75" customHeight="1" x14ac:dyDescent="0.35">
      <c r="A415" s="132"/>
      <c r="B415" s="131"/>
      <c r="C415" s="131"/>
      <c r="D415" s="131"/>
      <c r="E415" s="131"/>
      <c r="F415" s="131"/>
      <c r="G415" s="131"/>
      <c r="H415" s="131"/>
      <c r="I415" s="131"/>
      <c r="J415" s="131"/>
      <c r="K415" s="131"/>
      <c r="L415" s="131"/>
      <c r="M415" s="131"/>
      <c r="N415" s="128"/>
      <c r="O415" s="128"/>
      <c r="P415" s="128"/>
      <c r="Q415" s="128"/>
      <c r="R415" s="128"/>
      <c r="S415" s="128"/>
      <c r="T415" s="128"/>
      <c r="U415" s="128"/>
      <c r="V415" s="128"/>
      <c r="W415" s="128"/>
      <c r="X415" s="128"/>
      <c r="Y415" s="128"/>
      <c r="Z415" s="128"/>
      <c r="AA415" s="128"/>
      <c r="AB415" s="128"/>
      <c r="AC415" s="128"/>
      <c r="AD415" s="128"/>
      <c r="AE415" s="128"/>
      <c r="AF415" s="128"/>
      <c r="AG415" s="128"/>
      <c r="AH415" s="128"/>
      <c r="AI415" s="128"/>
      <c r="AJ415" s="128"/>
    </row>
    <row r="416" spans="1:36" ht="15.75" customHeight="1" x14ac:dyDescent="0.35">
      <c r="A416" s="137"/>
      <c r="B416" s="131"/>
      <c r="C416" s="131"/>
      <c r="D416" s="131"/>
      <c r="E416" s="131"/>
      <c r="F416" s="131"/>
      <c r="G416" s="131"/>
      <c r="H416" s="131"/>
      <c r="I416" s="131"/>
      <c r="J416" s="131"/>
      <c r="K416" s="131"/>
      <c r="L416" s="131"/>
      <c r="M416" s="131"/>
      <c r="N416" s="128"/>
      <c r="O416" s="128"/>
      <c r="P416" s="128"/>
      <c r="Q416" s="128"/>
      <c r="R416" s="128"/>
      <c r="S416" s="128"/>
      <c r="T416" s="128"/>
      <c r="U416" s="128"/>
      <c r="V416" s="128"/>
      <c r="W416" s="128"/>
      <c r="X416" s="128"/>
      <c r="Y416" s="128"/>
      <c r="Z416" s="128"/>
      <c r="AA416" s="128"/>
      <c r="AB416" s="128"/>
      <c r="AC416" s="128"/>
      <c r="AD416" s="128"/>
      <c r="AE416" s="128"/>
      <c r="AF416" s="128"/>
      <c r="AG416" s="128"/>
      <c r="AH416" s="128"/>
      <c r="AI416" s="128"/>
      <c r="AJ416" s="128"/>
    </row>
    <row r="417" spans="1:36" ht="15.75" customHeight="1" x14ac:dyDescent="0.35">
      <c r="A417" s="132"/>
      <c r="B417" s="131"/>
      <c r="C417" s="131"/>
      <c r="D417" s="131"/>
      <c r="E417" s="131"/>
      <c r="F417" s="131"/>
      <c r="G417" s="131"/>
      <c r="H417" s="131"/>
      <c r="I417" s="131"/>
      <c r="J417" s="131"/>
      <c r="K417" s="131"/>
      <c r="L417" s="131"/>
      <c r="M417" s="131"/>
      <c r="N417" s="128"/>
      <c r="O417" s="128"/>
      <c r="P417" s="128"/>
      <c r="Q417" s="128"/>
      <c r="R417" s="128"/>
      <c r="S417" s="128"/>
      <c r="T417" s="128"/>
      <c r="U417" s="128"/>
      <c r="V417" s="128"/>
      <c r="W417" s="128"/>
      <c r="X417" s="128"/>
      <c r="Y417" s="128"/>
      <c r="Z417" s="128"/>
      <c r="AA417" s="128"/>
      <c r="AB417" s="128"/>
      <c r="AC417" s="128"/>
      <c r="AD417" s="128"/>
      <c r="AE417" s="128"/>
      <c r="AF417" s="128"/>
      <c r="AG417" s="128"/>
      <c r="AH417" s="128"/>
      <c r="AI417" s="128"/>
      <c r="AJ417" s="128"/>
    </row>
    <row r="418" spans="1:36" ht="15.75" customHeight="1" x14ac:dyDescent="0.35">
      <c r="A418" s="132"/>
      <c r="B418" s="131"/>
      <c r="C418" s="131"/>
      <c r="D418" s="131"/>
      <c r="E418" s="131"/>
      <c r="F418" s="131"/>
      <c r="G418" s="131"/>
      <c r="H418" s="131"/>
      <c r="I418" s="131"/>
      <c r="J418" s="131"/>
      <c r="K418" s="131"/>
      <c r="L418" s="131"/>
      <c r="M418" s="131"/>
      <c r="N418" s="128"/>
      <c r="O418" s="128"/>
      <c r="P418" s="128"/>
      <c r="Q418" s="128"/>
      <c r="R418" s="128"/>
      <c r="S418" s="128"/>
      <c r="T418" s="128"/>
      <c r="U418" s="128"/>
      <c r="V418" s="128"/>
      <c r="W418" s="128"/>
      <c r="X418" s="128"/>
      <c r="Y418" s="128"/>
      <c r="Z418" s="128"/>
      <c r="AA418" s="128"/>
      <c r="AB418" s="128"/>
      <c r="AC418" s="128"/>
      <c r="AD418" s="128"/>
      <c r="AE418" s="128"/>
      <c r="AF418" s="128"/>
      <c r="AG418" s="128"/>
      <c r="AH418" s="128"/>
      <c r="AI418" s="128"/>
      <c r="AJ418" s="128"/>
    </row>
    <row r="419" spans="1:36" ht="15.75" customHeight="1" x14ac:dyDescent="0.35">
      <c r="A419" s="132"/>
      <c r="B419" s="131"/>
      <c r="C419" s="131"/>
      <c r="D419" s="131"/>
      <c r="E419" s="131"/>
      <c r="F419" s="131"/>
      <c r="G419" s="131"/>
      <c r="H419" s="131"/>
      <c r="I419" s="131"/>
      <c r="J419" s="131"/>
      <c r="K419" s="131"/>
      <c r="L419" s="131"/>
      <c r="M419" s="131"/>
      <c r="N419" s="128"/>
      <c r="O419" s="128"/>
      <c r="P419" s="128"/>
      <c r="Q419" s="128"/>
      <c r="R419" s="128"/>
      <c r="S419" s="128"/>
      <c r="T419" s="128"/>
      <c r="U419" s="128"/>
      <c r="V419" s="128"/>
      <c r="W419" s="128"/>
      <c r="X419" s="128"/>
      <c r="Y419" s="128"/>
      <c r="Z419" s="128"/>
      <c r="AA419" s="128"/>
      <c r="AB419" s="128"/>
      <c r="AC419" s="128"/>
      <c r="AD419" s="128"/>
      <c r="AE419" s="128"/>
      <c r="AF419" s="128"/>
      <c r="AG419" s="128"/>
      <c r="AH419" s="128"/>
      <c r="AI419" s="128"/>
      <c r="AJ419" s="128"/>
    </row>
    <row r="420" spans="1:36" ht="15.75" customHeight="1" x14ac:dyDescent="0.35">
      <c r="A420" s="132"/>
      <c r="B420" s="131"/>
      <c r="C420" s="131"/>
      <c r="D420" s="131"/>
      <c r="E420" s="131"/>
      <c r="F420" s="131"/>
      <c r="G420" s="131"/>
      <c r="H420" s="131"/>
      <c r="I420" s="131"/>
      <c r="J420" s="131"/>
      <c r="K420" s="131"/>
      <c r="L420" s="131"/>
      <c r="M420" s="131"/>
      <c r="N420" s="128"/>
      <c r="O420" s="128"/>
      <c r="P420" s="128"/>
      <c r="Q420" s="128"/>
      <c r="R420" s="128"/>
      <c r="S420" s="128"/>
      <c r="T420" s="128"/>
      <c r="U420" s="128"/>
      <c r="V420" s="128"/>
      <c r="W420" s="128"/>
      <c r="X420" s="128"/>
      <c r="Y420" s="128"/>
      <c r="Z420" s="128"/>
      <c r="AA420" s="128"/>
      <c r="AB420" s="128"/>
      <c r="AC420" s="128"/>
      <c r="AD420" s="128"/>
      <c r="AE420" s="128"/>
      <c r="AF420" s="128"/>
      <c r="AG420" s="128"/>
      <c r="AH420" s="128"/>
      <c r="AI420" s="128"/>
      <c r="AJ420" s="128"/>
    </row>
    <row r="421" spans="1:36" ht="15.75" customHeight="1" x14ac:dyDescent="0.35">
      <c r="A421" s="132"/>
      <c r="B421" s="131"/>
      <c r="C421" s="131"/>
      <c r="D421" s="131"/>
      <c r="E421" s="131"/>
      <c r="F421" s="131"/>
      <c r="G421" s="131"/>
      <c r="H421" s="131"/>
      <c r="I421" s="131"/>
      <c r="J421" s="131"/>
      <c r="K421" s="131"/>
      <c r="L421" s="131"/>
      <c r="M421" s="131"/>
      <c r="N421" s="128"/>
      <c r="O421" s="128"/>
      <c r="P421" s="128"/>
      <c r="Q421" s="128"/>
      <c r="R421" s="128"/>
      <c r="S421" s="128"/>
      <c r="T421" s="128"/>
      <c r="U421" s="128"/>
      <c r="V421" s="128"/>
      <c r="W421" s="128"/>
      <c r="X421" s="128"/>
      <c r="Y421" s="128"/>
      <c r="Z421" s="128"/>
      <c r="AA421" s="128"/>
      <c r="AB421" s="128"/>
      <c r="AC421" s="128"/>
      <c r="AD421" s="128"/>
      <c r="AE421" s="128"/>
      <c r="AF421" s="128"/>
      <c r="AG421" s="128"/>
      <c r="AH421" s="128"/>
      <c r="AI421" s="128"/>
      <c r="AJ421" s="128"/>
    </row>
    <row r="422" spans="1:36" ht="15.75" customHeight="1" x14ac:dyDescent="0.35">
      <c r="A422" s="132"/>
      <c r="B422" s="131"/>
      <c r="C422" s="131"/>
      <c r="D422" s="131"/>
      <c r="E422" s="131"/>
      <c r="F422" s="131"/>
      <c r="G422" s="131"/>
      <c r="H422" s="131"/>
      <c r="I422" s="131"/>
      <c r="J422" s="131"/>
      <c r="K422" s="131"/>
      <c r="L422" s="131"/>
      <c r="M422" s="131"/>
      <c r="N422" s="128"/>
      <c r="O422" s="128"/>
      <c r="P422" s="128"/>
      <c r="Q422" s="128"/>
      <c r="R422" s="128"/>
      <c r="S422" s="128"/>
      <c r="T422" s="128"/>
      <c r="U422" s="128"/>
      <c r="V422" s="128"/>
      <c r="W422" s="128"/>
      <c r="X422" s="128"/>
      <c r="Y422" s="128"/>
      <c r="Z422" s="128"/>
      <c r="AA422" s="128"/>
      <c r="AB422" s="128"/>
      <c r="AC422" s="128"/>
      <c r="AD422" s="128"/>
      <c r="AE422" s="128"/>
      <c r="AF422" s="128"/>
      <c r="AG422" s="128"/>
      <c r="AH422" s="128"/>
      <c r="AI422" s="128"/>
      <c r="AJ422" s="128"/>
    </row>
    <row r="423" spans="1:36" ht="15.75" customHeight="1" x14ac:dyDescent="0.35">
      <c r="A423" s="132"/>
      <c r="B423" s="131"/>
      <c r="C423" s="131"/>
      <c r="D423" s="131"/>
      <c r="E423" s="131"/>
      <c r="F423" s="131"/>
      <c r="G423" s="131"/>
      <c r="H423" s="131"/>
      <c r="I423" s="131"/>
      <c r="J423" s="131"/>
      <c r="K423" s="131"/>
      <c r="L423" s="131"/>
      <c r="M423" s="131"/>
      <c r="N423" s="128"/>
      <c r="O423" s="128"/>
      <c r="P423" s="128"/>
      <c r="Q423" s="128"/>
      <c r="R423" s="128"/>
      <c r="S423" s="128"/>
      <c r="T423" s="128"/>
      <c r="U423" s="128"/>
      <c r="V423" s="128"/>
      <c r="W423" s="128"/>
      <c r="X423" s="128"/>
      <c r="Y423" s="128"/>
      <c r="Z423" s="128"/>
      <c r="AA423" s="128"/>
      <c r="AB423" s="128"/>
      <c r="AC423" s="128"/>
      <c r="AD423" s="128"/>
      <c r="AE423" s="128"/>
      <c r="AF423" s="128"/>
      <c r="AG423" s="128"/>
      <c r="AH423" s="128"/>
      <c r="AI423" s="128"/>
      <c r="AJ423" s="128"/>
    </row>
    <row r="424" spans="1:36" ht="15.75" customHeight="1" x14ac:dyDescent="0.35">
      <c r="A424" s="132"/>
      <c r="B424" s="131"/>
      <c r="C424" s="131"/>
      <c r="D424" s="131"/>
      <c r="E424" s="131"/>
      <c r="F424" s="131"/>
      <c r="G424" s="131"/>
      <c r="H424" s="131"/>
      <c r="I424" s="131"/>
      <c r="J424" s="131"/>
      <c r="K424" s="131"/>
      <c r="L424" s="131"/>
      <c r="M424" s="131"/>
      <c r="N424" s="128"/>
      <c r="O424" s="128"/>
      <c r="P424" s="128"/>
      <c r="Q424" s="128"/>
      <c r="R424" s="128"/>
      <c r="S424" s="128"/>
      <c r="T424" s="128"/>
      <c r="U424" s="128"/>
      <c r="V424" s="128"/>
      <c r="W424" s="128"/>
      <c r="X424" s="128"/>
      <c r="Y424" s="128"/>
      <c r="Z424" s="128"/>
      <c r="AA424" s="128"/>
      <c r="AB424" s="128"/>
      <c r="AC424" s="128"/>
      <c r="AD424" s="128"/>
      <c r="AE424" s="128"/>
      <c r="AF424" s="128"/>
      <c r="AG424" s="128"/>
      <c r="AH424" s="128"/>
      <c r="AI424" s="128"/>
      <c r="AJ424" s="128"/>
    </row>
    <row r="425" spans="1:36" ht="15.75" customHeight="1" x14ac:dyDescent="0.35">
      <c r="A425" s="132"/>
      <c r="B425" s="131"/>
      <c r="C425" s="131"/>
      <c r="D425" s="131"/>
      <c r="E425" s="131"/>
      <c r="F425" s="131"/>
      <c r="G425" s="131"/>
      <c r="H425" s="131"/>
      <c r="I425" s="131"/>
      <c r="J425" s="131"/>
      <c r="K425" s="131"/>
      <c r="L425" s="131"/>
      <c r="M425" s="131"/>
      <c r="N425" s="128"/>
      <c r="O425" s="128"/>
      <c r="P425" s="128"/>
      <c r="Q425" s="128"/>
      <c r="R425" s="128"/>
      <c r="S425" s="128"/>
      <c r="T425" s="128"/>
      <c r="U425" s="128"/>
      <c r="V425" s="128"/>
      <c r="W425" s="128"/>
      <c r="X425" s="128"/>
      <c r="Y425" s="128"/>
      <c r="Z425" s="128"/>
      <c r="AA425" s="128"/>
      <c r="AB425" s="128"/>
      <c r="AC425" s="128"/>
      <c r="AD425" s="128"/>
      <c r="AE425" s="128"/>
      <c r="AF425" s="128"/>
      <c r="AG425" s="128"/>
      <c r="AH425" s="128"/>
      <c r="AI425" s="128"/>
      <c r="AJ425" s="128"/>
    </row>
    <row r="426" spans="1:36" ht="15.75" customHeight="1" x14ac:dyDescent="0.35">
      <c r="A426" s="132"/>
      <c r="B426" s="131"/>
      <c r="C426" s="131"/>
      <c r="D426" s="131"/>
      <c r="E426" s="131"/>
      <c r="F426" s="131"/>
      <c r="G426" s="131"/>
      <c r="H426" s="131"/>
      <c r="I426" s="131"/>
      <c r="J426" s="131"/>
      <c r="K426" s="131"/>
      <c r="L426" s="131"/>
      <c r="M426" s="131"/>
      <c r="N426" s="128"/>
      <c r="O426" s="128"/>
      <c r="P426" s="128"/>
      <c r="Q426" s="128"/>
      <c r="R426" s="128"/>
      <c r="S426" s="128"/>
      <c r="T426" s="128"/>
      <c r="U426" s="128"/>
      <c r="V426" s="128"/>
      <c r="W426" s="128"/>
      <c r="X426" s="128"/>
      <c r="Y426" s="128"/>
      <c r="Z426" s="128"/>
      <c r="AA426" s="128"/>
      <c r="AB426" s="128"/>
      <c r="AC426" s="128"/>
      <c r="AD426" s="128"/>
      <c r="AE426" s="128"/>
      <c r="AF426" s="128"/>
      <c r="AG426" s="128"/>
      <c r="AH426" s="128"/>
      <c r="AI426" s="128"/>
      <c r="AJ426" s="128"/>
    </row>
    <row r="427" spans="1:36" ht="15.75" customHeight="1" x14ac:dyDescent="0.35">
      <c r="A427" s="137"/>
      <c r="B427" s="131"/>
      <c r="C427" s="131"/>
      <c r="D427" s="131"/>
      <c r="E427" s="131"/>
      <c r="F427" s="131"/>
      <c r="G427" s="131"/>
      <c r="H427" s="131"/>
      <c r="I427" s="131"/>
      <c r="J427" s="131"/>
      <c r="K427" s="131"/>
      <c r="L427" s="131"/>
      <c r="M427" s="131"/>
      <c r="N427" s="128"/>
      <c r="O427" s="128"/>
      <c r="P427" s="128"/>
      <c r="Q427" s="128"/>
      <c r="R427" s="128"/>
      <c r="S427" s="128"/>
      <c r="T427" s="128"/>
      <c r="U427" s="128"/>
      <c r="V427" s="128"/>
      <c r="W427" s="128"/>
      <c r="X427" s="128"/>
      <c r="Y427" s="128"/>
      <c r="Z427" s="128"/>
      <c r="AA427" s="128"/>
      <c r="AB427" s="128"/>
      <c r="AC427" s="128"/>
      <c r="AD427" s="128"/>
      <c r="AE427" s="128"/>
      <c r="AF427" s="128"/>
      <c r="AG427" s="128"/>
      <c r="AH427" s="128"/>
      <c r="AI427" s="128"/>
      <c r="AJ427" s="128"/>
    </row>
    <row r="428" spans="1:36" ht="15.75" customHeight="1" x14ac:dyDescent="0.35">
      <c r="A428" s="132"/>
      <c r="B428" s="131"/>
      <c r="C428" s="131"/>
      <c r="D428" s="131"/>
      <c r="E428" s="131"/>
      <c r="F428" s="131"/>
      <c r="G428" s="131"/>
      <c r="H428" s="131"/>
      <c r="I428" s="131"/>
      <c r="J428" s="131"/>
      <c r="K428" s="131"/>
      <c r="L428" s="131"/>
      <c r="M428" s="131"/>
      <c r="N428" s="128"/>
      <c r="O428" s="128"/>
      <c r="P428" s="128"/>
      <c r="Q428" s="128"/>
      <c r="R428" s="128"/>
      <c r="S428" s="128"/>
      <c r="T428" s="128"/>
      <c r="U428" s="128"/>
      <c r="V428" s="128"/>
      <c r="W428" s="128"/>
      <c r="X428" s="128"/>
      <c r="Y428" s="128"/>
      <c r="Z428" s="128"/>
      <c r="AA428" s="128"/>
      <c r="AB428" s="128"/>
      <c r="AC428" s="128"/>
      <c r="AD428" s="128"/>
      <c r="AE428" s="128"/>
      <c r="AF428" s="128"/>
      <c r="AG428" s="128"/>
      <c r="AH428" s="128"/>
      <c r="AI428" s="128"/>
      <c r="AJ428" s="128"/>
    </row>
    <row r="429" spans="1:36" ht="15.75" customHeight="1" x14ac:dyDescent="0.35">
      <c r="A429" s="132"/>
      <c r="B429" s="131"/>
      <c r="C429" s="131"/>
      <c r="D429" s="131"/>
      <c r="E429" s="131"/>
      <c r="F429" s="131"/>
      <c r="G429" s="131"/>
      <c r="H429" s="131"/>
      <c r="I429" s="131"/>
      <c r="J429" s="131"/>
      <c r="K429" s="131"/>
      <c r="L429" s="131"/>
      <c r="M429" s="131"/>
      <c r="N429" s="128"/>
      <c r="O429" s="128"/>
      <c r="P429" s="128"/>
      <c r="Q429" s="128"/>
      <c r="R429" s="128"/>
      <c r="S429" s="128"/>
      <c r="T429" s="128"/>
      <c r="U429" s="128"/>
      <c r="V429" s="128"/>
      <c r="W429" s="128"/>
      <c r="X429" s="128"/>
      <c r="Y429" s="128"/>
      <c r="Z429" s="128"/>
      <c r="AA429" s="128"/>
      <c r="AB429" s="128"/>
      <c r="AC429" s="128"/>
      <c r="AD429" s="128"/>
      <c r="AE429" s="128"/>
      <c r="AF429" s="128"/>
      <c r="AG429" s="128"/>
      <c r="AH429" s="128"/>
      <c r="AI429" s="128"/>
      <c r="AJ429" s="128"/>
    </row>
    <row r="430" spans="1:36" ht="15.75" customHeight="1" x14ac:dyDescent="0.35">
      <c r="A430" s="132"/>
      <c r="B430" s="131"/>
      <c r="C430" s="131"/>
      <c r="D430" s="131"/>
      <c r="E430" s="131"/>
      <c r="F430" s="131"/>
      <c r="G430" s="131"/>
      <c r="H430" s="131"/>
      <c r="I430" s="131"/>
      <c r="J430" s="131"/>
      <c r="K430" s="131"/>
      <c r="L430" s="131"/>
      <c r="M430" s="131"/>
      <c r="N430" s="128"/>
      <c r="O430" s="128"/>
      <c r="P430" s="128"/>
      <c r="Q430" s="128"/>
      <c r="R430" s="128"/>
      <c r="S430" s="128"/>
      <c r="T430" s="128"/>
      <c r="U430" s="128"/>
      <c r="V430" s="128"/>
      <c r="W430" s="128"/>
      <c r="X430" s="128"/>
      <c r="Y430" s="128"/>
      <c r="Z430" s="128"/>
      <c r="AA430" s="128"/>
      <c r="AB430" s="128"/>
      <c r="AC430" s="128"/>
      <c r="AD430" s="128"/>
      <c r="AE430" s="128"/>
      <c r="AF430" s="128"/>
      <c r="AG430" s="128"/>
      <c r="AH430" s="128"/>
      <c r="AI430" s="128"/>
      <c r="AJ430" s="128"/>
    </row>
    <row r="431" spans="1:36" ht="15.75" customHeight="1" x14ac:dyDescent="0.35">
      <c r="A431" s="132"/>
      <c r="B431" s="131"/>
      <c r="C431" s="131"/>
      <c r="D431" s="131"/>
      <c r="E431" s="131"/>
      <c r="F431" s="131"/>
      <c r="G431" s="131"/>
      <c r="H431" s="131"/>
      <c r="I431" s="131"/>
      <c r="J431" s="131"/>
      <c r="K431" s="131"/>
      <c r="L431" s="131"/>
      <c r="M431" s="131"/>
      <c r="N431" s="128"/>
      <c r="O431" s="128"/>
      <c r="P431" s="128"/>
      <c r="Q431" s="128"/>
      <c r="R431" s="128"/>
      <c r="S431" s="128"/>
      <c r="T431" s="128"/>
      <c r="U431" s="128"/>
      <c r="V431" s="128"/>
      <c r="W431" s="128"/>
      <c r="X431" s="128"/>
      <c r="Y431" s="128"/>
      <c r="Z431" s="128"/>
      <c r="AA431" s="128"/>
      <c r="AB431" s="128"/>
      <c r="AC431" s="128"/>
      <c r="AD431" s="128"/>
      <c r="AE431" s="128"/>
      <c r="AF431" s="128"/>
      <c r="AG431" s="128"/>
      <c r="AH431" s="128"/>
      <c r="AI431" s="128"/>
      <c r="AJ431" s="128"/>
    </row>
    <row r="432" spans="1:36" ht="15.75" customHeight="1" x14ac:dyDescent="0.35">
      <c r="A432" s="147"/>
      <c r="B432" s="131"/>
      <c r="C432" s="131"/>
      <c r="D432" s="131"/>
      <c r="E432" s="131"/>
      <c r="F432" s="131"/>
      <c r="G432" s="131"/>
      <c r="H432" s="131"/>
      <c r="I432" s="131"/>
      <c r="J432" s="131"/>
      <c r="K432" s="131"/>
      <c r="L432" s="131"/>
      <c r="M432" s="131"/>
      <c r="N432" s="128"/>
      <c r="O432" s="128"/>
      <c r="P432" s="128"/>
      <c r="Q432" s="128"/>
      <c r="R432" s="128"/>
      <c r="S432" s="128"/>
      <c r="T432" s="128"/>
      <c r="U432" s="128"/>
      <c r="V432" s="128"/>
      <c r="W432" s="128"/>
      <c r="X432" s="128"/>
      <c r="Y432" s="128"/>
      <c r="Z432" s="128"/>
      <c r="AA432" s="128"/>
      <c r="AB432" s="128"/>
      <c r="AC432" s="128"/>
      <c r="AD432" s="128"/>
      <c r="AE432" s="128"/>
      <c r="AF432" s="128"/>
      <c r="AG432" s="128"/>
      <c r="AH432" s="128"/>
      <c r="AI432" s="128"/>
      <c r="AJ432" s="128"/>
    </row>
    <row r="433" spans="1:36" ht="15.75" customHeight="1" x14ac:dyDescent="0.35">
      <c r="A433" s="147"/>
      <c r="B433" s="131"/>
      <c r="C433" s="131"/>
      <c r="D433" s="131"/>
      <c r="E433" s="131"/>
      <c r="F433" s="131"/>
      <c r="G433" s="131"/>
      <c r="H433" s="131"/>
      <c r="I433" s="131"/>
      <c r="J433" s="131"/>
      <c r="K433" s="131"/>
      <c r="L433" s="131"/>
      <c r="M433" s="131"/>
      <c r="N433" s="128"/>
      <c r="O433" s="128"/>
      <c r="P433" s="128"/>
      <c r="Q433" s="128"/>
      <c r="R433" s="128"/>
      <c r="S433" s="128"/>
      <c r="T433" s="128"/>
      <c r="U433" s="128"/>
      <c r="V433" s="128"/>
      <c r="W433" s="128"/>
      <c r="X433" s="128"/>
      <c r="Y433" s="128"/>
      <c r="Z433" s="128"/>
      <c r="AA433" s="128"/>
      <c r="AB433" s="128"/>
      <c r="AC433" s="128"/>
      <c r="AD433" s="128"/>
      <c r="AE433" s="128"/>
      <c r="AF433" s="128"/>
      <c r="AG433" s="128"/>
      <c r="AH433" s="128"/>
      <c r="AI433" s="128"/>
      <c r="AJ433" s="128"/>
    </row>
    <row r="434" spans="1:36" ht="15.75" customHeight="1" x14ac:dyDescent="0.35">
      <c r="A434" s="132"/>
      <c r="B434" s="131"/>
      <c r="C434" s="131"/>
      <c r="D434" s="131"/>
      <c r="E434" s="131"/>
      <c r="F434" s="131"/>
      <c r="G434" s="131"/>
      <c r="H434" s="131"/>
      <c r="I434" s="131"/>
      <c r="J434" s="131"/>
      <c r="K434" s="131"/>
      <c r="L434" s="131"/>
      <c r="M434" s="131"/>
      <c r="N434" s="128"/>
      <c r="O434" s="128"/>
      <c r="P434" s="128"/>
      <c r="Q434" s="128"/>
      <c r="R434" s="128"/>
      <c r="S434" s="128"/>
      <c r="T434" s="128"/>
      <c r="U434" s="128"/>
      <c r="V434" s="128"/>
      <c r="W434" s="128"/>
      <c r="X434" s="128"/>
      <c r="Y434" s="128"/>
      <c r="Z434" s="128"/>
      <c r="AA434" s="128"/>
      <c r="AB434" s="128"/>
      <c r="AC434" s="128"/>
      <c r="AD434" s="128"/>
      <c r="AE434" s="128"/>
      <c r="AF434" s="128"/>
      <c r="AG434" s="128"/>
      <c r="AH434" s="128"/>
      <c r="AI434" s="128"/>
      <c r="AJ434" s="128"/>
    </row>
    <row r="435" spans="1:36" ht="15.75" customHeight="1" x14ac:dyDescent="0.35">
      <c r="A435" s="130"/>
      <c r="B435" s="131"/>
      <c r="C435" s="131"/>
      <c r="D435" s="131"/>
      <c r="E435" s="131"/>
      <c r="F435" s="131"/>
      <c r="G435" s="131"/>
      <c r="H435" s="131"/>
      <c r="I435" s="131"/>
      <c r="J435" s="131"/>
      <c r="K435" s="131"/>
      <c r="L435" s="131"/>
      <c r="M435" s="131"/>
      <c r="N435" s="128"/>
      <c r="O435" s="128"/>
      <c r="P435" s="128"/>
      <c r="Q435" s="128"/>
      <c r="R435" s="128"/>
      <c r="S435" s="128"/>
      <c r="T435" s="128"/>
      <c r="U435" s="128"/>
      <c r="V435" s="128"/>
      <c r="W435" s="128"/>
      <c r="X435" s="128"/>
      <c r="Y435" s="128"/>
      <c r="Z435" s="128"/>
      <c r="AA435" s="128"/>
      <c r="AB435" s="128"/>
      <c r="AC435" s="128"/>
      <c r="AD435" s="128"/>
      <c r="AE435" s="128"/>
      <c r="AF435" s="128"/>
      <c r="AG435" s="128"/>
      <c r="AH435" s="128"/>
      <c r="AI435" s="128"/>
      <c r="AJ435" s="128"/>
    </row>
    <row r="436" spans="1:36" ht="15.75" customHeight="1" x14ac:dyDescent="0.35">
      <c r="A436" s="132"/>
      <c r="B436" s="131"/>
      <c r="C436" s="131"/>
      <c r="D436" s="131"/>
      <c r="E436" s="131"/>
      <c r="F436" s="131"/>
      <c r="G436" s="131"/>
      <c r="H436" s="131"/>
      <c r="I436" s="131"/>
      <c r="J436" s="131"/>
      <c r="K436" s="131"/>
      <c r="L436" s="131"/>
      <c r="M436" s="131"/>
      <c r="N436" s="128"/>
      <c r="O436" s="128"/>
      <c r="P436" s="128"/>
      <c r="Q436" s="128"/>
      <c r="R436" s="128"/>
      <c r="S436" s="128"/>
      <c r="T436" s="128"/>
      <c r="U436" s="128"/>
      <c r="V436" s="128"/>
      <c r="W436" s="128"/>
      <c r="X436" s="128"/>
      <c r="Y436" s="128"/>
      <c r="Z436" s="128"/>
      <c r="AA436" s="128"/>
      <c r="AB436" s="128"/>
      <c r="AC436" s="128"/>
      <c r="AD436" s="128"/>
      <c r="AE436" s="128"/>
      <c r="AF436" s="128"/>
      <c r="AG436" s="128"/>
      <c r="AH436" s="128"/>
      <c r="AI436" s="128"/>
      <c r="AJ436" s="128"/>
    </row>
    <row r="437" spans="1:36" ht="15.75" customHeight="1" x14ac:dyDescent="0.35">
      <c r="A437" s="132"/>
      <c r="B437" s="131"/>
      <c r="C437" s="131"/>
      <c r="D437" s="131"/>
      <c r="E437" s="131"/>
      <c r="F437" s="131"/>
      <c r="G437" s="131"/>
      <c r="H437" s="131"/>
      <c r="I437" s="131"/>
      <c r="J437" s="131"/>
      <c r="K437" s="131"/>
      <c r="L437" s="131"/>
      <c r="M437" s="131"/>
      <c r="N437" s="128"/>
      <c r="O437" s="128"/>
      <c r="P437" s="128"/>
      <c r="Q437" s="128"/>
      <c r="R437" s="128"/>
      <c r="S437" s="128"/>
      <c r="T437" s="128"/>
      <c r="U437" s="128"/>
      <c r="V437" s="128"/>
      <c r="W437" s="128"/>
      <c r="X437" s="128"/>
      <c r="Y437" s="128"/>
      <c r="Z437" s="128"/>
      <c r="AA437" s="128"/>
      <c r="AB437" s="128"/>
      <c r="AC437" s="128"/>
      <c r="AD437" s="128"/>
      <c r="AE437" s="128"/>
      <c r="AF437" s="128"/>
      <c r="AG437" s="128"/>
      <c r="AH437" s="128"/>
      <c r="AI437" s="128"/>
      <c r="AJ437" s="128"/>
    </row>
    <row r="438" spans="1:36" ht="15.75" customHeight="1" x14ac:dyDescent="0.35">
      <c r="A438" s="132"/>
      <c r="B438" s="131"/>
      <c r="C438" s="131"/>
      <c r="D438" s="131"/>
      <c r="E438" s="131"/>
      <c r="F438" s="131"/>
      <c r="G438" s="131"/>
      <c r="H438" s="131"/>
      <c r="I438" s="131"/>
      <c r="J438" s="131"/>
      <c r="K438" s="131"/>
      <c r="L438" s="131"/>
      <c r="M438" s="131"/>
      <c r="N438" s="128"/>
      <c r="O438" s="128"/>
      <c r="P438" s="128"/>
      <c r="Q438" s="128"/>
      <c r="R438" s="128"/>
      <c r="S438" s="128"/>
      <c r="T438" s="128"/>
      <c r="U438" s="128"/>
      <c r="V438" s="128"/>
      <c r="W438" s="128"/>
      <c r="X438" s="128"/>
      <c r="Y438" s="128"/>
      <c r="Z438" s="128"/>
      <c r="AA438" s="128"/>
      <c r="AB438" s="128"/>
      <c r="AC438" s="128"/>
      <c r="AD438" s="128"/>
      <c r="AE438" s="128"/>
      <c r="AF438" s="128"/>
      <c r="AG438" s="128"/>
      <c r="AH438" s="128"/>
      <c r="AI438" s="128"/>
      <c r="AJ438" s="128"/>
    </row>
    <row r="439" spans="1:36" ht="15.75" customHeight="1" x14ac:dyDescent="0.35">
      <c r="A439" s="130"/>
      <c r="B439" s="131"/>
      <c r="C439" s="131"/>
      <c r="D439" s="131"/>
      <c r="E439" s="131"/>
      <c r="F439" s="131"/>
      <c r="G439" s="131"/>
      <c r="H439" s="131"/>
      <c r="I439" s="131"/>
      <c r="J439" s="131"/>
      <c r="K439" s="131"/>
      <c r="L439" s="131"/>
      <c r="M439" s="131"/>
      <c r="N439" s="128"/>
      <c r="O439" s="128"/>
      <c r="P439" s="128"/>
      <c r="Q439" s="128"/>
      <c r="R439" s="128"/>
      <c r="S439" s="128"/>
      <c r="T439" s="128"/>
      <c r="U439" s="128"/>
      <c r="V439" s="128"/>
      <c r="W439" s="128"/>
      <c r="X439" s="128"/>
      <c r="Y439" s="128"/>
      <c r="Z439" s="128"/>
      <c r="AA439" s="128"/>
      <c r="AB439" s="128"/>
      <c r="AC439" s="128"/>
      <c r="AD439" s="128"/>
      <c r="AE439" s="128"/>
      <c r="AF439" s="128"/>
      <c r="AG439" s="128"/>
      <c r="AH439" s="128"/>
      <c r="AI439" s="128"/>
      <c r="AJ439" s="128"/>
    </row>
    <row r="440" spans="1:36" ht="15.75" customHeight="1" x14ac:dyDescent="0.35">
      <c r="A440" s="132"/>
      <c r="B440" s="131"/>
      <c r="C440" s="131"/>
      <c r="D440" s="131"/>
      <c r="E440" s="131"/>
      <c r="F440" s="131"/>
      <c r="G440" s="131"/>
      <c r="H440" s="131"/>
      <c r="I440" s="131"/>
      <c r="J440" s="131"/>
      <c r="K440" s="131"/>
      <c r="L440" s="131"/>
      <c r="M440" s="131"/>
      <c r="N440" s="128"/>
      <c r="O440" s="128"/>
      <c r="P440" s="128"/>
      <c r="Q440" s="128"/>
      <c r="R440" s="128"/>
      <c r="S440" s="128"/>
      <c r="T440" s="128"/>
      <c r="U440" s="128"/>
      <c r="V440" s="128"/>
      <c r="W440" s="128"/>
      <c r="X440" s="128"/>
      <c r="Y440" s="128"/>
      <c r="Z440" s="128"/>
      <c r="AA440" s="128"/>
      <c r="AB440" s="128"/>
      <c r="AC440" s="128"/>
      <c r="AD440" s="128"/>
      <c r="AE440" s="128"/>
      <c r="AF440" s="128"/>
      <c r="AG440" s="128"/>
      <c r="AH440" s="128"/>
      <c r="AI440" s="128"/>
      <c r="AJ440" s="128"/>
    </row>
    <row r="441" spans="1:36" ht="15.75" customHeight="1" x14ac:dyDescent="0.35">
      <c r="A441" s="132"/>
      <c r="B441" s="131"/>
      <c r="C441" s="131"/>
      <c r="D441" s="131"/>
      <c r="E441" s="131"/>
      <c r="F441" s="131"/>
      <c r="G441" s="131"/>
      <c r="H441" s="131"/>
      <c r="I441" s="131"/>
      <c r="J441" s="131"/>
      <c r="K441" s="131"/>
      <c r="L441" s="131"/>
      <c r="M441" s="131"/>
      <c r="N441" s="128"/>
      <c r="O441" s="128"/>
      <c r="P441" s="128"/>
      <c r="Q441" s="128"/>
      <c r="R441" s="128"/>
      <c r="S441" s="128"/>
      <c r="T441" s="128"/>
      <c r="U441" s="128"/>
      <c r="V441" s="128"/>
      <c r="W441" s="128"/>
      <c r="X441" s="128"/>
      <c r="Y441" s="128"/>
      <c r="Z441" s="128"/>
      <c r="AA441" s="128"/>
      <c r="AB441" s="128"/>
      <c r="AC441" s="128"/>
      <c r="AD441" s="128"/>
      <c r="AE441" s="128"/>
      <c r="AF441" s="128"/>
      <c r="AG441" s="128"/>
      <c r="AH441" s="128"/>
      <c r="AI441" s="128"/>
      <c r="AJ441" s="128"/>
    </row>
    <row r="442" spans="1:36" ht="15.75" customHeight="1" x14ac:dyDescent="0.35">
      <c r="A442" s="132"/>
      <c r="B442" s="131"/>
      <c r="C442" s="131"/>
      <c r="D442" s="131"/>
      <c r="E442" s="131"/>
      <c r="F442" s="131"/>
      <c r="G442" s="131"/>
      <c r="H442" s="131"/>
      <c r="I442" s="131"/>
      <c r="J442" s="131"/>
      <c r="K442" s="131"/>
      <c r="L442" s="131"/>
      <c r="M442" s="131"/>
      <c r="N442" s="128"/>
      <c r="O442" s="128"/>
      <c r="P442" s="128"/>
      <c r="Q442" s="128"/>
      <c r="R442" s="128"/>
      <c r="S442" s="128"/>
      <c r="T442" s="128"/>
      <c r="U442" s="128"/>
      <c r="V442" s="128"/>
      <c r="W442" s="128"/>
      <c r="X442" s="128"/>
      <c r="Y442" s="128"/>
      <c r="Z442" s="128"/>
      <c r="AA442" s="128"/>
      <c r="AB442" s="128"/>
      <c r="AC442" s="128"/>
      <c r="AD442" s="128"/>
      <c r="AE442" s="128"/>
      <c r="AF442" s="128"/>
      <c r="AG442" s="128"/>
      <c r="AH442" s="128"/>
      <c r="AI442" s="128"/>
      <c r="AJ442" s="128"/>
    </row>
    <row r="443" spans="1:36" ht="15.75" customHeight="1" x14ac:dyDescent="0.35">
      <c r="A443" s="132"/>
      <c r="B443" s="131"/>
      <c r="C443" s="131"/>
      <c r="D443" s="131"/>
      <c r="E443" s="131"/>
      <c r="F443" s="131"/>
      <c r="G443" s="131"/>
      <c r="H443" s="131"/>
      <c r="I443" s="131"/>
      <c r="J443" s="131"/>
      <c r="K443" s="131"/>
      <c r="L443" s="131"/>
      <c r="M443" s="131"/>
      <c r="N443" s="128"/>
      <c r="O443" s="128"/>
      <c r="P443" s="128"/>
      <c r="Q443" s="128"/>
      <c r="R443" s="128"/>
      <c r="S443" s="128"/>
      <c r="T443" s="128"/>
      <c r="U443" s="128"/>
      <c r="V443" s="128"/>
      <c r="W443" s="128"/>
      <c r="X443" s="128"/>
      <c r="Y443" s="128"/>
      <c r="Z443" s="128"/>
      <c r="AA443" s="128"/>
      <c r="AB443" s="128"/>
      <c r="AC443" s="128"/>
      <c r="AD443" s="128"/>
      <c r="AE443" s="128"/>
      <c r="AF443" s="128"/>
      <c r="AG443" s="128"/>
      <c r="AH443" s="128"/>
      <c r="AI443" s="128"/>
      <c r="AJ443" s="128"/>
    </row>
    <row r="444" spans="1:36" ht="15.75" customHeight="1" x14ac:dyDescent="0.35">
      <c r="A444" s="132"/>
      <c r="B444" s="131"/>
      <c r="C444" s="131"/>
      <c r="D444" s="131"/>
      <c r="E444" s="131"/>
      <c r="F444" s="131"/>
      <c r="G444" s="131"/>
      <c r="H444" s="131"/>
      <c r="I444" s="131"/>
      <c r="J444" s="131"/>
      <c r="K444" s="131"/>
      <c r="L444" s="131"/>
      <c r="M444" s="131"/>
      <c r="N444" s="128"/>
      <c r="O444" s="128"/>
      <c r="P444" s="128"/>
      <c r="Q444" s="128"/>
      <c r="R444" s="128"/>
      <c r="S444" s="128"/>
      <c r="T444" s="128"/>
      <c r="U444" s="128"/>
      <c r="V444" s="128"/>
      <c r="W444" s="128"/>
      <c r="X444" s="128"/>
      <c r="Y444" s="128"/>
      <c r="Z444" s="128"/>
      <c r="AA444" s="128"/>
      <c r="AB444" s="128"/>
      <c r="AC444" s="128"/>
      <c r="AD444" s="128"/>
      <c r="AE444" s="128"/>
      <c r="AF444" s="128"/>
      <c r="AG444" s="128"/>
      <c r="AH444" s="128"/>
      <c r="AI444" s="128"/>
      <c r="AJ444" s="128"/>
    </row>
    <row r="445" spans="1:36" ht="15.75" customHeight="1" x14ac:dyDescent="0.35">
      <c r="A445" s="148"/>
      <c r="B445" s="131"/>
      <c r="C445" s="131"/>
      <c r="D445" s="131"/>
      <c r="E445" s="131"/>
      <c r="F445" s="131"/>
      <c r="G445" s="131"/>
      <c r="H445" s="131"/>
      <c r="I445" s="131"/>
      <c r="J445" s="131"/>
      <c r="K445" s="131"/>
      <c r="L445" s="131"/>
      <c r="M445" s="131"/>
      <c r="N445" s="128"/>
      <c r="O445" s="128"/>
      <c r="P445" s="128"/>
      <c r="Q445" s="128"/>
      <c r="R445" s="128"/>
      <c r="S445" s="128"/>
      <c r="T445" s="128"/>
      <c r="U445" s="128"/>
      <c r="V445" s="128"/>
      <c r="W445" s="128"/>
      <c r="X445" s="128"/>
      <c r="Y445" s="128"/>
      <c r="Z445" s="128"/>
      <c r="AA445" s="128"/>
      <c r="AB445" s="128"/>
      <c r="AC445" s="128"/>
      <c r="AD445" s="128"/>
      <c r="AE445" s="128"/>
      <c r="AF445" s="128"/>
      <c r="AG445" s="128"/>
      <c r="AH445" s="128"/>
      <c r="AI445" s="128"/>
      <c r="AJ445" s="128"/>
    </row>
    <row r="446" spans="1:36" ht="15.75" customHeight="1" x14ac:dyDescent="0.35">
      <c r="A446" s="132"/>
      <c r="B446" s="131"/>
      <c r="C446" s="131"/>
      <c r="D446" s="131"/>
      <c r="E446" s="131"/>
      <c r="F446" s="131"/>
      <c r="G446" s="131"/>
      <c r="H446" s="131"/>
      <c r="I446" s="131"/>
      <c r="J446" s="131"/>
      <c r="K446" s="131"/>
      <c r="L446" s="131"/>
      <c r="M446" s="131"/>
      <c r="N446" s="128"/>
      <c r="O446" s="128"/>
      <c r="P446" s="128"/>
      <c r="Q446" s="128"/>
      <c r="R446" s="128"/>
      <c r="S446" s="128"/>
      <c r="T446" s="128"/>
      <c r="U446" s="128"/>
      <c r="V446" s="128"/>
      <c r="W446" s="128"/>
      <c r="X446" s="128"/>
      <c r="Y446" s="128"/>
      <c r="Z446" s="128"/>
      <c r="AA446" s="128"/>
      <c r="AB446" s="128"/>
      <c r="AC446" s="128"/>
      <c r="AD446" s="128"/>
      <c r="AE446" s="128"/>
      <c r="AF446" s="128"/>
      <c r="AG446" s="128"/>
      <c r="AH446" s="128"/>
      <c r="AI446" s="128"/>
      <c r="AJ446" s="128"/>
    </row>
    <row r="447" spans="1:36" ht="15.75" customHeight="1" x14ac:dyDescent="0.35">
      <c r="A447" s="132"/>
      <c r="B447" s="131"/>
      <c r="C447" s="131"/>
      <c r="D447" s="131"/>
      <c r="E447" s="131"/>
      <c r="F447" s="131"/>
      <c r="G447" s="131"/>
      <c r="H447" s="131"/>
      <c r="I447" s="131"/>
      <c r="J447" s="131"/>
      <c r="K447" s="131"/>
      <c r="L447" s="131"/>
      <c r="M447" s="131"/>
      <c r="N447" s="128"/>
      <c r="O447" s="128"/>
      <c r="P447" s="128"/>
      <c r="Q447" s="128"/>
      <c r="R447" s="128"/>
      <c r="S447" s="128"/>
      <c r="T447" s="128"/>
      <c r="U447" s="128"/>
      <c r="V447" s="128"/>
      <c r="W447" s="128"/>
      <c r="X447" s="128"/>
      <c r="Y447" s="128"/>
      <c r="Z447" s="128"/>
      <c r="AA447" s="128"/>
      <c r="AB447" s="128"/>
      <c r="AC447" s="128"/>
      <c r="AD447" s="128"/>
      <c r="AE447" s="128"/>
      <c r="AF447" s="128"/>
      <c r="AG447" s="128"/>
      <c r="AH447" s="128"/>
      <c r="AI447" s="128"/>
      <c r="AJ447" s="128"/>
    </row>
    <row r="448" spans="1:36" ht="15.75" customHeight="1" x14ac:dyDescent="0.35">
      <c r="A448" s="132"/>
      <c r="B448" s="131"/>
      <c r="C448" s="131"/>
      <c r="D448" s="131"/>
      <c r="E448" s="131"/>
      <c r="F448" s="131"/>
      <c r="G448" s="131"/>
      <c r="H448" s="131"/>
      <c r="I448" s="131"/>
      <c r="J448" s="131"/>
      <c r="K448" s="131"/>
      <c r="L448" s="131"/>
      <c r="M448" s="131"/>
      <c r="N448" s="128"/>
      <c r="O448" s="128"/>
      <c r="P448" s="128"/>
      <c r="Q448" s="128"/>
      <c r="R448" s="128"/>
      <c r="S448" s="128"/>
      <c r="T448" s="128"/>
      <c r="U448" s="128"/>
      <c r="V448" s="128"/>
      <c r="W448" s="128"/>
      <c r="X448" s="128"/>
      <c r="Y448" s="128"/>
      <c r="Z448" s="128"/>
      <c r="AA448" s="128"/>
      <c r="AB448" s="128"/>
      <c r="AC448" s="128"/>
      <c r="AD448" s="128"/>
      <c r="AE448" s="128"/>
      <c r="AF448" s="128"/>
      <c r="AG448" s="128"/>
      <c r="AH448" s="128"/>
      <c r="AI448" s="128"/>
      <c r="AJ448" s="128"/>
    </row>
    <row r="449" spans="1:36" ht="15.75" customHeight="1" x14ac:dyDescent="0.35">
      <c r="A449" s="132"/>
      <c r="B449" s="131"/>
      <c r="C449" s="131"/>
      <c r="D449" s="131"/>
      <c r="E449" s="131"/>
      <c r="F449" s="131"/>
      <c r="G449" s="131"/>
      <c r="H449" s="131"/>
      <c r="I449" s="131"/>
      <c r="J449" s="131"/>
      <c r="K449" s="131"/>
      <c r="L449" s="131"/>
      <c r="M449" s="131"/>
      <c r="N449" s="128"/>
      <c r="O449" s="128"/>
      <c r="P449" s="128"/>
      <c r="Q449" s="128"/>
      <c r="R449" s="128"/>
      <c r="S449" s="128"/>
      <c r="T449" s="128"/>
      <c r="U449" s="128"/>
      <c r="V449" s="128"/>
      <c r="W449" s="128"/>
      <c r="X449" s="128"/>
      <c r="Y449" s="128"/>
      <c r="Z449" s="128"/>
      <c r="AA449" s="128"/>
      <c r="AB449" s="128"/>
      <c r="AC449" s="128"/>
      <c r="AD449" s="128"/>
      <c r="AE449" s="128"/>
      <c r="AF449" s="128"/>
      <c r="AG449" s="128"/>
      <c r="AH449" s="128"/>
      <c r="AI449" s="128"/>
      <c r="AJ449" s="128"/>
    </row>
    <row r="450" spans="1:36" ht="15.75" customHeight="1" x14ac:dyDescent="0.35">
      <c r="A450" s="132"/>
      <c r="B450" s="131"/>
      <c r="C450" s="131"/>
      <c r="D450" s="131"/>
      <c r="E450" s="131"/>
      <c r="F450" s="131"/>
      <c r="G450" s="131"/>
      <c r="H450" s="131"/>
      <c r="I450" s="131"/>
      <c r="J450" s="131"/>
      <c r="K450" s="131"/>
      <c r="L450" s="131"/>
      <c r="M450" s="131"/>
      <c r="N450" s="128"/>
      <c r="O450" s="128"/>
      <c r="P450" s="128"/>
      <c r="Q450" s="128"/>
      <c r="R450" s="128"/>
      <c r="S450" s="128"/>
      <c r="T450" s="128"/>
      <c r="U450" s="128"/>
      <c r="V450" s="128"/>
      <c r="W450" s="128"/>
      <c r="X450" s="128"/>
      <c r="Y450" s="128"/>
      <c r="Z450" s="128"/>
      <c r="AA450" s="128"/>
      <c r="AB450" s="128"/>
      <c r="AC450" s="128"/>
      <c r="AD450" s="128"/>
      <c r="AE450" s="128"/>
      <c r="AF450" s="128"/>
      <c r="AG450" s="128"/>
      <c r="AH450" s="128"/>
      <c r="AI450" s="128"/>
      <c r="AJ450" s="128"/>
    </row>
    <row r="451" spans="1:36" ht="15.75" customHeight="1" x14ac:dyDescent="0.35">
      <c r="A451" s="132"/>
      <c r="B451" s="131"/>
      <c r="C451" s="131"/>
      <c r="D451" s="131"/>
      <c r="E451" s="131"/>
      <c r="F451" s="131"/>
      <c r="G451" s="131"/>
      <c r="H451" s="131"/>
      <c r="I451" s="131"/>
      <c r="J451" s="131"/>
      <c r="K451" s="131"/>
      <c r="L451" s="131"/>
      <c r="M451" s="131"/>
      <c r="N451" s="128"/>
      <c r="O451" s="128"/>
      <c r="P451" s="128"/>
      <c r="Q451" s="128"/>
      <c r="R451" s="128"/>
      <c r="S451" s="128"/>
      <c r="T451" s="128"/>
      <c r="U451" s="128"/>
      <c r="V451" s="128"/>
      <c r="W451" s="128"/>
      <c r="X451" s="128"/>
      <c r="Y451" s="128"/>
      <c r="Z451" s="128"/>
      <c r="AA451" s="128"/>
      <c r="AB451" s="128"/>
      <c r="AC451" s="128"/>
      <c r="AD451" s="128"/>
      <c r="AE451" s="128"/>
      <c r="AF451" s="128"/>
      <c r="AG451" s="128"/>
      <c r="AH451" s="128"/>
      <c r="AI451" s="128"/>
      <c r="AJ451" s="128"/>
    </row>
    <row r="452" spans="1:36" ht="15.75" customHeight="1" x14ac:dyDescent="0.35">
      <c r="A452" s="130"/>
      <c r="B452" s="131"/>
      <c r="C452" s="131"/>
      <c r="D452" s="131"/>
      <c r="E452" s="131"/>
      <c r="F452" s="131"/>
      <c r="G452" s="131"/>
      <c r="H452" s="131"/>
      <c r="I452" s="131"/>
      <c r="J452" s="131"/>
      <c r="K452" s="131"/>
      <c r="L452" s="131"/>
      <c r="M452" s="131"/>
      <c r="N452" s="128"/>
      <c r="O452" s="128"/>
      <c r="P452" s="128"/>
      <c r="Q452" s="128"/>
      <c r="R452" s="128"/>
      <c r="S452" s="128"/>
      <c r="T452" s="128"/>
      <c r="U452" s="128"/>
      <c r="V452" s="128"/>
      <c r="W452" s="128"/>
      <c r="X452" s="128"/>
      <c r="Y452" s="128"/>
      <c r="Z452" s="128"/>
      <c r="AA452" s="128"/>
      <c r="AB452" s="128"/>
      <c r="AC452" s="128"/>
      <c r="AD452" s="128"/>
      <c r="AE452" s="128"/>
      <c r="AF452" s="128"/>
      <c r="AG452" s="128"/>
      <c r="AH452" s="128"/>
      <c r="AI452" s="128"/>
      <c r="AJ452" s="128"/>
    </row>
    <row r="453" spans="1:36" ht="15.75" customHeight="1" x14ac:dyDescent="0.35">
      <c r="A453" s="132"/>
      <c r="B453" s="131"/>
      <c r="C453" s="131"/>
      <c r="D453" s="131"/>
      <c r="E453" s="131"/>
      <c r="F453" s="131"/>
      <c r="G453" s="131"/>
      <c r="H453" s="131"/>
      <c r="I453" s="131"/>
      <c r="J453" s="131"/>
      <c r="K453" s="131"/>
      <c r="L453" s="131"/>
      <c r="M453" s="131"/>
      <c r="N453" s="128"/>
      <c r="O453" s="128"/>
      <c r="P453" s="128"/>
      <c r="Q453" s="128"/>
      <c r="R453" s="128"/>
      <c r="S453" s="128"/>
      <c r="T453" s="128"/>
      <c r="U453" s="128"/>
      <c r="V453" s="128"/>
      <c r="W453" s="128"/>
      <c r="X453" s="128"/>
      <c r="Y453" s="128"/>
      <c r="Z453" s="128"/>
      <c r="AA453" s="128"/>
      <c r="AB453" s="128"/>
      <c r="AC453" s="128"/>
      <c r="AD453" s="128"/>
      <c r="AE453" s="128"/>
      <c r="AF453" s="128"/>
      <c r="AG453" s="128"/>
      <c r="AH453" s="128"/>
      <c r="AI453" s="128"/>
      <c r="AJ453" s="128"/>
    </row>
    <row r="454" spans="1:36" ht="15.75" customHeight="1" x14ac:dyDescent="0.35">
      <c r="A454" s="132"/>
      <c r="B454" s="131"/>
      <c r="C454" s="131"/>
      <c r="D454" s="131"/>
      <c r="E454" s="131"/>
      <c r="F454" s="131"/>
      <c r="G454" s="131"/>
      <c r="H454" s="131"/>
      <c r="I454" s="131"/>
      <c r="J454" s="131"/>
      <c r="K454" s="131"/>
      <c r="L454" s="131"/>
      <c r="M454" s="131"/>
      <c r="N454" s="128"/>
      <c r="O454" s="128"/>
      <c r="P454" s="128"/>
      <c r="Q454" s="128"/>
      <c r="R454" s="128"/>
      <c r="S454" s="128"/>
      <c r="T454" s="128"/>
      <c r="U454" s="128"/>
      <c r="V454" s="128"/>
      <c r="W454" s="128"/>
      <c r="X454" s="128"/>
      <c r="Y454" s="128"/>
      <c r="Z454" s="128"/>
      <c r="AA454" s="128"/>
      <c r="AB454" s="128"/>
      <c r="AC454" s="128"/>
      <c r="AD454" s="128"/>
      <c r="AE454" s="128"/>
      <c r="AF454" s="128"/>
      <c r="AG454" s="128"/>
      <c r="AH454" s="128"/>
      <c r="AI454" s="128"/>
      <c r="AJ454" s="128"/>
    </row>
    <row r="455" spans="1:36" ht="15.75" customHeight="1" x14ac:dyDescent="0.35">
      <c r="A455" s="132"/>
      <c r="B455" s="131"/>
      <c r="C455" s="131"/>
      <c r="D455" s="131"/>
      <c r="E455" s="131"/>
      <c r="F455" s="131"/>
      <c r="G455" s="131"/>
      <c r="H455" s="131"/>
      <c r="I455" s="131"/>
      <c r="J455" s="131"/>
      <c r="K455" s="131"/>
      <c r="L455" s="131"/>
      <c r="M455" s="131"/>
      <c r="N455" s="128"/>
      <c r="O455" s="128"/>
      <c r="P455" s="128"/>
      <c r="Q455" s="128"/>
      <c r="R455" s="128"/>
      <c r="S455" s="128"/>
      <c r="T455" s="128"/>
      <c r="U455" s="128"/>
      <c r="V455" s="128"/>
      <c r="W455" s="128"/>
      <c r="X455" s="128"/>
      <c r="Y455" s="128"/>
      <c r="Z455" s="128"/>
      <c r="AA455" s="128"/>
      <c r="AB455" s="128"/>
      <c r="AC455" s="128"/>
      <c r="AD455" s="128"/>
      <c r="AE455" s="128"/>
      <c r="AF455" s="128"/>
      <c r="AG455" s="128"/>
      <c r="AH455" s="128"/>
      <c r="AI455" s="128"/>
      <c r="AJ455" s="128"/>
    </row>
    <row r="456" spans="1:36" ht="15.75" customHeight="1" x14ac:dyDescent="0.35">
      <c r="A456" s="132"/>
      <c r="B456" s="131"/>
      <c r="C456" s="131"/>
      <c r="D456" s="131"/>
      <c r="E456" s="131"/>
      <c r="F456" s="131"/>
      <c r="G456" s="131"/>
      <c r="H456" s="131"/>
      <c r="I456" s="131"/>
      <c r="J456" s="131"/>
      <c r="K456" s="131"/>
      <c r="L456" s="131"/>
      <c r="M456" s="131"/>
      <c r="N456" s="128"/>
      <c r="O456" s="128"/>
      <c r="P456" s="128"/>
      <c r="Q456" s="128"/>
      <c r="R456" s="128"/>
      <c r="S456" s="128"/>
      <c r="T456" s="128"/>
      <c r="U456" s="128"/>
      <c r="V456" s="128"/>
      <c r="W456" s="128"/>
      <c r="X456" s="128"/>
      <c r="Y456" s="128"/>
      <c r="Z456" s="128"/>
      <c r="AA456" s="128"/>
      <c r="AB456" s="128"/>
      <c r="AC456" s="128"/>
      <c r="AD456" s="128"/>
      <c r="AE456" s="128"/>
      <c r="AF456" s="128"/>
      <c r="AG456" s="128"/>
      <c r="AH456" s="128"/>
      <c r="AI456" s="128"/>
      <c r="AJ456" s="128"/>
    </row>
    <row r="457" spans="1:36" ht="15.75" customHeight="1" x14ac:dyDescent="0.35">
      <c r="A457" s="130"/>
      <c r="B457" s="131"/>
      <c r="C457" s="131"/>
      <c r="D457" s="131"/>
      <c r="E457" s="131"/>
      <c r="F457" s="131"/>
      <c r="G457" s="131"/>
      <c r="H457" s="131"/>
      <c r="I457" s="131"/>
      <c r="J457" s="131"/>
      <c r="K457" s="131"/>
      <c r="L457" s="131"/>
      <c r="M457" s="131"/>
      <c r="N457" s="128"/>
      <c r="O457" s="128"/>
      <c r="P457" s="128"/>
      <c r="Q457" s="128"/>
      <c r="R457" s="128"/>
      <c r="S457" s="128"/>
      <c r="T457" s="128"/>
      <c r="U457" s="128"/>
      <c r="V457" s="128"/>
      <c r="W457" s="128"/>
      <c r="X457" s="128"/>
      <c r="Y457" s="128"/>
      <c r="Z457" s="128"/>
      <c r="AA457" s="128"/>
      <c r="AB457" s="128"/>
      <c r="AC457" s="128"/>
      <c r="AD457" s="128"/>
      <c r="AE457" s="128"/>
      <c r="AF457" s="128"/>
      <c r="AG457" s="128"/>
      <c r="AH457" s="128"/>
      <c r="AI457" s="128"/>
      <c r="AJ457" s="128"/>
    </row>
    <row r="458" spans="1:36" ht="15.75" customHeight="1" x14ac:dyDescent="0.35">
      <c r="A458" s="125"/>
      <c r="B458" s="125"/>
      <c r="C458" s="125"/>
      <c r="D458" s="125"/>
      <c r="E458" s="125"/>
      <c r="F458" s="128"/>
      <c r="G458" s="128"/>
      <c r="H458" s="128"/>
      <c r="I458" s="128"/>
      <c r="J458" s="128"/>
      <c r="K458" s="128"/>
      <c r="L458" s="128"/>
      <c r="M458" s="128"/>
      <c r="N458" s="128"/>
      <c r="O458" s="128"/>
      <c r="P458" s="128"/>
      <c r="Q458" s="128"/>
      <c r="R458" s="128"/>
      <c r="S458" s="128"/>
      <c r="T458" s="128"/>
      <c r="U458" s="128"/>
      <c r="V458" s="128"/>
      <c r="W458" s="128"/>
      <c r="X458" s="128"/>
      <c r="Y458" s="128"/>
      <c r="Z458" s="128"/>
      <c r="AA458" s="128"/>
      <c r="AB458" s="128"/>
      <c r="AC458" s="128"/>
      <c r="AD458" s="128"/>
      <c r="AE458" s="128"/>
      <c r="AF458" s="128"/>
      <c r="AG458" s="128"/>
      <c r="AH458" s="128"/>
      <c r="AI458" s="128"/>
      <c r="AJ458" s="128"/>
    </row>
    <row r="459" spans="1:36" ht="15.75" customHeight="1" x14ac:dyDescent="0.35">
      <c r="A459" s="124"/>
      <c r="B459" s="141"/>
      <c r="C459" s="141"/>
      <c r="D459" s="141"/>
      <c r="E459" s="141"/>
      <c r="F459" s="141"/>
      <c r="G459" s="141"/>
      <c r="H459" s="141"/>
      <c r="I459" s="141"/>
      <c r="J459" s="141"/>
      <c r="K459" s="141"/>
      <c r="L459" s="141"/>
      <c r="M459" s="141"/>
      <c r="N459" s="128"/>
      <c r="O459" s="128"/>
      <c r="P459" s="128"/>
      <c r="Q459" s="128"/>
      <c r="R459" s="128"/>
      <c r="S459" s="128"/>
      <c r="T459" s="128"/>
      <c r="U459" s="128"/>
      <c r="V459" s="128"/>
      <c r="W459" s="128"/>
      <c r="X459" s="128"/>
      <c r="Y459" s="128"/>
      <c r="Z459" s="128"/>
      <c r="AA459" s="128"/>
      <c r="AB459" s="128"/>
      <c r="AC459" s="128"/>
      <c r="AD459" s="128"/>
      <c r="AE459" s="128"/>
      <c r="AF459" s="128"/>
      <c r="AG459" s="128"/>
      <c r="AH459" s="128"/>
      <c r="AI459" s="128"/>
      <c r="AJ459" s="128"/>
    </row>
    <row r="460" spans="1:36" ht="15.75" customHeight="1" x14ac:dyDescent="0.35">
      <c r="A460" s="125"/>
      <c r="B460" s="125"/>
      <c r="C460" s="125"/>
      <c r="D460" s="125"/>
      <c r="E460" s="125"/>
      <c r="F460" s="128"/>
      <c r="G460" s="128"/>
      <c r="H460" s="128"/>
      <c r="I460" s="128"/>
      <c r="J460" s="128"/>
      <c r="K460" s="128"/>
      <c r="L460" s="128"/>
      <c r="M460" s="128"/>
      <c r="N460" s="128"/>
      <c r="O460" s="128"/>
      <c r="P460" s="128"/>
      <c r="Q460" s="128"/>
      <c r="R460" s="128"/>
      <c r="S460" s="128"/>
      <c r="T460" s="128"/>
      <c r="U460" s="128"/>
      <c r="V460" s="128"/>
      <c r="W460" s="128"/>
      <c r="X460" s="128"/>
      <c r="Y460" s="128"/>
      <c r="Z460" s="128"/>
      <c r="AA460" s="128"/>
      <c r="AB460" s="128"/>
      <c r="AC460" s="128"/>
      <c r="AD460" s="128"/>
      <c r="AE460" s="128"/>
      <c r="AF460" s="128"/>
      <c r="AG460" s="128"/>
      <c r="AH460" s="128"/>
      <c r="AI460" s="128"/>
      <c r="AJ460" s="128"/>
    </row>
    <row r="461" spans="1:36" ht="15.75" customHeight="1" x14ac:dyDescent="0.3">
      <c r="A461" s="327"/>
      <c r="B461" s="328"/>
      <c r="C461" s="328"/>
      <c r="D461" s="328"/>
      <c r="E461" s="328"/>
      <c r="F461" s="328"/>
      <c r="G461" s="328"/>
      <c r="H461" s="328"/>
      <c r="I461" s="328"/>
      <c r="J461" s="328"/>
      <c r="K461" s="328"/>
      <c r="L461" s="328"/>
      <c r="M461" s="328"/>
      <c r="N461" s="328"/>
      <c r="O461" s="328"/>
      <c r="P461" s="328"/>
      <c r="Q461" s="328"/>
      <c r="R461" s="144"/>
      <c r="S461" s="144"/>
      <c r="T461" s="144"/>
      <c r="U461" s="144"/>
      <c r="V461" s="144"/>
      <c r="W461" s="144"/>
      <c r="X461" s="144"/>
      <c r="Y461" s="144"/>
      <c r="Z461" s="144"/>
      <c r="AA461" s="144"/>
      <c r="AB461" s="144"/>
      <c r="AC461" s="144"/>
      <c r="AD461" s="144"/>
      <c r="AE461" s="144"/>
      <c r="AF461" s="140"/>
      <c r="AG461" s="144"/>
      <c r="AH461" s="144"/>
      <c r="AI461" s="143"/>
      <c r="AJ461" s="143"/>
    </row>
    <row r="462" spans="1:36" ht="15.75" customHeight="1" x14ac:dyDescent="0.3">
      <c r="A462" s="149"/>
      <c r="B462" s="150"/>
      <c r="C462" s="150"/>
      <c r="D462" s="150"/>
      <c r="E462" s="150"/>
      <c r="F462" s="150"/>
      <c r="G462" s="150"/>
      <c r="H462" s="150"/>
      <c r="I462" s="150"/>
      <c r="J462" s="150"/>
      <c r="K462" s="150"/>
      <c r="L462" s="150"/>
      <c r="M462" s="150"/>
      <c r="N462" s="150"/>
      <c r="O462" s="150"/>
      <c r="P462" s="150"/>
      <c r="Q462" s="150"/>
      <c r="R462" s="144"/>
      <c r="S462" s="144"/>
      <c r="T462" s="144"/>
      <c r="U462" s="144"/>
      <c r="V462" s="144"/>
      <c r="W462" s="144"/>
      <c r="X462" s="144"/>
      <c r="Y462" s="144"/>
      <c r="Z462" s="144"/>
      <c r="AA462" s="144"/>
      <c r="AB462" s="144"/>
      <c r="AC462" s="144"/>
      <c r="AD462" s="144"/>
      <c r="AE462" s="144"/>
      <c r="AF462" s="140"/>
      <c r="AG462" s="143"/>
      <c r="AH462" s="143"/>
      <c r="AI462" s="143"/>
      <c r="AJ462" s="143"/>
    </row>
    <row r="463" spans="1:36" ht="15.75" customHeight="1" x14ac:dyDescent="0.3">
      <c r="A463" s="137"/>
      <c r="B463" s="144"/>
      <c r="C463" s="144"/>
      <c r="D463" s="144"/>
      <c r="E463" s="144"/>
      <c r="F463" s="144"/>
      <c r="G463" s="144"/>
      <c r="H463" s="144"/>
      <c r="I463" s="144"/>
      <c r="J463" s="144"/>
      <c r="K463" s="144"/>
      <c r="L463" s="144"/>
      <c r="M463" s="144"/>
      <c r="N463" s="144"/>
      <c r="O463" s="144"/>
      <c r="P463" s="144"/>
      <c r="Q463" s="144"/>
      <c r="R463" s="144"/>
      <c r="S463" s="144"/>
      <c r="T463" s="144"/>
      <c r="U463" s="144"/>
      <c r="V463" s="144"/>
      <c r="W463" s="144"/>
      <c r="X463" s="144"/>
      <c r="Y463" s="144"/>
      <c r="Z463" s="144"/>
      <c r="AA463" s="144"/>
      <c r="AB463" s="144"/>
      <c r="AC463" s="144"/>
      <c r="AD463" s="144"/>
      <c r="AE463" s="144"/>
      <c r="AF463" s="140"/>
      <c r="AG463" s="143"/>
      <c r="AH463" s="143"/>
      <c r="AI463" s="143"/>
      <c r="AJ463" s="143"/>
    </row>
    <row r="464" spans="1:36" ht="15.75" customHeight="1" x14ac:dyDescent="0.3">
      <c r="A464" s="137"/>
      <c r="B464" s="144"/>
      <c r="C464" s="144"/>
      <c r="D464" s="144"/>
      <c r="E464" s="144"/>
      <c r="F464" s="144"/>
      <c r="G464" s="144"/>
      <c r="H464" s="144"/>
      <c r="I464" s="144"/>
      <c r="J464" s="144"/>
      <c r="K464" s="144"/>
      <c r="L464" s="144"/>
      <c r="M464" s="144"/>
      <c r="N464" s="144"/>
      <c r="O464" s="144"/>
      <c r="P464" s="144"/>
      <c r="Q464" s="144"/>
      <c r="R464" s="144"/>
      <c r="S464" s="144"/>
      <c r="T464" s="144"/>
      <c r="U464" s="144"/>
      <c r="V464" s="144"/>
      <c r="W464" s="144"/>
      <c r="X464" s="144"/>
      <c r="Y464" s="144"/>
      <c r="Z464" s="144"/>
      <c r="AA464" s="144"/>
      <c r="AB464" s="144"/>
      <c r="AC464" s="144"/>
      <c r="AD464" s="144"/>
      <c r="AE464" s="144"/>
      <c r="AF464" s="144"/>
      <c r="AG464" s="144"/>
      <c r="AH464" s="144"/>
      <c r="AI464" s="144"/>
      <c r="AJ464" s="144"/>
    </row>
    <row r="465" spans="1:36" ht="15.75" customHeight="1" x14ac:dyDescent="0.3">
      <c r="A465" s="334"/>
      <c r="B465" s="151"/>
      <c r="C465" s="151"/>
      <c r="D465" s="151"/>
      <c r="E465" s="151"/>
      <c r="F465" s="151"/>
      <c r="G465" s="151"/>
      <c r="H465" s="151"/>
      <c r="I465" s="151"/>
      <c r="J465" s="151"/>
      <c r="K465" s="151"/>
      <c r="L465" s="151"/>
      <c r="M465" s="151"/>
      <c r="N465" s="151"/>
      <c r="O465" s="151"/>
      <c r="P465" s="151"/>
      <c r="Q465" s="151"/>
      <c r="R465" s="151"/>
      <c r="S465" s="151"/>
      <c r="T465" s="151"/>
      <c r="U465" s="152"/>
      <c r="V465" s="151"/>
      <c r="W465" s="151"/>
      <c r="X465" s="151"/>
      <c r="Y465" s="151"/>
      <c r="Z465" s="151"/>
      <c r="AA465" s="151"/>
      <c r="AB465" s="151"/>
      <c r="AC465" s="151"/>
      <c r="AD465" s="151"/>
      <c r="AE465" s="151"/>
      <c r="AF465" s="152"/>
      <c r="AG465" s="151"/>
      <c r="AH465" s="152"/>
      <c r="AI465" s="151"/>
      <c r="AJ465" s="153"/>
    </row>
    <row r="466" spans="1:36" ht="15.75" customHeight="1" x14ac:dyDescent="0.3">
      <c r="A466" s="328"/>
      <c r="B466" s="333"/>
      <c r="C466" s="328"/>
      <c r="D466" s="328"/>
      <c r="E466" s="328"/>
      <c r="F466" s="328"/>
      <c r="G466" s="328"/>
      <c r="H466" s="328"/>
      <c r="I466" s="328"/>
      <c r="J466" s="328"/>
      <c r="K466" s="328"/>
      <c r="L466" s="328"/>
      <c r="M466" s="328"/>
      <c r="N466" s="328"/>
      <c r="O466" s="328"/>
      <c r="P466" s="328"/>
      <c r="Q466" s="328"/>
      <c r="R466" s="328"/>
      <c r="S466" s="129"/>
      <c r="T466" s="129"/>
      <c r="U466" s="337"/>
      <c r="V466" s="328"/>
      <c r="W466" s="333"/>
      <c r="X466" s="328"/>
      <c r="Y466" s="328"/>
      <c r="Z466" s="328"/>
      <c r="AA466" s="328"/>
      <c r="AB466" s="328"/>
      <c r="AC466" s="328"/>
      <c r="AD466" s="129"/>
      <c r="AE466" s="129"/>
      <c r="AF466" s="337"/>
      <c r="AG466" s="328"/>
      <c r="AH466" s="145"/>
      <c r="AI466" s="129"/>
      <c r="AJ466" s="129"/>
    </row>
    <row r="467" spans="1:36" ht="15.75" customHeight="1" x14ac:dyDescent="0.3">
      <c r="A467" s="148"/>
      <c r="B467" s="131"/>
      <c r="C467" s="131"/>
      <c r="D467" s="131"/>
      <c r="E467" s="131"/>
      <c r="F467" s="131"/>
      <c r="G467" s="131"/>
      <c r="H467" s="131"/>
      <c r="I467" s="131"/>
      <c r="J467" s="131"/>
      <c r="K467" s="131"/>
      <c r="L467" s="131"/>
      <c r="M467" s="131"/>
      <c r="N467" s="131"/>
      <c r="O467" s="131"/>
      <c r="P467" s="131"/>
      <c r="Q467" s="131"/>
      <c r="R467" s="131"/>
      <c r="S467" s="131"/>
      <c r="T467" s="131"/>
      <c r="U467" s="131"/>
      <c r="V467" s="131"/>
      <c r="W467" s="131"/>
      <c r="X467" s="131"/>
      <c r="Y467" s="131"/>
      <c r="Z467" s="131"/>
      <c r="AA467" s="131"/>
      <c r="AB467" s="131"/>
      <c r="AC467" s="131"/>
      <c r="AD467" s="131"/>
      <c r="AE467" s="131"/>
      <c r="AF467" s="131"/>
      <c r="AG467" s="131"/>
      <c r="AH467" s="131"/>
      <c r="AI467" s="131"/>
      <c r="AJ467" s="131"/>
    </row>
    <row r="468" spans="1:36" ht="15.75" customHeight="1" x14ac:dyDescent="0.3">
      <c r="A468" s="148"/>
      <c r="B468" s="131"/>
      <c r="C468" s="131"/>
      <c r="D468" s="131"/>
      <c r="E468" s="131"/>
      <c r="F468" s="131"/>
      <c r="G468" s="131"/>
      <c r="H468" s="131"/>
      <c r="I468" s="131"/>
      <c r="J468" s="131"/>
      <c r="K468" s="131"/>
      <c r="L468" s="131"/>
      <c r="M468" s="131"/>
      <c r="N468" s="131"/>
      <c r="O468" s="131"/>
      <c r="P468" s="131"/>
      <c r="Q468" s="131"/>
      <c r="R468" s="131"/>
      <c r="S468" s="131"/>
      <c r="T468" s="131"/>
      <c r="U468" s="131"/>
      <c r="V468" s="131"/>
      <c r="W468" s="131"/>
      <c r="X468" s="131"/>
      <c r="Y468" s="131"/>
      <c r="Z468" s="131"/>
      <c r="AA468" s="131"/>
      <c r="AB468" s="131"/>
      <c r="AC468" s="131"/>
      <c r="AD468" s="131"/>
      <c r="AE468" s="131"/>
      <c r="AF468" s="131"/>
      <c r="AG468" s="131"/>
      <c r="AH468" s="131"/>
      <c r="AI468" s="131"/>
      <c r="AJ468" s="131"/>
    </row>
    <row r="469" spans="1:36" ht="15.75" customHeight="1" x14ac:dyDescent="0.3">
      <c r="A469" s="132"/>
      <c r="B469" s="131"/>
      <c r="C469" s="131"/>
      <c r="D469" s="131"/>
      <c r="E469" s="131"/>
      <c r="F469" s="131"/>
      <c r="G469" s="131"/>
      <c r="H469" s="131"/>
      <c r="I469" s="131"/>
      <c r="J469" s="131"/>
      <c r="K469" s="131"/>
      <c r="L469" s="131"/>
      <c r="M469" s="131"/>
      <c r="N469" s="131"/>
      <c r="O469" s="131"/>
      <c r="P469" s="131"/>
      <c r="Q469" s="131"/>
      <c r="R469" s="131"/>
      <c r="S469" s="131"/>
      <c r="T469" s="131"/>
      <c r="U469" s="131"/>
      <c r="V469" s="131"/>
      <c r="W469" s="131"/>
      <c r="X469" s="131"/>
      <c r="Y469" s="131"/>
      <c r="Z469" s="131"/>
      <c r="AA469" s="131"/>
      <c r="AB469" s="131"/>
      <c r="AC469" s="131"/>
      <c r="AD469" s="131"/>
      <c r="AE469" s="131"/>
      <c r="AF469" s="131"/>
      <c r="AG469" s="131"/>
      <c r="AH469" s="131"/>
      <c r="AI469" s="131"/>
      <c r="AJ469" s="131"/>
    </row>
    <row r="470" spans="1:36" ht="15.75" customHeight="1" x14ac:dyDescent="0.3">
      <c r="A470" s="132"/>
      <c r="B470" s="131"/>
      <c r="C470" s="131"/>
      <c r="D470" s="131"/>
      <c r="E470" s="131"/>
      <c r="F470" s="131"/>
      <c r="G470" s="131"/>
      <c r="H470" s="131"/>
      <c r="I470" s="131"/>
      <c r="J470" s="131"/>
      <c r="K470" s="131"/>
      <c r="L470" s="131"/>
      <c r="M470" s="131"/>
      <c r="N470" s="131"/>
      <c r="O470" s="131"/>
      <c r="P470" s="131"/>
      <c r="Q470" s="131"/>
      <c r="R470" s="131"/>
      <c r="S470" s="131"/>
      <c r="T470" s="131"/>
      <c r="U470" s="131"/>
      <c r="V470" s="131"/>
      <c r="W470" s="131"/>
      <c r="X470" s="131"/>
      <c r="Y470" s="131"/>
      <c r="Z470" s="131"/>
      <c r="AA470" s="131"/>
      <c r="AB470" s="131"/>
      <c r="AC470" s="131"/>
      <c r="AD470" s="131"/>
      <c r="AE470" s="131"/>
      <c r="AF470" s="131"/>
      <c r="AG470" s="131"/>
      <c r="AH470" s="131"/>
      <c r="AI470" s="131"/>
      <c r="AJ470" s="131"/>
    </row>
    <row r="471" spans="1:36" ht="15.75" customHeight="1" x14ac:dyDescent="0.3">
      <c r="A471" s="132"/>
      <c r="B471" s="131"/>
      <c r="C471" s="131"/>
      <c r="D471" s="131"/>
      <c r="E471" s="131"/>
      <c r="F471" s="131"/>
      <c r="G471" s="131"/>
      <c r="H471" s="131"/>
      <c r="I471" s="131"/>
      <c r="J471" s="131"/>
      <c r="K471" s="131"/>
      <c r="L471" s="131"/>
      <c r="M471" s="131"/>
      <c r="N471" s="131"/>
      <c r="O471" s="131"/>
      <c r="P471" s="131"/>
      <c r="Q471" s="131"/>
      <c r="R471" s="131"/>
      <c r="S471" s="131"/>
      <c r="T471" s="131"/>
      <c r="U471" s="131"/>
      <c r="V471" s="131"/>
      <c r="W471" s="131"/>
      <c r="X471" s="131"/>
      <c r="Y471" s="131"/>
      <c r="Z471" s="131"/>
      <c r="AA471" s="131"/>
      <c r="AB471" s="131"/>
      <c r="AC471" s="131"/>
      <c r="AD471" s="131"/>
      <c r="AE471" s="131"/>
      <c r="AF471" s="131"/>
      <c r="AG471" s="131"/>
      <c r="AH471" s="131"/>
      <c r="AI471" s="131"/>
      <c r="AJ471" s="131"/>
    </row>
    <row r="472" spans="1:36" ht="15.75" customHeight="1" x14ac:dyDescent="0.3">
      <c r="A472" s="132"/>
      <c r="B472" s="131"/>
      <c r="C472" s="131"/>
      <c r="D472" s="131"/>
      <c r="E472" s="131"/>
      <c r="F472" s="131"/>
      <c r="G472" s="131"/>
      <c r="H472" s="131"/>
      <c r="I472" s="131"/>
      <c r="J472" s="131"/>
      <c r="K472" s="131"/>
      <c r="L472" s="131"/>
      <c r="M472" s="131"/>
      <c r="N472" s="131"/>
      <c r="O472" s="131"/>
      <c r="P472" s="131"/>
      <c r="Q472" s="131"/>
      <c r="R472" s="131"/>
      <c r="S472" s="131"/>
      <c r="T472" s="131"/>
      <c r="U472" s="131"/>
      <c r="V472" s="131"/>
      <c r="W472" s="131"/>
      <c r="X472" s="131"/>
      <c r="Y472" s="131"/>
      <c r="Z472" s="131"/>
      <c r="AA472" s="131"/>
      <c r="AB472" s="131"/>
      <c r="AC472" s="131"/>
      <c r="AD472" s="131"/>
      <c r="AE472" s="131"/>
      <c r="AF472" s="131"/>
      <c r="AG472" s="131"/>
      <c r="AH472" s="131"/>
      <c r="AI472" s="131"/>
      <c r="AJ472" s="131"/>
    </row>
    <row r="473" spans="1:36" ht="15.75" customHeight="1" x14ac:dyDescent="0.3">
      <c r="A473" s="148"/>
      <c r="B473" s="131"/>
      <c r="C473" s="131"/>
      <c r="D473" s="131"/>
      <c r="E473" s="131"/>
      <c r="F473" s="131"/>
      <c r="G473" s="131"/>
      <c r="H473" s="131"/>
      <c r="I473" s="131"/>
      <c r="J473" s="131"/>
      <c r="K473" s="131"/>
      <c r="L473" s="131"/>
      <c r="M473" s="131"/>
      <c r="N473" s="131"/>
      <c r="O473" s="131"/>
      <c r="P473" s="131"/>
      <c r="Q473" s="131"/>
      <c r="R473" s="131"/>
      <c r="S473" s="131"/>
      <c r="T473" s="131"/>
      <c r="U473" s="131"/>
      <c r="V473" s="131"/>
      <c r="W473" s="131"/>
      <c r="X473" s="131"/>
      <c r="Y473" s="131"/>
      <c r="Z473" s="131"/>
      <c r="AA473" s="131"/>
      <c r="AB473" s="131"/>
      <c r="AC473" s="131"/>
      <c r="AD473" s="131"/>
      <c r="AE473" s="131"/>
      <c r="AF473" s="131"/>
      <c r="AG473" s="131"/>
      <c r="AH473" s="131"/>
      <c r="AI473" s="131"/>
      <c r="AJ473" s="131"/>
    </row>
    <row r="474" spans="1:36" ht="15.75" customHeight="1" x14ac:dyDescent="0.3">
      <c r="A474" s="132"/>
      <c r="B474" s="131"/>
      <c r="C474" s="131"/>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row>
    <row r="475" spans="1:36" ht="15.75" customHeight="1" x14ac:dyDescent="0.3">
      <c r="A475" s="132"/>
      <c r="B475" s="131"/>
      <c r="C475" s="131"/>
      <c r="D475" s="131"/>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row>
    <row r="476" spans="1:36" ht="15.75" customHeight="1" x14ac:dyDescent="0.3">
      <c r="A476" s="132"/>
      <c r="B476" s="131"/>
      <c r="C476" s="131"/>
      <c r="D476" s="131"/>
      <c r="E476" s="131"/>
      <c r="F476" s="131"/>
      <c r="G476" s="131"/>
      <c r="H476" s="131"/>
      <c r="I476" s="131"/>
      <c r="J476" s="131"/>
      <c r="K476" s="131"/>
      <c r="L476" s="131"/>
      <c r="M476" s="131"/>
      <c r="N476" s="131"/>
      <c r="O476" s="131"/>
      <c r="P476" s="131"/>
      <c r="Q476" s="131"/>
      <c r="R476" s="131"/>
      <c r="S476" s="131"/>
      <c r="T476" s="131"/>
      <c r="U476" s="131"/>
      <c r="V476" s="131"/>
      <c r="W476" s="131"/>
      <c r="X476" s="131"/>
      <c r="Y476" s="131"/>
      <c r="Z476" s="131"/>
      <c r="AA476" s="131"/>
      <c r="AB476" s="131"/>
      <c r="AC476" s="131"/>
      <c r="AD476" s="131"/>
      <c r="AE476" s="131"/>
      <c r="AF476" s="131"/>
      <c r="AG476" s="131"/>
      <c r="AH476" s="131"/>
      <c r="AI476" s="131"/>
      <c r="AJ476" s="131"/>
    </row>
    <row r="477" spans="1:36" ht="15.75" customHeight="1" x14ac:dyDescent="0.3">
      <c r="A477" s="148"/>
      <c r="B477" s="131"/>
      <c r="C477" s="131"/>
      <c r="D477" s="131"/>
      <c r="E477" s="131"/>
      <c r="F477" s="131"/>
      <c r="G477" s="131"/>
      <c r="H477" s="131"/>
      <c r="I477" s="131"/>
      <c r="J477" s="131"/>
      <c r="K477" s="131"/>
      <c r="L477" s="131"/>
      <c r="M477" s="131"/>
      <c r="N477" s="131"/>
      <c r="O477" s="131"/>
      <c r="P477" s="131"/>
      <c r="Q477" s="131"/>
      <c r="R477" s="131"/>
      <c r="S477" s="131"/>
      <c r="T477" s="131"/>
      <c r="U477" s="131"/>
      <c r="V477" s="131"/>
      <c r="W477" s="131"/>
      <c r="X477" s="131"/>
      <c r="Y477" s="131"/>
      <c r="Z477" s="131"/>
      <c r="AA477" s="131"/>
      <c r="AB477" s="131"/>
      <c r="AC477" s="131"/>
      <c r="AD477" s="131"/>
      <c r="AE477" s="131"/>
      <c r="AF477" s="131"/>
      <c r="AG477" s="131"/>
      <c r="AH477" s="131"/>
      <c r="AI477" s="131"/>
      <c r="AJ477" s="131"/>
    </row>
    <row r="478" spans="1:36" ht="15.75" customHeight="1" x14ac:dyDescent="0.3">
      <c r="A478" s="132"/>
      <c r="B478" s="131"/>
      <c r="C478" s="131"/>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row>
    <row r="479" spans="1:36" ht="15.75" customHeight="1" x14ac:dyDescent="0.3">
      <c r="A479" s="132"/>
      <c r="B479" s="131"/>
      <c r="C479" s="131"/>
      <c r="D479" s="131"/>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row>
    <row r="480" spans="1:36" ht="15.75" customHeight="1" x14ac:dyDescent="0.3">
      <c r="A480" s="132"/>
      <c r="B480" s="131"/>
      <c r="C480" s="131"/>
      <c r="D480" s="131"/>
      <c r="E480" s="131"/>
      <c r="F480" s="131"/>
      <c r="G480" s="131"/>
      <c r="H480" s="131"/>
      <c r="I480" s="131"/>
      <c r="J480" s="131"/>
      <c r="K480" s="131"/>
      <c r="L480" s="131"/>
      <c r="M480" s="131"/>
      <c r="N480" s="131"/>
      <c r="O480" s="131"/>
      <c r="P480" s="131"/>
      <c r="Q480" s="131"/>
      <c r="R480" s="131"/>
      <c r="S480" s="131"/>
      <c r="T480" s="131"/>
      <c r="U480" s="131"/>
      <c r="V480" s="131"/>
      <c r="W480" s="131"/>
      <c r="X480" s="131"/>
      <c r="Y480" s="131"/>
      <c r="Z480" s="131"/>
      <c r="AA480" s="131"/>
      <c r="AB480" s="131"/>
      <c r="AC480" s="131"/>
      <c r="AD480" s="131"/>
      <c r="AE480" s="131"/>
      <c r="AF480" s="131"/>
      <c r="AG480" s="131"/>
      <c r="AH480" s="131"/>
      <c r="AI480" s="131"/>
      <c r="AJ480" s="131"/>
    </row>
    <row r="481" spans="1:36" ht="15.75" customHeight="1" x14ac:dyDescent="0.3">
      <c r="A481" s="132"/>
      <c r="B481" s="131"/>
      <c r="C481" s="131"/>
      <c r="D481" s="131"/>
      <c r="E481" s="131"/>
      <c r="F481" s="131"/>
      <c r="G481" s="131"/>
      <c r="H481" s="131"/>
      <c r="I481" s="131"/>
      <c r="J481" s="131"/>
      <c r="K481" s="131"/>
      <c r="L481" s="131"/>
      <c r="M481" s="131"/>
      <c r="N481" s="131"/>
      <c r="O481" s="131"/>
      <c r="P481" s="131"/>
      <c r="Q481" s="131"/>
      <c r="R481" s="131"/>
      <c r="S481" s="131"/>
      <c r="T481" s="131"/>
      <c r="U481" s="131"/>
      <c r="V481" s="131"/>
      <c r="W481" s="131"/>
      <c r="X481" s="131"/>
      <c r="Y481" s="131"/>
      <c r="Z481" s="131"/>
      <c r="AA481" s="131"/>
      <c r="AB481" s="131"/>
      <c r="AC481" s="131"/>
      <c r="AD481" s="131"/>
      <c r="AE481" s="131"/>
      <c r="AF481" s="131"/>
      <c r="AG481" s="131"/>
      <c r="AH481" s="131"/>
      <c r="AI481" s="131"/>
      <c r="AJ481" s="131"/>
    </row>
    <row r="482" spans="1:36" ht="15.75" customHeight="1" x14ac:dyDescent="0.3">
      <c r="A482" s="132"/>
      <c r="B482" s="131"/>
      <c r="C482" s="131"/>
      <c r="D482" s="131"/>
      <c r="E482" s="131"/>
      <c r="F482" s="131"/>
      <c r="G482" s="131"/>
      <c r="H482" s="131"/>
      <c r="I482" s="131"/>
      <c r="J482" s="131"/>
      <c r="K482" s="131"/>
      <c r="L482" s="131"/>
      <c r="M482" s="131"/>
      <c r="N482" s="131"/>
      <c r="O482" s="131"/>
      <c r="P482" s="131"/>
      <c r="Q482" s="131"/>
      <c r="R482" s="131"/>
      <c r="S482" s="131"/>
      <c r="T482" s="131"/>
      <c r="U482" s="131"/>
      <c r="V482" s="131"/>
      <c r="W482" s="131"/>
      <c r="X482" s="131"/>
      <c r="Y482" s="131"/>
      <c r="Z482" s="131"/>
      <c r="AA482" s="131"/>
      <c r="AB482" s="131"/>
      <c r="AC482" s="131"/>
      <c r="AD482" s="131"/>
      <c r="AE482" s="131"/>
      <c r="AF482" s="131"/>
      <c r="AG482" s="131"/>
      <c r="AH482" s="131"/>
      <c r="AI482" s="131"/>
      <c r="AJ482" s="131"/>
    </row>
    <row r="483" spans="1:36" ht="15.75" customHeight="1" x14ac:dyDescent="0.3">
      <c r="A483" s="148"/>
      <c r="B483" s="131"/>
      <c r="C483" s="131"/>
      <c r="D483" s="131"/>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row>
    <row r="484" spans="1:36" ht="15.75" customHeight="1" x14ac:dyDescent="0.3">
      <c r="A484" s="132"/>
      <c r="B484" s="131"/>
      <c r="C484" s="131"/>
      <c r="D484" s="131"/>
      <c r="E484" s="131"/>
      <c r="F484" s="131"/>
      <c r="G484" s="131"/>
      <c r="H484" s="131"/>
      <c r="I484" s="131"/>
      <c r="J484" s="131"/>
      <c r="K484" s="131"/>
      <c r="L484" s="131"/>
      <c r="M484" s="131"/>
      <c r="N484" s="131"/>
      <c r="O484" s="131"/>
      <c r="P484" s="131"/>
      <c r="Q484" s="131"/>
      <c r="R484" s="131"/>
      <c r="S484" s="131"/>
      <c r="T484" s="131"/>
      <c r="U484" s="131"/>
      <c r="V484" s="131"/>
      <c r="W484" s="131"/>
      <c r="X484" s="131"/>
      <c r="Y484" s="131"/>
      <c r="Z484" s="131"/>
      <c r="AA484" s="131"/>
      <c r="AB484" s="131"/>
      <c r="AC484" s="131"/>
      <c r="AD484" s="131"/>
      <c r="AE484" s="131"/>
      <c r="AF484" s="131"/>
      <c r="AG484" s="131"/>
      <c r="AH484" s="131"/>
      <c r="AI484" s="131"/>
      <c r="AJ484" s="131"/>
    </row>
    <row r="485" spans="1:36" ht="15.75" customHeight="1" x14ac:dyDescent="0.3">
      <c r="A485" s="132"/>
      <c r="B485" s="131"/>
      <c r="C485" s="131"/>
      <c r="D485" s="131"/>
      <c r="E485" s="131"/>
      <c r="F485" s="131"/>
      <c r="G485" s="131"/>
      <c r="H485" s="131"/>
      <c r="I485" s="131"/>
      <c r="J485" s="131"/>
      <c r="K485" s="131"/>
      <c r="L485" s="131"/>
      <c r="M485" s="131"/>
      <c r="N485" s="131"/>
      <c r="O485" s="131"/>
      <c r="P485" s="131"/>
      <c r="Q485" s="131"/>
      <c r="R485" s="131"/>
      <c r="S485" s="131"/>
      <c r="T485" s="131"/>
      <c r="U485" s="131"/>
      <c r="V485" s="131"/>
      <c r="W485" s="131"/>
      <c r="X485" s="131"/>
      <c r="Y485" s="131"/>
      <c r="Z485" s="131"/>
      <c r="AA485" s="131"/>
      <c r="AB485" s="131"/>
      <c r="AC485" s="131"/>
      <c r="AD485" s="131"/>
      <c r="AE485" s="131"/>
      <c r="AF485" s="131"/>
      <c r="AG485" s="131"/>
      <c r="AH485" s="131"/>
      <c r="AI485" s="131"/>
      <c r="AJ485" s="131"/>
    </row>
    <row r="486" spans="1:36" ht="15.75" customHeight="1" x14ac:dyDescent="0.3">
      <c r="A486" s="132"/>
      <c r="B486" s="131"/>
      <c r="C486" s="131"/>
      <c r="D486" s="131"/>
      <c r="E486" s="131"/>
      <c r="F486" s="131"/>
      <c r="G486" s="131"/>
      <c r="H486" s="131"/>
      <c r="I486" s="131"/>
      <c r="J486" s="131"/>
      <c r="K486" s="131"/>
      <c r="L486" s="131"/>
      <c r="M486" s="131"/>
      <c r="N486" s="131"/>
      <c r="O486" s="131"/>
      <c r="P486" s="131"/>
      <c r="Q486" s="131"/>
      <c r="R486" s="131"/>
      <c r="S486" s="131"/>
      <c r="T486" s="131"/>
      <c r="U486" s="131"/>
      <c r="V486" s="131"/>
      <c r="W486" s="131"/>
      <c r="X486" s="131"/>
      <c r="Y486" s="131"/>
      <c r="Z486" s="131"/>
      <c r="AA486" s="131"/>
      <c r="AB486" s="131"/>
      <c r="AC486" s="131"/>
      <c r="AD486" s="131"/>
      <c r="AE486" s="131"/>
      <c r="AF486" s="131"/>
      <c r="AG486" s="131"/>
      <c r="AH486" s="131"/>
      <c r="AI486" s="131"/>
      <c r="AJ486" s="131"/>
    </row>
    <row r="487" spans="1:36" ht="15.75" customHeight="1" x14ac:dyDescent="0.3">
      <c r="A487" s="132"/>
      <c r="B487" s="131"/>
      <c r="C487" s="131"/>
      <c r="D487" s="131"/>
      <c r="E487" s="131"/>
      <c r="F487" s="131"/>
      <c r="G487" s="131"/>
      <c r="H487" s="131"/>
      <c r="I487" s="131"/>
      <c r="J487" s="131"/>
      <c r="K487" s="131"/>
      <c r="L487" s="131"/>
      <c r="M487" s="131"/>
      <c r="N487" s="131"/>
      <c r="O487" s="131"/>
      <c r="P487" s="131"/>
      <c r="Q487" s="131"/>
      <c r="R487" s="131"/>
      <c r="S487" s="131"/>
      <c r="T487" s="131"/>
      <c r="U487" s="131"/>
      <c r="V487" s="131"/>
      <c r="W487" s="131"/>
      <c r="X487" s="131"/>
      <c r="Y487" s="131"/>
      <c r="Z487" s="131"/>
      <c r="AA487" s="131"/>
      <c r="AB487" s="131"/>
      <c r="AC487" s="131"/>
      <c r="AD487" s="131"/>
      <c r="AE487" s="131"/>
      <c r="AF487" s="131"/>
      <c r="AG487" s="131"/>
      <c r="AH487" s="131"/>
      <c r="AI487" s="131"/>
      <c r="AJ487" s="131"/>
    </row>
    <row r="488" spans="1:36" ht="15.75" customHeight="1" x14ac:dyDescent="0.3">
      <c r="A488" s="132"/>
      <c r="B488" s="131"/>
      <c r="C488" s="131"/>
      <c r="D488" s="131"/>
      <c r="E488" s="131"/>
      <c r="F488" s="131"/>
      <c r="G488" s="131"/>
      <c r="H488" s="131"/>
      <c r="I488" s="131"/>
      <c r="J488" s="131"/>
      <c r="K488" s="131"/>
      <c r="L488" s="131"/>
      <c r="M488" s="131"/>
      <c r="N488" s="131"/>
      <c r="O488" s="131"/>
      <c r="P488" s="131"/>
      <c r="Q488" s="131"/>
      <c r="R488" s="131"/>
      <c r="S488" s="131"/>
      <c r="T488" s="131"/>
      <c r="U488" s="131"/>
      <c r="V488" s="131"/>
      <c r="W488" s="131"/>
      <c r="X488" s="131"/>
      <c r="Y488" s="131"/>
      <c r="Z488" s="131"/>
      <c r="AA488" s="131"/>
      <c r="AB488" s="131"/>
      <c r="AC488" s="131"/>
      <c r="AD488" s="131"/>
      <c r="AE488" s="131"/>
      <c r="AF488" s="131"/>
      <c r="AG488" s="131"/>
      <c r="AH488" s="131"/>
      <c r="AI488" s="131"/>
      <c r="AJ488" s="131"/>
    </row>
    <row r="489" spans="1:36" ht="15.75" customHeight="1" x14ac:dyDescent="0.3">
      <c r="A489" s="132"/>
      <c r="B489" s="131"/>
      <c r="C489" s="131"/>
      <c r="D489" s="131"/>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row>
    <row r="490" spans="1:36" ht="15.75" customHeight="1" x14ac:dyDescent="0.3">
      <c r="A490" s="130"/>
      <c r="B490" s="131"/>
      <c r="C490" s="131"/>
      <c r="D490" s="131"/>
      <c r="E490" s="131"/>
      <c r="F490" s="131"/>
      <c r="G490" s="131"/>
      <c r="H490" s="131"/>
      <c r="I490" s="131"/>
      <c r="J490" s="131"/>
      <c r="K490" s="131"/>
      <c r="L490" s="131"/>
      <c r="M490" s="131"/>
      <c r="N490" s="131"/>
      <c r="O490" s="131"/>
      <c r="P490" s="131"/>
      <c r="Q490" s="131"/>
      <c r="R490" s="131"/>
      <c r="S490" s="131"/>
      <c r="T490" s="131"/>
      <c r="U490" s="131"/>
      <c r="V490" s="131"/>
      <c r="W490" s="131"/>
      <c r="X490" s="131"/>
      <c r="Y490" s="131"/>
      <c r="Z490" s="131"/>
      <c r="AA490" s="131"/>
      <c r="AB490" s="131"/>
      <c r="AC490" s="131"/>
      <c r="AD490" s="131"/>
      <c r="AE490" s="131"/>
      <c r="AF490" s="131"/>
      <c r="AG490" s="131"/>
      <c r="AH490" s="131"/>
      <c r="AI490" s="131"/>
      <c r="AJ490" s="131"/>
    </row>
    <row r="491" spans="1:36" ht="15.75" customHeight="1" x14ac:dyDescent="0.3">
      <c r="A491" s="132"/>
      <c r="B491" s="131"/>
      <c r="C491" s="131"/>
      <c r="D491" s="131"/>
      <c r="E491" s="131"/>
      <c r="F491" s="131"/>
      <c r="G491" s="131"/>
      <c r="H491" s="131"/>
      <c r="I491" s="131"/>
      <c r="J491" s="131"/>
      <c r="K491" s="131"/>
      <c r="L491" s="131"/>
      <c r="M491" s="131"/>
      <c r="N491" s="131"/>
      <c r="O491" s="131"/>
      <c r="P491" s="131"/>
      <c r="Q491" s="131"/>
      <c r="R491" s="131"/>
      <c r="S491" s="131"/>
      <c r="T491" s="131"/>
      <c r="U491" s="131"/>
      <c r="V491" s="131"/>
      <c r="W491" s="131"/>
      <c r="X491" s="131"/>
      <c r="Y491" s="131"/>
      <c r="Z491" s="131"/>
      <c r="AA491" s="131"/>
      <c r="AB491" s="131"/>
      <c r="AC491" s="131"/>
      <c r="AD491" s="131"/>
      <c r="AE491" s="131"/>
      <c r="AF491" s="131"/>
      <c r="AG491" s="131"/>
      <c r="AH491" s="131"/>
      <c r="AI491" s="131"/>
      <c r="AJ491" s="131"/>
    </row>
    <row r="492" spans="1:36" ht="15.75" customHeight="1" x14ac:dyDescent="0.3">
      <c r="A492" s="132"/>
      <c r="B492" s="131"/>
      <c r="C492" s="131"/>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row>
    <row r="493" spans="1:36" ht="15.75" customHeight="1" x14ac:dyDescent="0.3">
      <c r="A493" s="132"/>
      <c r="B493" s="131"/>
      <c r="C493" s="131"/>
      <c r="D493" s="131"/>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row>
    <row r="494" spans="1:36" ht="15.75" customHeight="1" x14ac:dyDescent="0.3">
      <c r="A494" s="130"/>
      <c r="B494" s="131"/>
      <c r="C494" s="131"/>
      <c r="D494" s="131"/>
      <c r="E494" s="131"/>
      <c r="F494" s="131"/>
      <c r="G494" s="131"/>
      <c r="H494" s="131"/>
      <c r="I494" s="131"/>
      <c r="J494" s="131"/>
      <c r="K494" s="131"/>
      <c r="L494" s="131"/>
      <c r="M494" s="131"/>
      <c r="N494" s="131"/>
      <c r="O494" s="131"/>
      <c r="P494" s="131"/>
      <c r="Q494" s="131"/>
      <c r="R494" s="131"/>
      <c r="S494" s="131"/>
      <c r="T494" s="131"/>
      <c r="U494" s="131"/>
      <c r="V494" s="131"/>
      <c r="W494" s="131"/>
      <c r="X494" s="131"/>
      <c r="Y494" s="131"/>
      <c r="Z494" s="131"/>
      <c r="AA494" s="131"/>
      <c r="AB494" s="131"/>
      <c r="AC494" s="131"/>
      <c r="AD494" s="131"/>
      <c r="AE494" s="131"/>
      <c r="AF494" s="131"/>
      <c r="AG494" s="131"/>
      <c r="AH494" s="131"/>
      <c r="AI494" s="131"/>
      <c r="AJ494" s="131"/>
    </row>
    <row r="495" spans="1:36" ht="15.75" customHeight="1" x14ac:dyDescent="0.3">
      <c r="A495" s="138"/>
      <c r="B495" s="131"/>
      <c r="C495" s="131"/>
      <c r="D495" s="131"/>
      <c r="E495" s="131"/>
      <c r="F495" s="131"/>
      <c r="G495" s="131"/>
      <c r="H495" s="131"/>
      <c r="I495" s="131"/>
      <c r="J495" s="131"/>
      <c r="K495" s="131"/>
      <c r="L495" s="131"/>
      <c r="M495" s="131"/>
      <c r="N495" s="131"/>
      <c r="O495" s="131"/>
      <c r="P495" s="131"/>
      <c r="Q495" s="131"/>
      <c r="R495" s="131"/>
      <c r="S495" s="131"/>
      <c r="T495" s="131"/>
      <c r="U495" s="131"/>
      <c r="V495" s="131"/>
      <c r="W495" s="131"/>
      <c r="X495" s="131"/>
      <c r="Y495" s="131"/>
      <c r="Z495" s="131"/>
      <c r="AA495" s="131"/>
      <c r="AB495" s="131"/>
      <c r="AC495" s="131"/>
      <c r="AD495" s="131"/>
      <c r="AE495" s="131"/>
      <c r="AF495" s="131"/>
      <c r="AG495" s="131"/>
      <c r="AH495" s="131"/>
      <c r="AI495" s="131"/>
      <c r="AJ495" s="131"/>
    </row>
    <row r="496" spans="1:36" ht="15.75" customHeight="1" x14ac:dyDescent="0.3">
      <c r="A496" s="130"/>
      <c r="B496" s="337"/>
      <c r="C496" s="328"/>
      <c r="D496" s="328"/>
      <c r="E496" s="328"/>
      <c r="F496" s="328"/>
      <c r="G496" s="328"/>
      <c r="H496" s="328"/>
      <c r="I496" s="328"/>
      <c r="J496" s="328"/>
      <c r="K496" s="328"/>
      <c r="L496" s="328"/>
      <c r="M496" s="328"/>
      <c r="N496" s="328"/>
      <c r="O496" s="328"/>
      <c r="P496" s="328"/>
      <c r="Q496" s="328"/>
      <c r="R496" s="328"/>
      <c r="S496" s="328"/>
      <c r="T496" s="328"/>
      <c r="U496" s="328"/>
      <c r="V496" s="328"/>
      <c r="W496" s="328"/>
      <c r="X496" s="328"/>
      <c r="Y496" s="328"/>
      <c r="Z496" s="328"/>
      <c r="AA496" s="328"/>
      <c r="AB496" s="328"/>
      <c r="AC496" s="328"/>
      <c r="AD496" s="328"/>
      <c r="AE496" s="328"/>
      <c r="AF496" s="328"/>
      <c r="AG496" s="328"/>
      <c r="AH496" s="328"/>
      <c r="AI496" s="328"/>
      <c r="AJ496" s="328"/>
    </row>
    <row r="497" spans="1:36" ht="15.75" customHeight="1" x14ac:dyDescent="0.3">
      <c r="A497" s="148"/>
      <c r="B497" s="131"/>
      <c r="C497" s="131"/>
      <c r="D497" s="131"/>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row>
    <row r="498" spans="1:36" ht="15.75" customHeight="1" x14ac:dyDescent="0.3">
      <c r="A498" s="147"/>
      <c r="B498" s="131"/>
      <c r="C498" s="131"/>
      <c r="D498" s="131"/>
      <c r="E498" s="131"/>
      <c r="F498" s="131"/>
      <c r="G498" s="131"/>
      <c r="H498" s="131"/>
      <c r="I498" s="131"/>
      <c r="J498" s="131"/>
      <c r="K498" s="131"/>
      <c r="L498" s="131"/>
      <c r="M498" s="131"/>
      <c r="N498" s="131"/>
      <c r="O498" s="131"/>
      <c r="P498" s="131"/>
      <c r="Q498" s="131"/>
      <c r="R498" s="131"/>
      <c r="S498" s="131"/>
      <c r="T498" s="131"/>
      <c r="U498" s="131"/>
      <c r="V498" s="131"/>
      <c r="W498" s="131"/>
      <c r="X498" s="131"/>
      <c r="Y498" s="131"/>
      <c r="Z498" s="131"/>
      <c r="AA498" s="131"/>
      <c r="AB498" s="131"/>
      <c r="AC498" s="131"/>
      <c r="AD498" s="131"/>
      <c r="AE498" s="131"/>
      <c r="AF498" s="131"/>
      <c r="AG498" s="131"/>
      <c r="AH498" s="131"/>
      <c r="AI498" s="131"/>
      <c r="AJ498" s="131"/>
    </row>
    <row r="499" spans="1:36" ht="15.75" customHeight="1" x14ac:dyDescent="0.3">
      <c r="A499" s="154"/>
      <c r="B499" s="131"/>
      <c r="C499" s="131"/>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row>
    <row r="500" spans="1:36" ht="15.75" customHeight="1" x14ac:dyDescent="0.3">
      <c r="A500" s="132"/>
      <c r="B500" s="131"/>
      <c r="C500" s="131"/>
      <c r="D500" s="131"/>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row>
    <row r="501" spans="1:36" ht="15.75" customHeight="1" x14ac:dyDescent="0.3">
      <c r="A501" s="147"/>
      <c r="B501" s="131"/>
      <c r="C501" s="131"/>
      <c r="D501" s="131"/>
      <c r="E501" s="131"/>
      <c r="F501" s="131"/>
      <c r="G501" s="131"/>
      <c r="H501" s="131"/>
      <c r="I501" s="131"/>
      <c r="J501" s="131"/>
      <c r="K501" s="131"/>
      <c r="L501" s="131"/>
      <c r="M501" s="131"/>
      <c r="N501" s="131"/>
      <c r="O501" s="131"/>
      <c r="P501" s="131"/>
      <c r="Q501" s="131"/>
      <c r="R501" s="131"/>
      <c r="S501" s="131"/>
      <c r="T501" s="131"/>
      <c r="U501" s="131"/>
      <c r="V501" s="131"/>
      <c r="W501" s="131"/>
      <c r="X501" s="131"/>
      <c r="Y501" s="131"/>
      <c r="Z501" s="131"/>
      <c r="AA501" s="131"/>
      <c r="AB501" s="131"/>
      <c r="AC501" s="131"/>
      <c r="AD501" s="131"/>
      <c r="AE501" s="131"/>
      <c r="AF501" s="131"/>
      <c r="AG501" s="131"/>
      <c r="AH501" s="131"/>
      <c r="AI501" s="131"/>
      <c r="AJ501" s="131"/>
    </row>
    <row r="502" spans="1:36" ht="15.75" customHeight="1" x14ac:dyDescent="0.3">
      <c r="A502" s="132"/>
      <c r="B502" s="131"/>
      <c r="C502" s="131"/>
      <c r="D502" s="131"/>
      <c r="E502" s="131"/>
      <c r="F502" s="131"/>
      <c r="G502" s="131"/>
      <c r="H502" s="131"/>
      <c r="I502" s="131"/>
      <c r="J502" s="131"/>
      <c r="K502" s="131"/>
      <c r="L502" s="131"/>
      <c r="M502" s="131"/>
      <c r="N502" s="131"/>
      <c r="O502" s="131"/>
      <c r="P502" s="131"/>
      <c r="Q502" s="131"/>
      <c r="R502" s="131"/>
      <c r="S502" s="131"/>
      <c r="T502" s="131"/>
      <c r="U502" s="131"/>
      <c r="V502" s="131"/>
      <c r="W502" s="131"/>
      <c r="X502" s="131"/>
      <c r="Y502" s="131"/>
      <c r="Z502" s="131"/>
      <c r="AA502" s="131"/>
      <c r="AB502" s="131"/>
      <c r="AC502" s="131"/>
      <c r="AD502" s="131"/>
      <c r="AE502" s="131"/>
      <c r="AF502" s="131"/>
      <c r="AG502" s="131"/>
      <c r="AH502" s="131"/>
      <c r="AI502" s="131"/>
      <c r="AJ502" s="131"/>
    </row>
    <row r="503" spans="1:36" ht="15.75" customHeight="1" x14ac:dyDescent="0.3">
      <c r="A503" s="144"/>
      <c r="B503" s="131"/>
      <c r="C503" s="131"/>
      <c r="D503" s="131"/>
      <c r="E503" s="131"/>
      <c r="F503" s="131"/>
      <c r="G503" s="131"/>
      <c r="H503" s="131"/>
      <c r="I503" s="131"/>
      <c r="J503" s="131"/>
      <c r="K503" s="131"/>
      <c r="L503" s="131"/>
      <c r="M503" s="131"/>
      <c r="N503" s="131"/>
      <c r="O503" s="131"/>
      <c r="P503" s="131"/>
      <c r="Q503" s="131"/>
      <c r="R503" s="131"/>
      <c r="S503" s="131"/>
      <c r="T503" s="131"/>
      <c r="U503" s="131"/>
      <c r="V503" s="131"/>
      <c r="W503" s="131"/>
      <c r="X503" s="131"/>
      <c r="Y503" s="131"/>
      <c r="Z503" s="131"/>
      <c r="AA503" s="131"/>
      <c r="AB503" s="131"/>
      <c r="AC503" s="131"/>
      <c r="AD503" s="131"/>
      <c r="AE503" s="131"/>
      <c r="AF503" s="131"/>
      <c r="AG503" s="131"/>
      <c r="AH503" s="131"/>
      <c r="AI503" s="131"/>
      <c r="AJ503" s="131"/>
    </row>
    <row r="504" spans="1:36" ht="15.75" customHeight="1" x14ac:dyDescent="0.35">
      <c r="A504" s="125"/>
      <c r="B504" s="125"/>
      <c r="C504" s="125"/>
      <c r="D504" s="125"/>
      <c r="E504" s="125"/>
      <c r="F504" s="128"/>
      <c r="G504" s="128"/>
      <c r="H504" s="128"/>
      <c r="I504" s="128"/>
      <c r="J504" s="128"/>
      <c r="K504" s="128"/>
      <c r="L504" s="128"/>
      <c r="M504" s="128"/>
      <c r="N504" s="128"/>
      <c r="O504" s="128"/>
      <c r="P504" s="128"/>
      <c r="Q504" s="128"/>
      <c r="R504" s="128"/>
      <c r="S504" s="128"/>
      <c r="T504" s="128"/>
      <c r="U504" s="128"/>
      <c r="V504" s="128"/>
      <c r="W504" s="128"/>
      <c r="X504" s="128"/>
      <c r="Y504" s="128"/>
      <c r="Z504" s="128"/>
      <c r="AA504" s="128"/>
      <c r="AB504" s="128"/>
      <c r="AC504" s="128"/>
      <c r="AD504" s="128"/>
      <c r="AE504" s="128"/>
      <c r="AF504" s="128"/>
      <c r="AG504" s="128"/>
      <c r="AH504" s="128"/>
      <c r="AI504" s="128"/>
      <c r="AJ504" s="128"/>
    </row>
    <row r="505" spans="1:36" ht="15.75" customHeight="1" x14ac:dyDescent="0.35">
      <c r="A505" s="124"/>
      <c r="B505" s="141"/>
      <c r="C505" s="141"/>
      <c r="D505" s="141"/>
      <c r="E505" s="141"/>
      <c r="F505" s="141"/>
      <c r="G505" s="141"/>
      <c r="H505" s="141"/>
      <c r="I505" s="141"/>
      <c r="J505" s="141"/>
      <c r="K505" s="141"/>
      <c r="L505" s="141"/>
      <c r="M505" s="141"/>
      <c r="N505" s="141"/>
      <c r="O505" s="141"/>
      <c r="P505" s="141"/>
      <c r="Q505" s="141"/>
      <c r="R505" s="141"/>
      <c r="S505" s="141"/>
      <c r="T505" s="141"/>
      <c r="U505" s="141"/>
      <c r="V505" s="141"/>
      <c r="W505" s="141"/>
      <c r="X505" s="141"/>
      <c r="Y505" s="141"/>
      <c r="Z505" s="141"/>
      <c r="AA505" s="141"/>
      <c r="AB505" s="141"/>
      <c r="AC505" s="141"/>
      <c r="AD505" s="141"/>
      <c r="AE505" s="141"/>
      <c r="AF505" s="141"/>
      <c r="AG505" s="141"/>
      <c r="AH505" s="141"/>
      <c r="AI505" s="141"/>
      <c r="AJ505" s="141"/>
    </row>
    <row r="506" spans="1:36" ht="15.75" customHeight="1" x14ac:dyDescent="0.35">
      <c r="A506" s="125"/>
      <c r="B506" s="125"/>
      <c r="C506" s="125"/>
      <c r="D506" s="125"/>
      <c r="E506" s="125"/>
      <c r="F506" s="128"/>
      <c r="G506" s="128"/>
      <c r="H506" s="128"/>
      <c r="I506" s="128"/>
      <c r="J506" s="128"/>
      <c r="K506" s="128"/>
      <c r="L506" s="128"/>
      <c r="M506" s="128"/>
      <c r="N506" s="128"/>
      <c r="O506" s="128"/>
      <c r="P506" s="128"/>
      <c r="Q506" s="128"/>
      <c r="R506" s="128"/>
      <c r="S506" s="128"/>
      <c r="T506" s="128"/>
      <c r="U506" s="128"/>
      <c r="V506" s="128"/>
      <c r="W506" s="128"/>
      <c r="X506" s="128"/>
      <c r="Y506" s="128"/>
      <c r="Z506" s="128"/>
      <c r="AA506" s="128"/>
      <c r="AB506" s="128"/>
      <c r="AC506" s="128"/>
      <c r="AD506" s="128"/>
      <c r="AE506" s="128"/>
      <c r="AF506" s="128"/>
      <c r="AG506" s="128"/>
      <c r="AH506" s="128"/>
      <c r="AI506" s="128"/>
      <c r="AJ506" s="128"/>
    </row>
    <row r="507" spans="1:36" ht="15.75" customHeight="1" x14ac:dyDescent="0.35">
      <c r="A507" s="125"/>
      <c r="B507" s="125"/>
      <c r="C507" s="125"/>
      <c r="D507" s="125"/>
      <c r="E507" s="125"/>
      <c r="F507" s="128"/>
      <c r="G507" s="128"/>
      <c r="H507" s="128"/>
      <c r="I507" s="128"/>
      <c r="J507" s="128"/>
      <c r="K507" s="128"/>
      <c r="L507" s="128"/>
      <c r="M507" s="128"/>
      <c r="N507" s="128"/>
      <c r="O507" s="128"/>
      <c r="P507" s="128"/>
      <c r="Q507" s="128"/>
      <c r="R507" s="128"/>
      <c r="S507" s="128"/>
      <c r="T507" s="128"/>
      <c r="U507" s="128"/>
      <c r="V507" s="128"/>
      <c r="W507" s="128"/>
      <c r="X507" s="128"/>
      <c r="Y507" s="128"/>
      <c r="Z507" s="128"/>
      <c r="AA507" s="128"/>
      <c r="AB507" s="128"/>
      <c r="AC507" s="128"/>
      <c r="AD507" s="128"/>
      <c r="AE507" s="128"/>
      <c r="AF507" s="128"/>
      <c r="AG507" s="128"/>
      <c r="AH507" s="128"/>
      <c r="AI507" s="128"/>
      <c r="AJ507" s="128"/>
    </row>
    <row r="508" spans="1:36" ht="15.75" customHeight="1" x14ac:dyDescent="0.35">
      <c r="A508" s="149"/>
      <c r="B508" s="142"/>
      <c r="C508" s="142"/>
      <c r="D508" s="142"/>
      <c r="E508" s="142"/>
      <c r="F508" s="143"/>
      <c r="G508" s="143"/>
      <c r="H508" s="128"/>
      <c r="I508" s="128"/>
      <c r="J508" s="128"/>
      <c r="K508" s="128"/>
      <c r="L508" s="128"/>
      <c r="M508" s="128"/>
      <c r="N508" s="128"/>
      <c r="O508" s="128"/>
      <c r="P508" s="128"/>
      <c r="Q508" s="128"/>
      <c r="R508" s="128"/>
      <c r="S508" s="128"/>
      <c r="T508" s="128"/>
      <c r="U508" s="128"/>
      <c r="V508" s="128"/>
      <c r="W508" s="128"/>
      <c r="X508" s="128"/>
      <c r="Y508" s="128"/>
      <c r="Z508" s="128"/>
      <c r="AA508" s="128"/>
      <c r="AB508" s="128"/>
      <c r="AC508" s="128"/>
      <c r="AD508" s="128"/>
      <c r="AE508" s="128"/>
      <c r="AF508" s="128"/>
      <c r="AG508" s="128"/>
      <c r="AH508" s="128"/>
      <c r="AI508" s="128"/>
      <c r="AJ508" s="128"/>
    </row>
    <row r="509" spans="1:36" ht="15.75" customHeight="1" x14ac:dyDescent="0.35">
      <c r="A509" s="149"/>
      <c r="B509" s="142"/>
      <c r="C509" s="142"/>
      <c r="D509" s="142"/>
      <c r="E509" s="142"/>
      <c r="F509" s="143"/>
      <c r="G509" s="143"/>
      <c r="H509" s="128"/>
      <c r="I509" s="128"/>
      <c r="J509" s="128"/>
      <c r="K509" s="128"/>
      <c r="L509" s="128"/>
      <c r="M509" s="128"/>
      <c r="N509" s="128"/>
      <c r="O509" s="128"/>
      <c r="P509" s="128"/>
      <c r="Q509" s="128"/>
      <c r="R509" s="128"/>
      <c r="S509" s="128"/>
      <c r="T509" s="128"/>
      <c r="U509" s="128"/>
      <c r="V509" s="128"/>
      <c r="W509" s="128"/>
      <c r="X509" s="128"/>
      <c r="Y509" s="128"/>
      <c r="Z509" s="128"/>
      <c r="AA509" s="128"/>
      <c r="AB509" s="128"/>
      <c r="AC509" s="128"/>
      <c r="AD509" s="128"/>
      <c r="AE509" s="128"/>
      <c r="AF509" s="128"/>
      <c r="AG509" s="128"/>
      <c r="AH509" s="128"/>
      <c r="AI509" s="128"/>
      <c r="AJ509" s="128"/>
    </row>
    <row r="510" spans="1:36" ht="15.75" customHeight="1" x14ac:dyDescent="0.35">
      <c r="A510" s="142"/>
      <c r="B510" s="142"/>
      <c r="C510" s="142"/>
      <c r="D510" s="142"/>
      <c r="E510" s="142"/>
      <c r="F510" s="143"/>
      <c r="G510" s="143"/>
      <c r="H510" s="128"/>
      <c r="I510" s="128"/>
      <c r="J510" s="128"/>
      <c r="K510" s="128"/>
      <c r="L510" s="128"/>
      <c r="M510" s="128"/>
      <c r="N510" s="128"/>
      <c r="O510" s="128"/>
      <c r="P510" s="128"/>
      <c r="Q510" s="128"/>
      <c r="R510" s="128"/>
      <c r="S510" s="128"/>
      <c r="T510" s="128"/>
      <c r="U510" s="128"/>
      <c r="V510" s="128"/>
      <c r="W510" s="128"/>
      <c r="X510" s="128"/>
      <c r="Y510" s="128"/>
      <c r="Z510" s="128"/>
      <c r="AA510" s="128"/>
      <c r="AB510" s="128"/>
      <c r="AC510" s="128"/>
      <c r="AD510" s="128"/>
      <c r="AE510" s="128"/>
      <c r="AF510" s="128"/>
      <c r="AG510" s="128"/>
      <c r="AH510" s="128"/>
      <c r="AI510" s="128"/>
      <c r="AJ510" s="128"/>
    </row>
    <row r="511" spans="1:36" ht="15.75" customHeight="1" x14ac:dyDescent="0.35">
      <c r="A511" s="142"/>
      <c r="B511" s="142"/>
      <c r="C511" s="142"/>
      <c r="D511" s="142"/>
      <c r="E511" s="142"/>
      <c r="F511" s="140"/>
      <c r="G511" s="142"/>
      <c r="H511" s="128"/>
      <c r="I511" s="128"/>
      <c r="J511" s="128"/>
      <c r="K511" s="128"/>
      <c r="L511" s="128"/>
      <c r="M511" s="128"/>
      <c r="N511" s="128"/>
      <c r="O511" s="128"/>
      <c r="P511" s="128"/>
      <c r="Q511" s="128"/>
      <c r="R511" s="128"/>
      <c r="S511" s="128"/>
      <c r="T511" s="128"/>
      <c r="U511" s="128"/>
      <c r="V511" s="128"/>
      <c r="W511" s="128"/>
      <c r="X511" s="128"/>
      <c r="Y511" s="128"/>
      <c r="Z511" s="128"/>
      <c r="AA511" s="128"/>
      <c r="AB511" s="128"/>
      <c r="AC511" s="128"/>
      <c r="AD511" s="128"/>
      <c r="AE511" s="128"/>
      <c r="AF511" s="128"/>
      <c r="AG511" s="128"/>
      <c r="AH511" s="128"/>
      <c r="AI511" s="128"/>
      <c r="AJ511" s="128"/>
    </row>
    <row r="512" spans="1:36" ht="15.75" customHeight="1" x14ac:dyDescent="0.35">
      <c r="A512" s="130"/>
      <c r="B512" s="129"/>
      <c r="C512" s="129"/>
      <c r="D512" s="129"/>
      <c r="E512" s="129"/>
      <c r="F512" s="129"/>
      <c r="G512" s="129"/>
      <c r="H512" s="128"/>
      <c r="I512" s="128"/>
      <c r="J512" s="128"/>
      <c r="K512" s="128"/>
      <c r="L512" s="128"/>
      <c r="M512" s="128"/>
      <c r="N512" s="128"/>
      <c r="O512" s="128"/>
      <c r="P512" s="128"/>
      <c r="Q512" s="128"/>
      <c r="R512" s="128"/>
      <c r="S512" s="128"/>
      <c r="T512" s="128"/>
      <c r="U512" s="128"/>
      <c r="V512" s="128"/>
      <c r="W512" s="128"/>
      <c r="X512" s="128"/>
      <c r="Y512" s="128"/>
      <c r="Z512" s="128"/>
      <c r="AA512" s="128"/>
      <c r="AB512" s="128"/>
      <c r="AC512" s="128"/>
      <c r="AD512" s="128"/>
      <c r="AE512" s="128"/>
      <c r="AF512" s="128"/>
      <c r="AG512" s="128"/>
      <c r="AH512" s="128"/>
      <c r="AI512" s="128"/>
      <c r="AJ512" s="128"/>
    </row>
    <row r="513" spans="1:36" ht="15.75" customHeight="1" x14ac:dyDescent="0.35">
      <c r="A513" s="130"/>
      <c r="B513" s="333"/>
      <c r="C513" s="328"/>
      <c r="D513" s="328"/>
      <c r="E513" s="328"/>
      <c r="F513" s="328"/>
      <c r="G513" s="328"/>
      <c r="H513" s="128"/>
      <c r="I513" s="128"/>
      <c r="J513" s="128"/>
      <c r="K513" s="128"/>
      <c r="L513" s="128"/>
      <c r="M513" s="128"/>
      <c r="N513" s="128"/>
      <c r="O513" s="128"/>
      <c r="P513" s="128"/>
      <c r="Q513" s="128"/>
      <c r="R513" s="128"/>
      <c r="S513" s="128"/>
      <c r="T513" s="128"/>
      <c r="U513" s="128"/>
      <c r="V513" s="128"/>
      <c r="W513" s="128"/>
      <c r="X513" s="128"/>
      <c r="Y513" s="128"/>
      <c r="Z513" s="128"/>
      <c r="AA513" s="128"/>
      <c r="AB513" s="128"/>
      <c r="AC513" s="128"/>
      <c r="AD513" s="128"/>
      <c r="AE513" s="128"/>
      <c r="AF513" s="128"/>
      <c r="AG513" s="128"/>
      <c r="AH513" s="128"/>
      <c r="AI513" s="128"/>
      <c r="AJ513" s="128"/>
    </row>
    <row r="514" spans="1:36" ht="15.75" customHeight="1" x14ac:dyDescent="0.35">
      <c r="A514" s="130"/>
      <c r="B514" s="131"/>
      <c r="C514" s="131"/>
      <c r="D514" s="131"/>
      <c r="E514" s="131"/>
      <c r="F514" s="131"/>
      <c r="G514" s="131"/>
      <c r="H514" s="128"/>
      <c r="I514" s="128"/>
      <c r="J514" s="128"/>
      <c r="K514" s="128"/>
      <c r="L514" s="128"/>
      <c r="M514" s="128"/>
      <c r="N514" s="128"/>
      <c r="O514" s="128"/>
      <c r="P514" s="128"/>
      <c r="Q514" s="128"/>
      <c r="R514" s="128"/>
      <c r="S514" s="128"/>
      <c r="T514" s="128"/>
      <c r="U514" s="128"/>
      <c r="V514" s="128"/>
      <c r="W514" s="128"/>
      <c r="X514" s="128"/>
      <c r="Y514" s="128"/>
      <c r="Z514" s="128"/>
      <c r="AA514" s="128"/>
      <c r="AB514" s="128"/>
      <c r="AC514" s="128"/>
      <c r="AD514" s="128"/>
      <c r="AE514" s="128"/>
      <c r="AF514" s="128"/>
      <c r="AG514" s="128"/>
      <c r="AH514" s="128"/>
      <c r="AI514" s="128"/>
      <c r="AJ514" s="128"/>
    </row>
    <row r="515" spans="1:36" ht="15.75" customHeight="1" x14ac:dyDescent="0.35">
      <c r="A515" s="130"/>
      <c r="B515" s="131"/>
      <c r="C515" s="131"/>
      <c r="D515" s="131"/>
      <c r="E515" s="131"/>
      <c r="F515" s="131"/>
      <c r="G515" s="131"/>
      <c r="H515" s="128"/>
      <c r="I515" s="128"/>
      <c r="J515" s="128"/>
      <c r="K515" s="128"/>
      <c r="L515" s="128"/>
      <c r="M515" s="128"/>
      <c r="N515" s="128"/>
      <c r="O515" s="128"/>
      <c r="P515" s="128"/>
      <c r="Q515" s="128"/>
      <c r="R515" s="128"/>
      <c r="S515" s="128"/>
      <c r="T515" s="128"/>
      <c r="U515" s="128"/>
      <c r="V515" s="128"/>
      <c r="W515" s="128"/>
      <c r="X515" s="128"/>
      <c r="Y515" s="128"/>
      <c r="Z515" s="128"/>
      <c r="AA515" s="128"/>
      <c r="AB515" s="128"/>
      <c r="AC515" s="128"/>
      <c r="AD515" s="128"/>
      <c r="AE515" s="128"/>
      <c r="AF515" s="128"/>
      <c r="AG515" s="128"/>
      <c r="AH515" s="128"/>
      <c r="AI515" s="128"/>
      <c r="AJ515" s="128"/>
    </row>
    <row r="516" spans="1:36" ht="15.75" customHeight="1" x14ac:dyDescent="0.35">
      <c r="A516" s="130"/>
      <c r="B516" s="131"/>
      <c r="C516" s="131"/>
      <c r="D516" s="131"/>
      <c r="E516" s="131"/>
      <c r="F516" s="131"/>
      <c r="G516" s="131"/>
      <c r="H516" s="128"/>
      <c r="I516" s="128"/>
      <c r="J516" s="128"/>
      <c r="K516" s="128"/>
      <c r="L516" s="128"/>
      <c r="M516" s="128"/>
      <c r="N516" s="128"/>
      <c r="O516" s="128"/>
      <c r="P516" s="128"/>
      <c r="Q516" s="128"/>
      <c r="R516" s="128"/>
      <c r="S516" s="128"/>
      <c r="T516" s="128"/>
      <c r="U516" s="128"/>
      <c r="V516" s="128"/>
      <c r="W516" s="128"/>
      <c r="X516" s="128"/>
      <c r="Y516" s="128"/>
      <c r="Z516" s="128"/>
      <c r="AA516" s="128"/>
      <c r="AB516" s="128"/>
      <c r="AC516" s="128"/>
      <c r="AD516" s="128"/>
      <c r="AE516" s="128"/>
      <c r="AF516" s="128"/>
      <c r="AG516" s="128"/>
      <c r="AH516" s="128"/>
      <c r="AI516" s="128"/>
      <c r="AJ516" s="128"/>
    </row>
    <row r="517" spans="1:36" ht="15.75" customHeight="1" x14ac:dyDescent="0.35">
      <c r="A517" s="132"/>
      <c r="B517" s="131"/>
      <c r="C517" s="131"/>
      <c r="D517" s="131"/>
      <c r="E517" s="131"/>
      <c r="F517" s="131"/>
      <c r="G517" s="131"/>
      <c r="H517" s="128"/>
      <c r="I517" s="128"/>
      <c r="J517" s="128"/>
      <c r="K517" s="128"/>
      <c r="L517" s="128"/>
      <c r="M517" s="128"/>
      <c r="N517" s="128"/>
      <c r="O517" s="128"/>
      <c r="P517" s="128"/>
      <c r="Q517" s="128"/>
      <c r="R517" s="128"/>
      <c r="S517" s="128"/>
      <c r="T517" s="128"/>
      <c r="U517" s="128"/>
      <c r="V517" s="128"/>
      <c r="W517" s="128"/>
      <c r="X517" s="128"/>
      <c r="Y517" s="128"/>
      <c r="Z517" s="128"/>
      <c r="AA517" s="128"/>
      <c r="AB517" s="128"/>
      <c r="AC517" s="128"/>
      <c r="AD517" s="128"/>
      <c r="AE517" s="128"/>
      <c r="AF517" s="128"/>
      <c r="AG517" s="128"/>
      <c r="AH517" s="128"/>
      <c r="AI517" s="128"/>
      <c r="AJ517" s="128"/>
    </row>
    <row r="518" spans="1:36" ht="15.75" customHeight="1" x14ac:dyDescent="0.35">
      <c r="A518" s="155"/>
      <c r="B518" s="131"/>
      <c r="C518" s="131"/>
      <c r="D518" s="131"/>
      <c r="E518" s="131"/>
      <c r="F518" s="131"/>
      <c r="G518" s="131"/>
      <c r="H518" s="128"/>
      <c r="I518" s="128"/>
      <c r="J518" s="128"/>
      <c r="K518" s="128"/>
      <c r="L518" s="128"/>
      <c r="M518" s="128"/>
      <c r="N518" s="128"/>
      <c r="O518" s="128"/>
      <c r="P518" s="128"/>
      <c r="Q518" s="128"/>
      <c r="R518" s="128"/>
      <c r="S518" s="128"/>
      <c r="T518" s="128"/>
      <c r="U518" s="128"/>
      <c r="V518" s="128"/>
      <c r="W518" s="128"/>
      <c r="X518" s="128"/>
      <c r="Y518" s="128"/>
      <c r="Z518" s="128"/>
      <c r="AA518" s="128"/>
      <c r="AB518" s="128"/>
      <c r="AC518" s="128"/>
      <c r="AD518" s="128"/>
      <c r="AE518" s="128"/>
      <c r="AF518" s="128"/>
      <c r="AG518" s="128"/>
      <c r="AH518" s="128"/>
      <c r="AI518" s="128"/>
      <c r="AJ518" s="128"/>
    </row>
    <row r="519" spans="1:36" ht="15.75" customHeight="1" x14ac:dyDescent="0.35">
      <c r="A519" s="132"/>
      <c r="B519" s="131"/>
      <c r="C519" s="131"/>
      <c r="D519" s="131"/>
      <c r="E519" s="131"/>
      <c r="F519" s="131"/>
      <c r="G519" s="131"/>
      <c r="H519" s="128"/>
      <c r="I519" s="128"/>
      <c r="J519" s="128"/>
      <c r="K519" s="128"/>
      <c r="L519" s="128"/>
      <c r="M519" s="128"/>
      <c r="N519" s="128"/>
      <c r="O519" s="128"/>
      <c r="P519" s="128"/>
      <c r="Q519" s="128"/>
      <c r="R519" s="128"/>
      <c r="S519" s="128"/>
      <c r="T519" s="128"/>
      <c r="U519" s="128"/>
      <c r="V519" s="128"/>
      <c r="W519" s="128"/>
      <c r="X519" s="128"/>
      <c r="Y519" s="128"/>
      <c r="Z519" s="128"/>
      <c r="AA519" s="128"/>
      <c r="AB519" s="128"/>
      <c r="AC519" s="128"/>
      <c r="AD519" s="128"/>
      <c r="AE519" s="128"/>
      <c r="AF519" s="128"/>
      <c r="AG519" s="128"/>
      <c r="AH519" s="128"/>
      <c r="AI519" s="128"/>
      <c r="AJ519" s="128"/>
    </row>
    <row r="520" spans="1:36" ht="15.75" customHeight="1" x14ac:dyDescent="0.35">
      <c r="A520" s="132"/>
      <c r="B520" s="131"/>
      <c r="C520" s="131"/>
      <c r="D520" s="131"/>
      <c r="E520" s="131"/>
      <c r="F520" s="131"/>
      <c r="G520" s="131"/>
      <c r="H520" s="128"/>
      <c r="I520" s="128"/>
      <c r="J520" s="128"/>
      <c r="K520" s="128"/>
      <c r="L520" s="128"/>
      <c r="M520" s="128"/>
      <c r="N520" s="128"/>
      <c r="O520" s="128"/>
      <c r="P520" s="128"/>
      <c r="Q520" s="128"/>
      <c r="R520" s="128"/>
      <c r="S520" s="128"/>
      <c r="T520" s="128"/>
      <c r="U520" s="128"/>
      <c r="V520" s="128"/>
      <c r="W520" s="128"/>
      <c r="X520" s="128"/>
      <c r="Y520" s="128"/>
      <c r="Z520" s="128"/>
      <c r="AA520" s="128"/>
      <c r="AB520" s="128"/>
      <c r="AC520" s="128"/>
      <c r="AD520" s="128"/>
      <c r="AE520" s="128"/>
      <c r="AF520" s="128"/>
      <c r="AG520" s="128"/>
      <c r="AH520" s="128"/>
      <c r="AI520" s="128"/>
      <c r="AJ520" s="128"/>
    </row>
    <row r="521" spans="1:36" ht="15.75" customHeight="1" x14ac:dyDescent="0.35">
      <c r="A521" s="155"/>
      <c r="B521" s="131"/>
      <c r="C521" s="131"/>
      <c r="D521" s="131"/>
      <c r="E521" s="131"/>
      <c r="F521" s="131"/>
      <c r="G521" s="131"/>
      <c r="H521" s="128"/>
      <c r="I521" s="128"/>
      <c r="J521" s="128"/>
      <c r="K521" s="128"/>
      <c r="L521" s="128"/>
      <c r="M521" s="128"/>
      <c r="N521" s="128"/>
      <c r="O521" s="128"/>
      <c r="P521" s="128"/>
      <c r="Q521" s="128"/>
      <c r="R521" s="128"/>
      <c r="S521" s="128"/>
      <c r="T521" s="128"/>
      <c r="U521" s="128"/>
      <c r="V521" s="128"/>
      <c r="W521" s="128"/>
      <c r="X521" s="128"/>
      <c r="Y521" s="128"/>
      <c r="Z521" s="128"/>
      <c r="AA521" s="128"/>
      <c r="AB521" s="128"/>
      <c r="AC521" s="128"/>
      <c r="AD521" s="128"/>
      <c r="AE521" s="128"/>
      <c r="AF521" s="128"/>
      <c r="AG521" s="128"/>
      <c r="AH521" s="128"/>
      <c r="AI521" s="128"/>
      <c r="AJ521" s="128"/>
    </row>
    <row r="522" spans="1:36" ht="15.75" customHeight="1" x14ac:dyDescent="0.35">
      <c r="A522" s="132"/>
      <c r="B522" s="131"/>
      <c r="C522" s="131"/>
      <c r="D522" s="131"/>
      <c r="E522" s="131"/>
      <c r="F522" s="131"/>
      <c r="G522" s="131"/>
      <c r="H522" s="128"/>
      <c r="I522" s="128"/>
      <c r="J522" s="128"/>
      <c r="K522" s="128"/>
      <c r="L522" s="128"/>
      <c r="M522" s="128"/>
      <c r="N522" s="128"/>
      <c r="O522" s="128"/>
      <c r="P522" s="128"/>
      <c r="Q522" s="128"/>
      <c r="R522" s="128"/>
      <c r="S522" s="128"/>
      <c r="T522" s="128"/>
      <c r="U522" s="128"/>
      <c r="V522" s="128"/>
      <c r="W522" s="128"/>
      <c r="X522" s="128"/>
      <c r="Y522" s="128"/>
      <c r="Z522" s="128"/>
      <c r="AA522" s="128"/>
      <c r="AB522" s="128"/>
      <c r="AC522" s="128"/>
      <c r="AD522" s="128"/>
      <c r="AE522" s="128"/>
      <c r="AF522" s="128"/>
      <c r="AG522" s="128"/>
      <c r="AH522" s="128"/>
      <c r="AI522" s="128"/>
      <c r="AJ522" s="128"/>
    </row>
    <row r="523" spans="1:36" ht="15.75" customHeight="1" x14ac:dyDescent="0.35">
      <c r="A523" s="132"/>
      <c r="B523" s="131"/>
      <c r="C523" s="131"/>
      <c r="D523" s="131"/>
      <c r="E523" s="131"/>
      <c r="F523" s="131"/>
      <c r="G523" s="131"/>
      <c r="H523" s="128"/>
      <c r="I523" s="128"/>
      <c r="J523" s="128"/>
      <c r="K523" s="128"/>
      <c r="L523" s="128"/>
      <c r="M523" s="128"/>
      <c r="N523" s="128"/>
      <c r="O523" s="128"/>
      <c r="P523" s="128"/>
      <c r="Q523" s="128"/>
      <c r="R523" s="128"/>
      <c r="S523" s="128"/>
      <c r="T523" s="128"/>
      <c r="U523" s="128"/>
      <c r="V523" s="128"/>
      <c r="W523" s="128"/>
      <c r="X523" s="128"/>
      <c r="Y523" s="128"/>
      <c r="Z523" s="128"/>
      <c r="AA523" s="128"/>
      <c r="AB523" s="128"/>
      <c r="AC523" s="128"/>
      <c r="AD523" s="128"/>
      <c r="AE523" s="128"/>
      <c r="AF523" s="128"/>
      <c r="AG523" s="128"/>
      <c r="AH523" s="128"/>
      <c r="AI523" s="128"/>
      <c r="AJ523" s="128"/>
    </row>
    <row r="524" spans="1:36" ht="15.75" customHeight="1" x14ac:dyDescent="0.35">
      <c r="A524" s="132"/>
      <c r="B524" s="131"/>
      <c r="C524" s="131"/>
      <c r="D524" s="131"/>
      <c r="E524" s="131"/>
      <c r="F524" s="131"/>
      <c r="G524" s="131"/>
      <c r="H524" s="128"/>
      <c r="I524" s="128"/>
      <c r="J524" s="128"/>
      <c r="K524" s="128"/>
      <c r="L524" s="128"/>
      <c r="M524" s="128"/>
      <c r="N524" s="128"/>
      <c r="O524" s="128"/>
      <c r="P524" s="128"/>
      <c r="Q524" s="128"/>
      <c r="R524" s="128"/>
      <c r="S524" s="128"/>
      <c r="T524" s="128"/>
      <c r="U524" s="128"/>
      <c r="V524" s="128"/>
      <c r="W524" s="128"/>
      <c r="X524" s="128"/>
      <c r="Y524" s="128"/>
      <c r="Z524" s="128"/>
      <c r="AA524" s="128"/>
      <c r="AB524" s="128"/>
      <c r="AC524" s="128"/>
      <c r="AD524" s="128"/>
      <c r="AE524" s="128"/>
      <c r="AF524" s="128"/>
      <c r="AG524" s="128"/>
      <c r="AH524" s="128"/>
      <c r="AI524" s="128"/>
      <c r="AJ524" s="128"/>
    </row>
    <row r="525" spans="1:36" ht="15.75" customHeight="1" x14ac:dyDescent="0.35">
      <c r="A525" s="155"/>
      <c r="B525" s="131"/>
      <c r="C525" s="131"/>
      <c r="D525" s="131"/>
      <c r="E525" s="131"/>
      <c r="F525" s="131"/>
      <c r="G525" s="131"/>
      <c r="H525" s="128"/>
      <c r="I525" s="128"/>
      <c r="J525" s="128"/>
      <c r="K525" s="128"/>
      <c r="L525" s="128"/>
      <c r="M525" s="128"/>
      <c r="N525" s="128"/>
      <c r="O525" s="128"/>
      <c r="P525" s="128"/>
      <c r="Q525" s="128"/>
      <c r="R525" s="128"/>
      <c r="S525" s="128"/>
      <c r="T525" s="128"/>
      <c r="U525" s="128"/>
      <c r="V525" s="128"/>
      <c r="W525" s="128"/>
      <c r="X525" s="128"/>
      <c r="Y525" s="128"/>
      <c r="Z525" s="128"/>
      <c r="AA525" s="128"/>
      <c r="AB525" s="128"/>
      <c r="AC525" s="128"/>
      <c r="AD525" s="128"/>
      <c r="AE525" s="128"/>
      <c r="AF525" s="128"/>
      <c r="AG525" s="128"/>
      <c r="AH525" s="128"/>
      <c r="AI525" s="128"/>
      <c r="AJ525" s="128"/>
    </row>
    <row r="526" spans="1:36" ht="15.75" customHeight="1" x14ac:dyDescent="0.35">
      <c r="A526" s="132"/>
      <c r="B526" s="131"/>
      <c r="C526" s="131"/>
      <c r="D526" s="131"/>
      <c r="E526" s="131"/>
      <c r="F526" s="131"/>
      <c r="G526" s="131"/>
      <c r="H526" s="128"/>
      <c r="I526" s="128"/>
      <c r="J526" s="128"/>
      <c r="K526" s="128"/>
      <c r="L526" s="128"/>
      <c r="M526" s="128"/>
      <c r="N526" s="128"/>
      <c r="O526" s="128"/>
      <c r="P526" s="128"/>
      <c r="Q526" s="128"/>
      <c r="R526" s="128"/>
      <c r="S526" s="128"/>
      <c r="T526" s="128"/>
      <c r="U526" s="128"/>
      <c r="V526" s="128"/>
      <c r="W526" s="128"/>
      <c r="X526" s="128"/>
      <c r="Y526" s="128"/>
      <c r="Z526" s="128"/>
      <c r="AA526" s="128"/>
      <c r="AB526" s="128"/>
      <c r="AC526" s="128"/>
      <c r="AD526" s="128"/>
      <c r="AE526" s="128"/>
      <c r="AF526" s="128"/>
      <c r="AG526" s="128"/>
      <c r="AH526" s="128"/>
      <c r="AI526" s="128"/>
      <c r="AJ526" s="128"/>
    </row>
    <row r="527" spans="1:36" ht="15.75" customHeight="1" x14ac:dyDescent="0.35">
      <c r="A527" s="138"/>
      <c r="B527" s="131"/>
      <c r="C527" s="131"/>
      <c r="D527" s="131"/>
      <c r="E527" s="131"/>
      <c r="F527" s="131"/>
      <c r="G527" s="131"/>
      <c r="H527" s="128"/>
      <c r="I527" s="128"/>
      <c r="J527" s="128"/>
      <c r="K527" s="128"/>
      <c r="L527" s="128"/>
      <c r="M527" s="128"/>
      <c r="N527" s="128"/>
      <c r="O527" s="128"/>
      <c r="P527" s="128"/>
      <c r="Q527" s="128"/>
      <c r="R527" s="128"/>
      <c r="S527" s="128"/>
      <c r="T527" s="128"/>
      <c r="U527" s="128"/>
      <c r="V527" s="128"/>
      <c r="W527" s="128"/>
      <c r="X527" s="128"/>
      <c r="Y527" s="128"/>
      <c r="Z527" s="128"/>
      <c r="AA527" s="128"/>
      <c r="AB527" s="128"/>
      <c r="AC527" s="128"/>
      <c r="AD527" s="128"/>
      <c r="AE527" s="128"/>
      <c r="AF527" s="128"/>
      <c r="AG527" s="128"/>
      <c r="AH527" s="128"/>
      <c r="AI527" s="128"/>
      <c r="AJ527" s="128"/>
    </row>
    <row r="528" spans="1:36" ht="15.75" customHeight="1" x14ac:dyDescent="0.35">
      <c r="A528" s="138"/>
      <c r="B528" s="131"/>
      <c r="C528" s="131"/>
      <c r="D528" s="131"/>
      <c r="E528" s="131"/>
      <c r="F528" s="131"/>
      <c r="G528" s="131"/>
      <c r="H528" s="128"/>
      <c r="I528" s="128"/>
      <c r="J528" s="128"/>
      <c r="K528" s="128"/>
      <c r="L528" s="128"/>
      <c r="M528" s="128"/>
      <c r="N528" s="128"/>
      <c r="O528" s="128"/>
      <c r="P528" s="128"/>
      <c r="Q528" s="128"/>
      <c r="R528" s="128"/>
      <c r="S528" s="128"/>
      <c r="T528" s="128"/>
      <c r="U528" s="128"/>
      <c r="V528" s="128"/>
      <c r="W528" s="128"/>
      <c r="X528" s="128"/>
      <c r="Y528" s="128"/>
      <c r="Z528" s="128"/>
      <c r="AA528" s="128"/>
      <c r="AB528" s="128"/>
      <c r="AC528" s="128"/>
      <c r="AD528" s="128"/>
      <c r="AE528" s="128"/>
      <c r="AF528" s="128"/>
      <c r="AG528" s="128"/>
      <c r="AH528" s="128"/>
      <c r="AI528" s="128"/>
      <c r="AJ528" s="128"/>
    </row>
    <row r="529" spans="1:36" ht="15.75" customHeight="1" x14ac:dyDescent="0.35">
      <c r="A529" s="138"/>
      <c r="B529" s="131"/>
      <c r="C529" s="131"/>
      <c r="D529" s="131"/>
      <c r="E529" s="131"/>
      <c r="F529" s="131"/>
      <c r="G529" s="131"/>
      <c r="H529" s="128"/>
      <c r="I529" s="128"/>
      <c r="J529" s="128"/>
      <c r="K529" s="128"/>
      <c r="L529" s="128"/>
      <c r="M529" s="128"/>
      <c r="N529" s="128"/>
      <c r="O529" s="128"/>
      <c r="P529" s="128"/>
      <c r="Q529" s="128"/>
      <c r="R529" s="128"/>
      <c r="S529" s="128"/>
      <c r="T529" s="128"/>
      <c r="U529" s="128"/>
      <c r="V529" s="128"/>
      <c r="W529" s="128"/>
      <c r="X529" s="128"/>
      <c r="Y529" s="128"/>
      <c r="Z529" s="128"/>
      <c r="AA529" s="128"/>
      <c r="AB529" s="128"/>
      <c r="AC529" s="128"/>
      <c r="AD529" s="128"/>
      <c r="AE529" s="128"/>
      <c r="AF529" s="128"/>
      <c r="AG529" s="128"/>
      <c r="AH529" s="128"/>
      <c r="AI529" s="128"/>
      <c r="AJ529" s="128"/>
    </row>
    <row r="530" spans="1:36" ht="15.75" customHeight="1" x14ac:dyDescent="0.35">
      <c r="A530" s="138"/>
      <c r="B530" s="131"/>
      <c r="C530" s="131"/>
      <c r="D530" s="131"/>
      <c r="E530" s="131"/>
      <c r="F530" s="131"/>
      <c r="G530" s="131"/>
      <c r="H530" s="128"/>
      <c r="I530" s="128"/>
      <c r="J530" s="128"/>
      <c r="K530" s="128"/>
      <c r="L530" s="128"/>
      <c r="M530" s="128"/>
      <c r="N530" s="128"/>
      <c r="O530" s="128"/>
      <c r="P530" s="128"/>
      <c r="Q530" s="128"/>
      <c r="R530" s="128"/>
      <c r="S530" s="128"/>
      <c r="T530" s="128"/>
      <c r="U530" s="128"/>
      <c r="V530" s="128"/>
      <c r="W530" s="128"/>
      <c r="X530" s="128"/>
      <c r="Y530" s="128"/>
      <c r="Z530" s="128"/>
      <c r="AA530" s="128"/>
      <c r="AB530" s="128"/>
      <c r="AC530" s="128"/>
      <c r="AD530" s="128"/>
      <c r="AE530" s="128"/>
      <c r="AF530" s="128"/>
      <c r="AG530" s="128"/>
      <c r="AH530" s="128"/>
      <c r="AI530" s="128"/>
      <c r="AJ530" s="128"/>
    </row>
    <row r="531" spans="1:36" ht="15.75" customHeight="1" x14ac:dyDescent="0.35">
      <c r="A531" s="138"/>
      <c r="B531" s="131"/>
      <c r="C531" s="131"/>
      <c r="D531" s="131"/>
      <c r="E531" s="131"/>
      <c r="F531" s="131"/>
      <c r="G531" s="131"/>
      <c r="H531" s="128"/>
      <c r="I531" s="128"/>
      <c r="J531" s="128"/>
      <c r="K531" s="128"/>
      <c r="L531" s="128"/>
      <c r="M531" s="128"/>
      <c r="N531" s="128"/>
      <c r="O531" s="128"/>
      <c r="P531" s="128"/>
      <c r="Q531" s="128"/>
      <c r="R531" s="128"/>
      <c r="S531" s="128"/>
      <c r="T531" s="128"/>
      <c r="U531" s="128"/>
      <c r="V531" s="128"/>
      <c r="W531" s="128"/>
      <c r="X531" s="128"/>
      <c r="Y531" s="128"/>
      <c r="Z531" s="128"/>
      <c r="AA531" s="128"/>
      <c r="AB531" s="128"/>
      <c r="AC531" s="128"/>
      <c r="AD531" s="128"/>
      <c r="AE531" s="128"/>
      <c r="AF531" s="128"/>
      <c r="AG531" s="128"/>
      <c r="AH531" s="128"/>
      <c r="AI531" s="128"/>
      <c r="AJ531" s="128"/>
    </row>
    <row r="532" spans="1:36" ht="15.75" customHeight="1" x14ac:dyDescent="0.35">
      <c r="A532" s="138"/>
      <c r="B532" s="131"/>
      <c r="C532" s="131"/>
      <c r="D532" s="131"/>
      <c r="E532" s="131"/>
      <c r="F532" s="131"/>
      <c r="G532" s="131"/>
      <c r="H532" s="128"/>
      <c r="I532" s="128"/>
      <c r="J532" s="128"/>
      <c r="K532" s="128"/>
      <c r="L532" s="128"/>
      <c r="M532" s="128"/>
      <c r="N532" s="128"/>
      <c r="O532" s="128"/>
      <c r="P532" s="128"/>
      <c r="Q532" s="128"/>
      <c r="R532" s="128"/>
      <c r="S532" s="128"/>
      <c r="T532" s="128"/>
      <c r="U532" s="128"/>
      <c r="V532" s="128"/>
      <c r="W532" s="128"/>
      <c r="X532" s="128"/>
      <c r="Y532" s="128"/>
      <c r="Z532" s="128"/>
      <c r="AA532" s="128"/>
      <c r="AB532" s="128"/>
      <c r="AC532" s="128"/>
      <c r="AD532" s="128"/>
      <c r="AE532" s="128"/>
      <c r="AF532" s="128"/>
      <c r="AG532" s="128"/>
      <c r="AH532" s="128"/>
      <c r="AI532" s="128"/>
      <c r="AJ532" s="128"/>
    </row>
    <row r="533" spans="1:36" ht="15.75" customHeight="1" x14ac:dyDescent="0.35">
      <c r="A533" s="138"/>
      <c r="B533" s="131"/>
      <c r="C533" s="131"/>
      <c r="D533" s="131"/>
      <c r="E533" s="131"/>
      <c r="F533" s="131"/>
      <c r="G533" s="131"/>
      <c r="H533" s="128"/>
      <c r="I533" s="128"/>
      <c r="J533" s="128"/>
      <c r="K533" s="128"/>
      <c r="L533" s="128"/>
      <c r="M533" s="128"/>
      <c r="N533" s="128"/>
      <c r="O533" s="128"/>
      <c r="P533" s="128"/>
      <c r="Q533" s="128"/>
      <c r="R533" s="128"/>
      <c r="S533" s="128"/>
      <c r="T533" s="128"/>
      <c r="U533" s="128"/>
      <c r="V533" s="128"/>
      <c r="W533" s="128"/>
      <c r="X533" s="128"/>
      <c r="Y533" s="128"/>
      <c r="Z533" s="128"/>
      <c r="AA533" s="128"/>
      <c r="AB533" s="128"/>
      <c r="AC533" s="128"/>
      <c r="AD533" s="128"/>
      <c r="AE533" s="128"/>
      <c r="AF533" s="128"/>
      <c r="AG533" s="128"/>
      <c r="AH533" s="128"/>
      <c r="AI533" s="128"/>
      <c r="AJ533" s="128"/>
    </row>
    <row r="534" spans="1:36" ht="15.75" customHeight="1" x14ac:dyDescent="0.35">
      <c r="A534" s="138"/>
      <c r="B534" s="131"/>
      <c r="C534" s="131"/>
      <c r="D534" s="131"/>
      <c r="E534" s="131"/>
      <c r="F534" s="131"/>
      <c r="G534" s="131"/>
      <c r="H534" s="128"/>
      <c r="I534" s="128"/>
      <c r="J534" s="128"/>
      <c r="K534" s="128"/>
      <c r="L534" s="128"/>
      <c r="M534" s="128"/>
      <c r="N534" s="128"/>
      <c r="O534" s="128"/>
      <c r="P534" s="128"/>
      <c r="Q534" s="128"/>
      <c r="R534" s="128"/>
      <c r="S534" s="128"/>
      <c r="T534" s="128"/>
      <c r="U534" s="128"/>
      <c r="V534" s="128"/>
      <c r="W534" s="128"/>
      <c r="X534" s="128"/>
      <c r="Y534" s="128"/>
      <c r="Z534" s="128"/>
      <c r="AA534" s="128"/>
      <c r="AB534" s="128"/>
      <c r="AC534" s="128"/>
      <c r="AD534" s="128"/>
      <c r="AE534" s="128"/>
      <c r="AF534" s="128"/>
      <c r="AG534" s="128"/>
      <c r="AH534" s="128"/>
      <c r="AI534" s="128"/>
      <c r="AJ534" s="128"/>
    </row>
    <row r="535" spans="1:36" ht="15.75" customHeight="1" x14ac:dyDescent="0.35">
      <c r="A535" s="138"/>
      <c r="B535" s="131"/>
      <c r="C535" s="131"/>
      <c r="D535" s="131"/>
      <c r="E535" s="131"/>
      <c r="F535" s="131"/>
      <c r="G535" s="131"/>
      <c r="H535" s="128"/>
      <c r="I535" s="128"/>
      <c r="J535" s="128"/>
      <c r="K535" s="128"/>
      <c r="L535" s="128"/>
      <c r="M535" s="128"/>
      <c r="N535" s="128"/>
      <c r="O535" s="128"/>
      <c r="P535" s="128"/>
      <c r="Q535" s="128"/>
      <c r="R535" s="128"/>
      <c r="S535" s="128"/>
      <c r="T535" s="128"/>
      <c r="U535" s="128"/>
      <c r="V535" s="128"/>
      <c r="W535" s="128"/>
      <c r="X535" s="128"/>
      <c r="Y535" s="128"/>
      <c r="Z535" s="128"/>
      <c r="AA535" s="128"/>
      <c r="AB535" s="128"/>
      <c r="AC535" s="128"/>
      <c r="AD535" s="128"/>
      <c r="AE535" s="128"/>
      <c r="AF535" s="128"/>
      <c r="AG535" s="128"/>
      <c r="AH535" s="128"/>
      <c r="AI535" s="128"/>
      <c r="AJ535" s="128"/>
    </row>
    <row r="536" spans="1:36" ht="15.75" customHeight="1" x14ac:dyDescent="0.35">
      <c r="A536" s="138"/>
      <c r="B536" s="131"/>
      <c r="C536" s="131"/>
      <c r="D536" s="131"/>
      <c r="E536" s="131"/>
      <c r="F536" s="131"/>
      <c r="G536" s="131"/>
      <c r="H536" s="128"/>
      <c r="I536" s="128"/>
      <c r="J536" s="128"/>
      <c r="K536" s="128"/>
      <c r="L536" s="128"/>
      <c r="M536" s="128"/>
      <c r="N536" s="128"/>
      <c r="O536" s="128"/>
      <c r="P536" s="128"/>
      <c r="Q536" s="128"/>
      <c r="R536" s="128"/>
      <c r="S536" s="128"/>
      <c r="T536" s="128"/>
      <c r="U536" s="128"/>
      <c r="V536" s="128"/>
      <c r="W536" s="128"/>
      <c r="X536" s="128"/>
      <c r="Y536" s="128"/>
      <c r="Z536" s="128"/>
      <c r="AA536" s="128"/>
      <c r="AB536" s="128"/>
      <c r="AC536" s="128"/>
      <c r="AD536" s="128"/>
      <c r="AE536" s="128"/>
      <c r="AF536" s="128"/>
      <c r="AG536" s="128"/>
      <c r="AH536" s="128"/>
      <c r="AI536" s="128"/>
      <c r="AJ536" s="128"/>
    </row>
    <row r="537" spans="1:36" ht="15.75" customHeight="1" x14ac:dyDescent="0.35">
      <c r="A537" s="138"/>
      <c r="B537" s="131"/>
      <c r="C537" s="131"/>
      <c r="D537" s="131"/>
      <c r="E537" s="131"/>
      <c r="F537" s="131"/>
      <c r="G537" s="131"/>
      <c r="H537" s="128"/>
      <c r="I537" s="128"/>
      <c r="J537" s="128"/>
      <c r="K537" s="128"/>
      <c r="L537" s="128"/>
      <c r="M537" s="128"/>
      <c r="N537" s="128"/>
      <c r="O537" s="128"/>
      <c r="P537" s="128"/>
      <c r="Q537" s="128"/>
      <c r="R537" s="128"/>
      <c r="S537" s="128"/>
      <c r="T537" s="128"/>
      <c r="U537" s="128"/>
      <c r="V537" s="128"/>
      <c r="W537" s="128"/>
      <c r="X537" s="128"/>
      <c r="Y537" s="128"/>
      <c r="Z537" s="128"/>
      <c r="AA537" s="128"/>
      <c r="AB537" s="128"/>
      <c r="AC537" s="128"/>
      <c r="AD537" s="128"/>
      <c r="AE537" s="128"/>
      <c r="AF537" s="128"/>
      <c r="AG537" s="128"/>
      <c r="AH537" s="128"/>
      <c r="AI537" s="128"/>
      <c r="AJ537" s="128"/>
    </row>
    <row r="538" spans="1:36" ht="15.75" customHeight="1" x14ac:dyDescent="0.35">
      <c r="A538" s="132"/>
      <c r="B538" s="131"/>
      <c r="C538" s="131"/>
      <c r="D538" s="131"/>
      <c r="E538" s="131"/>
      <c r="F538" s="131"/>
      <c r="G538" s="131"/>
      <c r="H538" s="128"/>
      <c r="I538" s="128"/>
      <c r="J538" s="128"/>
      <c r="K538" s="128"/>
      <c r="L538" s="128"/>
      <c r="M538" s="128"/>
      <c r="N538" s="128"/>
      <c r="O538" s="128"/>
      <c r="P538" s="128"/>
      <c r="Q538" s="128"/>
      <c r="R538" s="128"/>
      <c r="S538" s="128"/>
      <c r="T538" s="128"/>
      <c r="U538" s="128"/>
      <c r="V538" s="128"/>
      <c r="W538" s="128"/>
      <c r="X538" s="128"/>
      <c r="Y538" s="128"/>
      <c r="Z538" s="128"/>
      <c r="AA538" s="128"/>
      <c r="AB538" s="128"/>
      <c r="AC538" s="128"/>
      <c r="AD538" s="128"/>
      <c r="AE538" s="128"/>
      <c r="AF538" s="128"/>
      <c r="AG538" s="128"/>
      <c r="AH538" s="128"/>
      <c r="AI538" s="128"/>
      <c r="AJ538" s="128"/>
    </row>
    <row r="539" spans="1:36" ht="15.75" customHeight="1" x14ac:dyDescent="0.35">
      <c r="A539" s="132"/>
      <c r="B539" s="131"/>
      <c r="C539" s="131"/>
      <c r="D539" s="131"/>
      <c r="E539" s="131"/>
      <c r="F539" s="131"/>
      <c r="G539" s="131"/>
      <c r="H539" s="128"/>
      <c r="I539" s="128"/>
      <c r="J539" s="128"/>
      <c r="K539" s="128"/>
      <c r="L539" s="128"/>
      <c r="M539" s="128"/>
      <c r="N539" s="128"/>
      <c r="O539" s="128"/>
      <c r="P539" s="128"/>
      <c r="Q539" s="128"/>
      <c r="R539" s="128"/>
      <c r="S539" s="128"/>
      <c r="T539" s="128"/>
      <c r="U539" s="128"/>
      <c r="V539" s="128"/>
      <c r="W539" s="128"/>
      <c r="X539" s="128"/>
      <c r="Y539" s="128"/>
      <c r="Z539" s="128"/>
      <c r="AA539" s="128"/>
      <c r="AB539" s="128"/>
      <c r="AC539" s="128"/>
      <c r="AD539" s="128"/>
      <c r="AE539" s="128"/>
      <c r="AF539" s="128"/>
      <c r="AG539" s="128"/>
      <c r="AH539" s="128"/>
      <c r="AI539" s="128"/>
      <c r="AJ539" s="128"/>
    </row>
    <row r="540" spans="1:36" ht="15.75" customHeight="1" x14ac:dyDescent="0.35">
      <c r="A540" s="132"/>
      <c r="B540" s="131"/>
      <c r="C540" s="131"/>
      <c r="D540" s="131"/>
      <c r="E540" s="131"/>
      <c r="F540" s="131"/>
      <c r="G540" s="131"/>
      <c r="H540" s="128"/>
      <c r="I540" s="128"/>
      <c r="J540" s="128"/>
      <c r="K540" s="128"/>
      <c r="L540" s="128"/>
      <c r="M540" s="128"/>
      <c r="N540" s="128"/>
      <c r="O540" s="128"/>
      <c r="P540" s="128"/>
      <c r="Q540" s="128"/>
      <c r="R540" s="128"/>
      <c r="S540" s="128"/>
      <c r="T540" s="128"/>
      <c r="U540" s="128"/>
      <c r="V540" s="128"/>
      <c r="W540" s="128"/>
      <c r="X540" s="128"/>
      <c r="Y540" s="128"/>
      <c r="Z540" s="128"/>
      <c r="AA540" s="128"/>
      <c r="AB540" s="128"/>
      <c r="AC540" s="128"/>
      <c r="AD540" s="128"/>
      <c r="AE540" s="128"/>
      <c r="AF540" s="128"/>
      <c r="AG540" s="128"/>
      <c r="AH540" s="128"/>
      <c r="AI540" s="128"/>
      <c r="AJ540" s="128"/>
    </row>
    <row r="541" spans="1:36" ht="15.75" customHeight="1" x14ac:dyDescent="0.35">
      <c r="A541" s="138"/>
      <c r="B541" s="131"/>
      <c r="C541" s="131"/>
      <c r="D541" s="131"/>
      <c r="E541" s="131"/>
      <c r="F541" s="131"/>
      <c r="G541" s="131"/>
      <c r="H541" s="128"/>
      <c r="I541" s="128"/>
      <c r="J541" s="128"/>
      <c r="K541" s="128"/>
      <c r="L541" s="128"/>
      <c r="M541" s="128"/>
      <c r="N541" s="128"/>
      <c r="O541" s="128"/>
      <c r="P541" s="128"/>
      <c r="Q541" s="128"/>
      <c r="R541" s="128"/>
      <c r="S541" s="128"/>
      <c r="T541" s="128"/>
      <c r="U541" s="128"/>
      <c r="V541" s="128"/>
      <c r="W541" s="128"/>
      <c r="X541" s="128"/>
      <c r="Y541" s="128"/>
      <c r="Z541" s="128"/>
      <c r="AA541" s="128"/>
      <c r="AB541" s="128"/>
      <c r="AC541" s="128"/>
      <c r="AD541" s="128"/>
      <c r="AE541" s="128"/>
      <c r="AF541" s="128"/>
      <c r="AG541" s="128"/>
      <c r="AH541" s="128"/>
      <c r="AI541" s="128"/>
      <c r="AJ541" s="128"/>
    </row>
    <row r="542" spans="1:36" ht="15.75" customHeight="1" x14ac:dyDescent="0.35">
      <c r="A542" s="138"/>
      <c r="B542" s="131"/>
      <c r="C542" s="131"/>
      <c r="D542" s="131"/>
      <c r="E542" s="131"/>
      <c r="F542" s="131"/>
      <c r="G542" s="131"/>
      <c r="H542" s="128"/>
      <c r="I542" s="128"/>
      <c r="J542" s="128"/>
      <c r="K542" s="128"/>
      <c r="L542" s="128"/>
      <c r="M542" s="128"/>
      <c r="N542" s="128"/>
      <c r="O542" s="128"/>
      <c r="P542" s="128"/>
      <c r="Q542" s="128"/>
      <c r="R542" s="128"/>
      <c r="S542" s="128"/>
      <c r="T542" s="128"/>
      <c r="U542" s="128"/>
      <c r="V542" s="128"/>
      <c r="W542" s="128"/>
      <c r="X542" s="128"/>
      <c r="Y542" s="128"/>
      <c r="Z542" s="128"/>
      <c r="AA542" s="128"/>
      <c r="AB542" s="128"/>
      <c r="AC542" s="128"/>
      <c r="AD542" s="128"/>
      <c r="AE542" s="128"/>
      <c r="AF542" s="128"/>
      <c r="AG542" s="128"/>
      <c r="AH542" s="128"/>
      <c r="AI542" s="128"/>
      <c r="AJ542" s="128"/>
    </row>
    <row r="543" spans="1:36" ht="15.75" customHeight="1" x14ac:dyDescent="0.35">
      <c r="A543" s="138"/>
      <c r="B543" s="131"/>
      <c r="C543" s="131"/>
      <c r="D543" s="131"/>
      <c r="E543" s="131"/>
      <c r="F543" s="131"/>
      <c r="G543" s="131"/>
      <c r="H543" s="128"/>
      <c r="I543" s="128"/>
      <c r="J543" s="128"/>
      <c r="K543" s="128"/>
      <c r="L543" s="128"/>
      <c r="M543" s="128"/>
      <c r="N543" s="128"/>
      <c r="O543" s="128"/>
      <c r="P543" s="128"/>
      <c r="Q543" s="128"/>
      <c r="R543" s="128"/>
      <c r="S543" s="128"/>
      <c r="T543" s="128"/>
      <c r="U543" s="128"/>
      <c r="V543" s="128"/>
      <c r="W543" s="128"/>
      <c r="X543" s="128"/>
      <c r="Y543" s="128"/>
      <c r="Z543" s="128"/>
      <c r="AA543" s="128"/>
      <c r="AB543" s="128"/>
      <c r="AC543" s="128"/>
      <c r="AD543" s="128"/>
      <c r="AE543" s="128"/>
      <c r="AF543" s="128"/>
      <c r="AG543" s="128"/>
      <c r="AH543" s="128"/>
      <c r="AI543" s="128"/>
      <c r="AJ543" s="128"/>
    </row>
    <row r="544" spans="1:36" ht="15.75" customHeight="1" x14ac:dyDescent="0.35">
      <c r="A544" s="138"/>
      <c r="B544" s="131"/>
      <c r="C544" s="131"/>
      <c r="D544" s="131"/>
      <c r="E544" s="131"/>
      <c r="F544" s="131"/>
      <c r="G544" s="131"/>
      <c r="H544" s="128"/>
      <c r="I544" s="128"/>
      <c r="J544" s="128"/>
      <c r="K544" s="128"/>
      <c r="L544" s="128"/>
      <c r="M544" s="128"/>
      <c r="N544" s="128"/>
      <c r="O544" s="128"/>
      <c r="P544" s="128"/>
      <c r="Q544" s="128"/>
      <c r="R544" s="128"/>
      <c r="S544" s="128"/>
      <c r="T544" s="128"/>
      <c r="U544" s="128"/>
      <c r="V544" s="128"/>
      <c r="W544" s="128"/>
      <c r="X544" s="128"/>
      <c r="Y544" s="128"/>
      <c r="Z544" s="128"/>
      <c r="AA544" s="128"/>
      <c r="AB544" s="128"/>
      <c r="AC544" s="128"/>
      <c r="AD544" s="128"/>
      <c r="AE544" s="128"/>
      <c r="AF544" s="128"/>
      <c r="AG544" s="128"/>
      <c r="AH544" s="128"/>
      <c r="AI544" s="128"/>
      <c r="AJ544" s="128"/>
    </row>
    <row r="545" spans="1:36" ht="15.75" customHeight="1" x14ac:dyDescent="0.35">
      <c r="A545" s="138"/>
      <c r="B545" s="131"/>
      <c r="C545" s="131"/>
      <c r="D545" s="131"/>
      <c r="E545" s="131"/>
      <c r="F545" s="131"/>
      <c r="G545" s="131"/>
      <c r="H545" s="128"/>
      <c r="I545" s="128"/>
      <c r="J545" s="128"/>
      <c r="K545" s="128"/>
      <c r="L545" s="128"/>
      <c r="M545" s="128"/>
      <c r="N545" s="128"/>
      <c r="O545" s="128"/>
      <c r="P545" s="128"/>
      <c r="Q545" s="128"/>
      <c r="R545" s="128"/>
      <c r="S545" s="128"/>
      <c r="T545" s="128"/>
      <c r="U545" s="128"/>
      <c r="V545" s="128"/>
      <c r="W545" s="128"/>
      <c r="X545" s="128"/>
      <c r="Y545" s="128"/>
      <c r="Z545" s="128"/>
      <c r="AA545" s="128"/>
      <c r="AB545" s="128"/>
      <c r="AC545" s="128"/>
      <c r="AD545" s="128"/>
      <c r="AE545" s="128"/>
      <c r="AF545" s="128"/>
      <c r="AG545" s="128"/>
      <c r="AH545" s="128"/>
      <c r="AI545" s="128"/>
      <c r="AJ545" s="128"/>
    </row>
    <row r="546" spans="1:36" ht="15.75" customHeight="1" x14ac:dyDescent="0.35">
      <c r="A546" s="132"/>
      <c r="B546" s="131"/>
      <c r="C546" s="131"/>
      <c r="D546" s="131"/>
      <c r="E546" s="131"/>
      <c r="F546" s="131"/>
      <c r="G546" s="131"/>
      <c r="H546" s="128"/>
      <c r="I546" s="128"/>
      <c r="J546" s="128"/>
      <c r="K546" s="128"/>
      <c r="L546" s="128"/>
      <c r="M546" s="128"/>
      <c r="N546" s="128"/>
      <c r="O546" s="128"/>
      <c r="P546" s="128"/>
      <c r="Q546" s="128"/>
      <c r="R546" s="128"/>
      <c r="S546" s="128"/>
      <c r="T546" s="128"/>
      <c r="U546" s="128"/>
      <c r="V546" s="128"/>
      <c r="W546" s="128"/>
      <c r="X546" s="128"/>
      <c r="Y546" s="128"/>
      <c r="Z546" s="128"/>
      <c r="AA546" s="128"/>
      <c r="AB546" s="128"/>
      <c r="AC546" s="128"/>
      <c r="AD546" s="128"/>
      <c r="AE546" s="128"/>
      <c r="AF546" s="128"/>
      <c r="AG546" s="128"/>
      <c r="AH546" s="128"/>
      <c r="AI546" s="128"/>
      <c r="AJ546" s="128"/>
    </row>
    <row r="547" spans="1:36" ht="15.75" customHeight="1" x14ac:dyDescent="0.35">
      <c r="A547" s="138"/>
      <c r="B547" s="131"/>
      <c r="C547" s="131"/>
      <c r="D547" s="131"/>
      <c r="E547" s="131"/>
      <c r="F547" s="131"/>
      <c r="G547" s="131"/>
      <c r="H547" s="128"/>
      <c r="I547" s="128"/>
      <c r="J547" s="128"/>
      <c r="K547" s="128"/>
      <c r="L547" s="128"/>
      <c r="M547" s="128"/>
      <c r="N547" s="128"/>
      <c r="O547" s="128"/>
      <c r="P547" s="128"/>
      <c r="Q547" s="128"/>
      <c r="R547" s="128"/>
      <c r="S547" s="128"/>
      <c r="T547" s="128"/>
      <c r="U547" s="128"/>
      <c r="V547" s="128"/>
      <c r="W547" s="128"/>
      <c r="X547" s="128"/>
      <c r="Y547" s="128"/>
      <c r="Z547" s="128"/>
      <c r="AA547" s="128"/>
      <c r="AB547" s="128"/>
      <c r="AC547" s="128"/>
      <c r="AD547" s="128"/>
      <c r="AE547" s="128"/>
      <c r="AF547" s="128"/>
      <c r="AG547" s="128"/>
      <c r="AH547" s="128"/>
      <c r="AI547" s="128"/>
      <c r="AJ547" s="128"/>
    </row>
    <row r="548" spans="1:36" ht="15.75" customHeight="1" x14ac:dyDescent="0.35">
      <c r="A548" s="130"/>
      <c r="B548" s="131"/>
      <c r="C548" s="131"/>
      <c r="D548" s="131"/>
      <c r="E548" s="131"/>
      <c r="F548" s="131"/>
      <c r="G548" s="131"/>
      <c r="H548" s="128"/>
      <c r="I548" s="128"/>
      <c r="J548" s="128"/>
      <c r="K548" s="128"/>
      <c r="L548" s="128"/>
      <c r="M548" s="128"/>
      <c r="N548" s="128"/>
      <c r="O548" s="128"/>
      <c r="P548" s="128"/>
      <c r="Q548" s="128"/>
      <c r="R548" s="128"/>
      <c r="S548" s="128"/>
      <c r="T548" s="128"/>
      <c r="U548" s="128"/>
      <c r="V548" s="128"/>
      <c r="W548" s="128"/>
      <c r="X548" s="128"/>
      <c r="Y548" s="128"/>
      <c r="Z548" s="128"/>
      <c r="AA548" s="128"/>
      <c r="AB548" s="128"/>
      <c r="AC548" s="128"/>
      <c r="AD548" s="128"/>
      <c r="AE548" s="128"/>
      <c r="AF548" s="128"/>
      <c r="AG548" s="128"/>
      <c r="AH548" s="128"/>
      <c r="AI548" s="128"/>
      <c r="AJ548" s="128"/>
    </row>
    <row r="549" spans="1:36" ht="15.75" customHeight="1" x14ac:dyDescent="0.35">
      <c r="A549" s="132"/>
      <c r="B549" s="131"/>
      <c r="C549" s="131"/>
      <c r="D549" s="131"/>
      <c r="E549" s="131"/>
      <c r="F549" s="131"/>
      <c r="G549" s="131"/>
      <c r="H549" s="128"/>
      <c r="I549" s="128"/>
      <c r="J549" s="128"/>
      <c r="K549" s="128"/>
      <c r="L549" s="128"/>
      <c r="M549" s="128"/>
      <c r="N549" s="128"/>
      <c r="O549" s="128"/>
      <c r="P549" s="128"/>
      <c r="Q549" s="128"/>
      <c r="R549" s="128"/>
      <c r="S549" s="128"/>
      <c r="T549" s="128"/>
      <c r="U549" s="128"/>
      <c r="V549" s="128"/>
      <c r="W549" s="128"/>
      <c r="X549" s="128"/>
      <c r="Y549" s="128"/>
      <c r="Z549" s="128"/>
      <c r="AA549" s="128"/>
      <c r="AB549" s="128"/>
      <c r="AC549" s="128"/>
      <c r="AD549" s="128"/>
      <c r="AE549" s="128"/>
      <c r="AF549" s="128"/>
      <c r="AG549" s="128"/>
      <c r="AH549" s="128"/>
      <c r="AI549" s="128"/>
      <c r="AJ549" s="128"/>
    </row>
    <row r="550" spans="1:36" ht="15.75" customHeight="1" x14ac:dyDescent="0.35">
      <c r="A550" s="155"/>
      <c r="B550" s="131"/>
      <c r="C550" s="131"/>
      <c r="D550" s="131"/>
      <c r="E550" s="131"/>
      <c r="F550" s="131"/>
      <c r="G550" s="131"/>
      <c r="H550" s="128"/>
      <c r="I550" s="128"/>
      <c r="J550" s="128"/>
      <c r="K550" s="128"/>
      <c r="L550" s="128"/>
      <c r="M550" s="128"/>
      <c r="N550" s="128"/>
      <c r="O550" s="128"/>
      <c r="P550" s="128"/>
      <c r="Q550" s="128"/>
      <c r="R550" s="128"/>
      <c r="S550" s="128"/>
      <c r="T550" s="128"/>
      <c r="U550" s="128"/>
      <c r="V550" s="128"/>
      <c r="W550" s="128"/>
      <c r="X550" s="128"/>
      <c r="Y550" s="128"/>
      <c r="Z550" s="128"/>
      <c r="AA550" s="128"/>
      <c r="AB550" s="128"/>
      <c r="AC550" s="128"/>
      <c r="AD550" s="128"/>
      <c r="AE550" s="128"/>
      <c r="AF550" s="128"/>
      <c r="AG550" s="128"/>
      <c r="AH550" s="128"/>
      <c r="AI550" s="128"/>
      <c r="AJ550" s="128"/>
    </row>
    <row r="551" spans="1:36" ht="15.75" customHeight="1" x14ac:dyDescent="0.35">
      <c r="A551" s="132"/>
      <c r="B551" s="131"/>
      <c r="C551" s="131"/>
      <c r="D551" s="131"/>
      <c r="E551" s="131"/>
      <c r="F551" s="131"/>
      <c r="G551" s="131"/>
      <c r="H551" s="128"/>
      <c r="I551" s="128"/>
      <c r="J551" s="128"/>
      <c r="K551" s="128"/>
      <c r="L551" s="128"/>
      <c r="M551" s="128"/>
      <c r="N551" s="128"/>
      <c r="O551" s="128"/>
      <c r="P551" s="128"/>
      <c r="Q551" s="128"/>
      <c r="R551" s="128"/>
      <c r="S551" s="128"/>
      <c r="T551" s="128"/>
      <c r="U551" s="128"/>
      <c r="V551" s="128"/>
      <c r="W551" s="128"/>
      <c r="X551" s="128"/>
      <c r="Y551" s="128"/>
      <c r="Z551" s="128"/>
      <c r="AA551" s="128"/>
      <c r="AB551" s="128"/>
      <c r="AC551" s="128"/>
      <c r="AD551" s="128"/>
      <c r="AE551" s="128"/>
      <c r="AF551" s="128"/>
      <c r="AG551" s="128"/>
      <c r="AH551" s="128"/>
      <c r="AI551" s="128"/>
      <c r="AJ551" s="128"/>
    </row>
    <row r="552" spans="1:36" ht="15.75" customHeight="1" x14ac:dyDescent="0.35">
      <c r="A552" s="132"/>
      <c r="B552" s="131"/>
      <c r="C552" s="131"/>
      <c r="D552" s="131"/>
      <c r="E552" s="131"/>
      <c r="F552" s="131"/>
      <c r="G552" s="131"/>
      <c r="H552" s="128"/>
      <c r="I552" s="128"/>
      <c r="J552" s="128"/>
      <c r="K552" s="128"/>
      <c r="L552" s="128"/>
      <c r="M552" s="128"/>
      <c r="N552" s="128"/>
      <c r="O552" s="128"/>
      <c r="P552" s="128"/>
      <c r="Q552" s="128"/>
      <c r="R552" s="128"/>
      <c r="S552" s="128"/>
      <c r="T552" s="128"/>
      <c r="U552" s="128"/>
      <c r="V552" s="128"/>
      <c r="W552" s="128"/>
      <c r="X552" s="128"/>
      <c r="Y552" s="128"/>
      <c r="Z552" s="128"/>
      <c r="AA552" s="128"/>
      <c r="AB552" s="128"/>
      <c r="AC552" s="128"/>
      <c r="AD552" s="128"/>
      <c r="AE552" s="128"/>
      <c r="AF552" s="128"/>
      <c r="AG552" s="128"/>
      <c r="AH552" s="128"/>
      <c r="AI552" s="128"/>
      <c r="AJ552" s="128"/>
    </row>
    <row r="553" spans="1:36" ht="15.75" customHeight="1" x14ac:dyDescent="0.35">
      <c r="A553" s="155"/>
      <c r="B553" s="131"/>
      <c r="C553" s="131"/>
      <c r="D553" s="131"/>
      <c r="E553" s="131"/>
      <c r="F553" s="131"/>
      <c r="G553" s="131"/>
      <c r="H553" s="128"/>
      <c r="I553" s="128"/>
      <c r="J553" s="128"/>
      <c r="K553" s="128"/>
      <c r="L553" s="128"/>
      <c r="M553" s="128"/>
      <c r="N553" s="128"/>
      <c r="O553" s="128"/>
      <c r="P553" s="128"/>
      <c r="Q553" s="128"/>
      <c r="R553" s="128"/>
      <c r="S553" s="128"/>
      <c r="T553" s="128"/>
      <c r="U553" s="128"/>
      <c r="V553" s="128"/>
      <c r="W553" s="128"/>
      <c r="X553" s="128"/>
      <c r="Y553" s="128"/>
      <c r="Z553" s="128"/>
      <c r="AA553" s="128"/>
      <c r="AB553" s="128"/>
      <c r="AC553" s="128"/>
      <c r="AD553" s="128"/>
      <c r="AE553" s="128"/>
      <c r="AF553" s="128"/>
      <c r="AG553" s="128"/>
      <c r="AH553" s="128"/>
      <c r="AI553" s="128"/>
      <c r="AJ553" s="128"/>
    </row>
    <row r="554" spans="1:36" ht="15.75" customHeight="1" x14ac:dyDescent="0.35">
      <c r="A554" s="132"/>
      <c r="B554" s="131"/>
      <c r="C554" s="131"/>
      <c r="D554" s="131"/>
      <c r="E554" s="131"/>
      <c r="F554" s="131"/>
      <c r="G554" s="131"/>
      <c r="H554" s="128"/>
      <c r="I554" s="128"/>
      <c r="J554" s="128"/>
      <c r="K554" s="128"/>
      <c r="L554" s="128"/>
      <c r="M554" s="128"/>
      <c r="N554" s="128"/>
      <c r="O554" s="128"/>
      <c r="P554" s="128"/>
      <c r="Q554" s="128"/>
      <c r="R554" s="128"/>
      <c r="S554" s="128"/>
      <c r="T554" s="128"/>
      <c r="U554" s="128"/>
      <c r="V554" s="128"/>
      <c r="W554" s="128"/>
      <c r="X554" s="128"/>
      <c r="Y554" s="128"/>
      <c r="Z554" s="128"/>
      <c r="AA554" s="128"/>
      <c r="AB554" s="128"/>
      <c r="AC554" s="128"/>
      <c r="AD554" s="128"/>
      <c r="AE554" s="128"/>
      <c r="AF554" s="128"/>
      <c r="AG554" s="128"/>
      <c r="AH554" s="128"/>
      <c r="AI554" s="128"/>
      <c r="AJ554" s="128"/>
    </row>
    <row r="555" spans="1:36" ht="15.75" customHeight="1" x14ac:dyDescent="0.35">
      <c r="A555" s="132"/>
      <c r="B555" s="131"/>
      <c r="C555" s="131"/>
      <c r="D555" s="131"/>
      <c r="E555" s="131"/>
      <c r="F555" s="131"/>
      <c r="G555" s="131"/>
      <c r="H555" s="128"/>
      <c r="I555" s="128"/>
      <c r="J555" s="128"/>
      <c r="K555" s="128"/>
      <c r="L555" s="128"/>
      <c r="M555" s="128"/>
      <c r="N555" s="128"/>
      <c r="O555" s="128"/>
      <c r="P555" s="128"/>
      <c r="Q555" s="128"/>
      <c r="R555" s="128"/>
      <c r="S555" s="128"/>
      <c r="T555" s="128"/>
      <c r="U555" s="128"/>
      <c r="V555" s="128"/>
      <c r="W555" s="128"/>
      <c r="X555" s="128"/>
      <c r="Y555" s="128"/>
      <c r="Z555" s="128"/>
      <c r="AA555" s="128"/>
      <c r="AB555" s="128"/>
      <c r="AC555" s="128"/>
      <c r="AD555" s="128"/>
      <c r="AE555" s="128"/>
      <c r="AF555" s="128"/>
      <c r="AG555" s="128"/>
      <c r="AH555" s="128"/>
      <c r="AI555" s="128"/>
      <c r="AJ555" s="128"/>
    </row>
    <row r="556" spans="1:36" ht="15.75" customHeight="1" x14ac:dyDescent="0.35">
      <c r="A556" s="132"/>
      <c r="B556" s="131"/>
      <c r="C556" s="131"/>
      <c r="D556" s="131"/>
      <c r="E556" s="131"/>
      <c r="F556" s="131"/>
      <c r="G556" s="131"/>
      <c r="H556" s="128"/>
      <c r="I556" s="128"/>
      <c r="J556" s="128"/>
      <c r="K556" s="128"/>
      <c r="L556" s="128"/>
      <c r="M556" s="128"/>
      <c r="N556" s="128"/>
      <c r="O556" s="128"/>
      <c r="P556" s="128"/>
      <c r="Q556" s="128"/>
      <c r="R556" s="128"/>
      <c r="S556" s="128"/>
      <c r="T556" s="128"/>
      <c r="U556" s="128"/>
      <c r="V556" s="128"/>
      <c r="W556" s="128"/>
      <c r="X556" s="128"/>
      <c r="Y556" s="128"/>
      <c r="Z556" s="128"/>
      <c r="AA556" s="128"/>
      <c r="AB556" s="128"/>
      <c r="AC556" s="128"/>
      <c r="AD556" s="128"/>
      <c r="AE556" s="128"/>
      <c r="AF556" s="128"/>
      <c r="AG556" s="128"/>
      <c r="AH556" s="128"/>
      <c r="AI556" s="128"/>
      <c r="AJ556" s="128"/>
    </row>
    <row r="557" spans="1:36" ht="15.75" customHeight="1" x14ac:dyDescent="0.35">
      <c r="A557" s="155"/>
      <c r="B557" s="131"/>
      <c r="C557" s="131"/>
      <c r="D557" s="131"/>
      <c r="E557" s="131"/>
      <c r="F557" s="131"/>
      <c r="G557" s="131"/>
      <c r="H557" s="128"/>
      <c r="I557" s="128"/>
      <c r="J557" s="128"/>
      <c r="K557" s="128"/>
      <c r="L557" s="128"/>
      <c r="M557" s="128"/>
      <c r="N557" s="128"/>
      <c r="O557" s="128"/>
      <c r="P557" s="128"/>
      <c r="Q557" s="128"/>
      <c r="R557" s="128"/>
      <c r="S557" s="128"/>
      <c r="T557" s="128"/>
      <c r="U557" s="128"/>
      <c r="V557" s="128"/>
      <c r="W557" s="128"/>
      <c r="X557" s="128"/>
      <c r="Y557" s="128"/>
      <c r="Z557" s="128"/>
      <c r="AA557" s="128"/>
      <c r="AB557" s="128"/>
      <c r="AC557" s="128"/>
      <c r="AD557" s="128"/>
      <c r="AE557" s="128"/>
      <c r="AF557" s="128"/>
      <c r="AG557" s="128"/>
      <c r="AH557" s="128"/>
      <c r="AI557" s="128"/>
      <c r="AJ557" s="128"/>
    </row>
    <row r="558" spans="1:36" ht="15.75" customHeight="1" x14ac:dyDescent="0.35">
      <c r="A558" s="132"/>
      <c r="B558" s="131"/>
      <c r="C558" s="131"/>
      <c r="D558" s="131"/>
      <c r="E558" s="131"/>
      <c r="F558" s="131"/>
      <c r="G558" s="131"/>
      <c r="H558" s="128"/>
      <c r="I558" s="128"/>
      <c r="J558" s="128"/>
      <c r="K558" s="128"/>
      <c r="L558" s="128"/>
      <c r="M558" s="128"/>
      <c r="N558" s="128"/>
      <c r="O558" s="128"/>
      <c r="P558" s="128"/>
      <c r="Q558" s="128"/>
      <c r="R558" s="128"/>
      <c r="S558" s="128"/>
      <c r="T558" s="128"/>
      <c r="U558" s="128"/>
      <c r="V558" s="128"/>
      <c r="W558" s="128"/>
      <c r="X558" s="128"/>
      <c r="Y558" s="128"/>
      <c r="Z558" s="128"/>
      <c r="AA558" s="128"/>
      <c r="AB558" s="128"/>
      <c r="AC558" s="128"/>
      <c r="AD558" s="128"/>
      <c r="AE558" s="128"/>
      <c r="AF558" s="128"/>
      <c r="AG558" s="128"/>
      <c r="AH558" s="128"/>
      <c r="AI558" s="128"/>
      <c r="AJ558" s="128"/>
    </row>
    <row r="559" spans="1:36" ht="15.75" customHeight="1" x14ac:dyDescent="0.35">
      <c r="A559" s="138"/>
      <c r="B559" s="131"/>
      <c r="C559" s="131"/>
      <c r="D559" s="131"/>
      <c r="E559" s="131"/>
      <c r="F559" s="131"/>
      <c r="G559" s="131"/>
      <c r="H559" s="128"/>
      <c r="I559" s="128"/>
      <c r="J559" s="128"/>
      <c r="K559" s="128"/>
      <c r="L559" s="128"/>
      <c r="M559" s="128"/>
      <c r="N559" s="128"/>
      <c r="O559" s="128"/>
      <c r="P559" s="128"/>
      <c r="Q559" s="128"/>
      <c r="R559" s="128"/>
      <c r="S559" s="128"/>
      <c r="T559" s="128"/>
      <c r="U559" s="128"/>
      <c r="V559" s="128"/>
      <c r="W559" s="128"/>
      <c r="X559" s="128"/>
      <c r="Y559" s="128"/>
      <c r="Z559" s="128"/>
      <c r="AA559" s="128"/>
      <c r="AB559" s="128"/>
      <c r="AC559" s="128"/>
      <c r="AD559" s="128"/>
      <c r="AE559" s="128"/>
      <c r="AF559" s="128"/>
      <c r="AG559" s="128"/>
      <c r="AH559" s="128"/>
      <c r="AI559" s="128"/>
      <c r="AJ559" s="128"/>
    </row>
    <row r="560" spans="1:36" ht="15.75" customHeight="1" x14ac:dyDescent="0.35">
      <c r="A560" s="138"/>
      <c r="B560" s="131"/>
      <c r="C560" s="131"/>
      <c r="D560" s="131"/>
      <c r="E560" s="131"/>
      <c r="F560" s="131"/>
      <c r="G560" s="131"/>
      <c r="H560" s="128"/>
      <c r="I560" s="128"/>
      <c r="J560" s="128"/>
      <c r="K560" s="128"/>
      <c r="L560" s="128"/>
      <c r="M560" s="128"/>
      <c r="N560" s="128"/>
      <c r="O560" s="128"/>
      <c r="P560" s="128"/>
      <c r="Q560" s="128"/>
      <c r="R560" s="128"/>
      <c r="S560" s="128"/>
      <c r="T560" s="128"/>
      <c r="U560" s="128"/>
      <c r="V560" s="128"/>
      <c r="W560" s="128"/>
      <c r="X560" s="128"/>
      <c r="Y560" s="128"/>
      <c r="Z560" s="128"/>
      <c r="AA560" s="128"/>
      <c r="AB560" s="128"/>
      <c r="AC560" s="128"/>
      <c r="AD560" s="128"/>
      <c r="AE560" s="128"/>
      <c r="AF560" s="128"/>
      <c r="AG560" s="128"/>
      <c r="AH560" s="128"/>
      <c r="AI560" s="128"/>
      <c r="AJ560" s="128"/>
    </row>
    <row r="561" spans="1:36" ht="15.75" customHeight="1" x14ac:dyDescent="0.35">
      <c r="A561" s="138"/>
      <c r="B561" s="131"/>
      <c r="C561" s="131"/>
      <c r="D561" s="131"/>
      <c r="E561" s="131"/>
      <c r="F561" s="131"/>
      <c r="G561" s="131"/>
      <c r="H561" s="128"/>
      <c r="I561" s="128"/>
      <c r="J561" s="128"/>
      <c r="K561" s="128"/>
      <c r="L561" s="128"/>
      <c r="M561" s="128"/>
      <c r="N561" s="128"/>
      <c r="O561" s="128"/>
      <c r="P561" s="128"/>
      <c r="Q561" s="128"/>
      <c r="R561" s="128"/>
      <c r="S561" s="128"/>
      <c r="T561" s="128"/>
      <c r="U561" s="128"/>
      <c r="V561" s="128"/>
      <c r="W561" s="128"/>
      <c r="X561" s="128"/>
      <c r="Y561" s="128"/>
      <c r="Z561" s="128"/>
      <c r="AA561" s="128"/>
      <c r="AB561" s="128"/>
      <c r="AC561" s="128"/>
      <c r="AD561" s="128"/>
      <c r="AE561" s="128"/>
      <c r="AF561" s="128"/>
      <c r="AG561" s="128"/>
      <c r="AH561" s="128"/>
      <c r="AI561" s="128"/>
      <c r="AJ561" s="128"/>
    </row>
    <row r="562" spans="1:36" ht="15.75" customHeight="1" x14ac:dyDescent="0.35">
      <c r="A562" s="138"/>
      <c r="B562" s="131"/>
      <c r="C562" s="131"/>
      <c r="D562" s="131"/>
      <c r="E562" s="131"/>
      <c r="F562" s="131"/>
      <c r="G562" s="131"/>
      <c r="H562" s="128"/>
      <c r="I562" s="128"/>
      <c r="J562" s="128"/>
      <c r="K562" s="128"/>
      <c r="L562" s="128"/>
      <c r="M562" s="128"/>
      <c r="N562" s="128"/>
      <c r="O562" s="128"/>
      <c r="P562" s="128"/>
      <c r="Q562" s="128"/>
      <c r="R562" s="128"/>
      <c r="S562" s="128"/>
      <c r="T562" s="128"/>
      <c r="U562" s="128"/>
      <c r="V562" s="128"/>
      <c r="W562" s="128"/>
      <c r="X562" s="128"/>
      <c r="Y562" s="128"/>
      <c r="Z562" s="128"/>
      <c r="AA562" s="128"/>
      <c r="AB562" s="128"/>
      <c r="AC562" s="128"/>
      <c r="AD562" s="128"/>
      <c r="AE562" s="128"/>
      <c r="AF562" s="128"/>
      <c r="AG562" s="128"/>
      <c r="AH562" s="128"/>
      <c r="AI562" s="128"/>
      <c r="AJ562" s="128"/>
    </row>
    <row r="563" spans="1:36" ht="15.75" customHeight="1" x14ac:dyDescent="0.35">
      <c r="A563" s="138"/>
      <c r="B563" s="131"/>
      <c r="C563" s="131"/>
      <c r="D563" s="131"/>
      <c r="E563" s="131"/>
      <c r="F563" s="131"/>
      <c r="G563" s="131"/>
      <c r="H563" s="128"/>
      <c r="I563" s="128"/>
      <c r="J563" s="128"/>
      <c r="K563" s="128"/>
      <c r="L563" s="128"/>
      <c r="M563" s="128"/>
      <c r="N563" s="128"/>
      <c r="O563" s="128"/>
      <c r="P563" s="128"/>
      <c r="Q563" s="128"/>
      <c r="R563" s="128"/>
      <c r="S563" s="128"/>
      <c r="T563" s="128"/>
      <c r="U563" s="128"/>
      <c r="V563" s="128"/>
      <c r="W563" s="128"/>
      <c r="X563" s="128"/>
      <c r="Y563" s="128"/>
      <c r="Z563" s="128"/>
      <c r="AA563" s="128"/>
      <c r="AB563" s="128"/>
      <c r="AC563" s="128"/>
      <c r="AD563" s="128"/>
      <c r="AE563" s="128"/>
      <c r="AF563" s="128"/>
      <c r="AG563" s="128"/>
      <c r="AH563" s="128"/>
      <c r="AI563" s="128"/>
      <c r="AJ563" s="128"/>
    </row>
    <row r="564" spans="1:36" ht="15.75" customHeight="1" x14ac:dyDescent="0.35">
      <c r="A564" s="138"/>
      <c r="B564" s="131"/>
      <c r="C564" s="131"/>
      <c r="D564" s="131"/>
      <c r="E564" s="131"/>
      <c r="F564" s="131"/>
      <c r="G564" s="131"/>
      <c r="H564" s="128"/>
      <c r="I564" s="128"/>
      <c r="J564" s="128"/>
      <c r="K564" s="128"/>
      <c r="L564" s="128"/>
      <c r="M564" s="128"/>
      <c r="N564" s="128"/>
      <c r="O564" s="128"/>
      <c r="P564" s="128"/>
      <c r="Q564" s="128"/>
      <c r="R564" s="128"/>
      <c r="S564" s="128"/>
      <c r="T564" s="128"/>
      <c r="U564" s="128"/>
      <c r="V564" s="128"/>
      <c r="W564" s="128"/>
      <c r="X564" s="128"/>
      <c r="Y564" s="128"/>
      <c r="Z564" s="128"/>
      <c r="AA564" s="128"/>
      <c r="AB564" s="128"/>
      <c r="AC564" s="128"/>
      <c r="AD564" s="128"/>
      <c r="AE564" s="128"/>
      <c r="AF564" s="128"/>
      <c r="AG564" s="128"/>
      <c r="AH564" s="128"/>
      <c r="AI564" s="128"/>
      <c r="AJ564" s="128"/>
    </row>
    <row r="565" spans="1:36" ht="15.75" customHeight="1" x14ac:dyDescent="0.35">
      <c r="A565" s="138"/>
      <c r="B565" s="131"/>
      <c r="C565" s="131"/>
      <c r="D565" s="131"/>
      <c r="E565" s="131"/>
      <c r="F565" s="131"/>
      <c r="G565" s="131"/>
      <c r="H565" s="128"/>
      <c r="I565" s="128"/>
      <c r="J565" s="128"/>
      <c r="K565" s="128"/>
      <c r="L565" s="128"/>
      <c r="M565" s="128"/>
      <c r="N565" s="128"/>
      <c r="O565" s="128"/>
      <c r="P565" s="128"/>
      <c r="Q565" s="128"/>
      <c r="R565" s="128"/>
      <c r="S565" s="128"/>
      <c r="T565" s="128"/>
      <c r="U565" s="128"/>
      <c r="V565" s="128"/>
      <c r="W565" s="128"/>
      <c r="X565" s="128"/>
      <c r="Y565" s="128"/>
      <c r="Z565" s="128"/>
      <c r="AA565" s="128"/>
      <c r="AB565" s="128"/>
      <c r="AC565" s="128"/>
      <c r="AD565" s="128"/>
      <c r="AE565" s="128"/>
      <c r="AF565" s="128"/>
      <c r="AG565" s="128"/>
      <c r="AH565" s="128"/>
      <c r="AI565" s="128"/>
      <c r="AJ565" s="128"/>
    </row>
    <row r="566" spans="1:36" ht="15.75" customHeight="1" x14ac:dyDescent="0.35">
      <c r="A566" s="138"/>
      <c r="B566" s="131"/>
      <c r="C566" s="131"/>
      <c r="D566" s="131"/>
      <c r="E566" s="131"/>
      <c r="F566" s="131"/>
      <c r="G566" s="131"/>
      <c r="H566" s="128"/>
      <c r="I566" s="128"/>
      <c r="J566" s="128"/>
      <c r="K566" s="128"/>
      <c r="L566" s="128"/>
      <c r="M566" s="128"/>
      <c r="N566" s="128"/>
      <c r="O566" s="128"/>
      <c r="P566" s="128"/>
      <c r="Q566" s="128"/>
      <c r="R566" s="128"/>
      <c r="S566" s="128"/>
      <c r="T566" s="128"/>
      <c r="U566" s="128"/>
      <c r="V566" s="128"/>
      <c r="W566" s="128"/>
      <c r="X566" s="128"/>
      <c r="Y566" s="128"/>
      <c r="Z566" s="128"/>
      <c r="AA566" s="128"/>
      <c r="AB566" s="128"/>
      <c r="AC566" s="128"/>
      <c r="AD566" s="128"/>
      <c r="AE566" s="128"/>
      <c r="AF566" s="128"/>
      <c r="AG566" s="128"/>
      <c r="AH566" s="128"/>
      <c r="AI566" s="128"/>
      <c r="AJ566" s="128"/>
    </row>
    <row r="567" spans="1:36" ht="15.75" customHeight="1" x14ac:dyDescent="0.35">
      <c r="A567" s="138"/>
      <c r="B567" s="131"/>
      <c r="C567" s="131"/>
      <c r="D567" s="131"/>
      <c r="E567" s="131"/>
      <c r="F567" s="131"/>
      <c r="G567" s="131"/>
      <c r="H567" s="128"/>
      <c r="I567" s="128"/>
      <c r="J567" s="128"/>
      <c r="K567" s="128"/>
      <c r="L567" s="128"/>
      <c r="M567" s="128"/>
      <c r="N567" s="128"/>
      <c r="O567" s="128"/>
      <c r="P567" s="128"/>
      <c r="Q567" s="128"/>
      <c r="R567" s="128"/>
      <c r="S567" s="128"/>
      <c r="T567" s="128"/>
      <c r="U567" s="128"/>
      <c r="V567" s="128"/>
      <c r="W567" s="128"/>
      <c r="X567" s="128"/>
      <c r="Y567" s="128"/>
      <c r="Z567" s="128"/>
      <c r="AA567" s="128"/>
      <c r="AB567" s="128"/>
      <c r="AC567" s="128"/>
      <c r="AD567" s="128"/>
      <c r="AE567" s="128"/>
      <c r="AF567" s="128"/>
      <c r="AG567" s="128"/>
      <c r="AH567" s="128"/>
      <c r="AI567" s="128"/>
      <c r="AJ567" s="128"/>
    </row>
    <row r="568" spans="1:36" ht="15.75" customHeight="1" x14ac:dyDescent="0.35">
      <c r="A568" s="138"/>
      <c r="B568" s="131"/>
      <c r="C568" s="131"/>
      <c r="D568" s="131"/>
      <c r="E568" s="131"/>
      <c r="F568" s="131"/>
      <c r="G568" s="131"/>
      <c r="H568" s="128"/>
      <c r="I568" s="128"/>
      <c r="J568" s="128"/>
      <c r="K568" s="128"/>
      <c r="L568" s="128"/>
      <c r="M568" s="128"/>
      <c r="N568" s="128"/>
      <c r="O568" s="128"/>
      <c r="P568" s="128"/>
      <c r="Q568" s="128"/>
      <c r="R568" s="128"/>
      <c r="S568" s="128"/>
      <c r="T568" s="128"/>
      <c r="U568" s="128"/>
      <c r="V568" s="128"/>
      <c r="W568" s="128"/>
      <c r="X568" s="128"/>
      <c r="Y568" s="128"/>
      <c r="Z568" s="128"/>
      <c r="AA568" s="128"/>
      <c r="AB568" s="128"/>
      <c r="AC568" s="128"/>
      <c r="AD568" s="128"/>
      <c r="AE568" s="128"/>
      <c r="AF568" s="128"/>
      <c r="AG568" s="128"/>
      <c r="AH568" s="128"/>
      <c r="AI568" s="128"/>
      <c r="AJ568" s="128"/>
    </row>
    <row r="569" spans="1:36" ht="15.75" customHeight="1" x14ac:dyDescent="0.35">
      <c r="A569" s="138"/>
      <c r="B569" s="131"/>
      <c r="C569" s="131"/>
      <c r="D569" s="131"/>
      <c r="E569" s="131"/>
      <c r="F569" s="131"/>
      <c r="G569" s="131"/>
      <c r="H569" s="128"/>
      <c r="I569" s="128"/>
      <c r="J569" s="128"/>
      <c r="K569" s="128"/>
      <c r="L569" s="128"/>
      <c r="M569" s="128"/>
      <c r="N569" s="128"/>
      <c r="O569" s="128"/>
      <c r="P569" s="128"/>
      <c r="Q569" s="128"/>
      <c r="R569" s="128"/>
      <c r="S569" s="128"/>
      <c r="T569" s="128"/>
      <c r="U569" s="128"/>
      <c r="V569" s="128"/>
      <c r="W569" s="128"/>
      <c r="X569" s="128"/>
      <c r="Y569" s="128"/>
      <c r="Z569" s="128"/>
      <c r="AA569" s="128"/>
      <c r="AB569" s="128"/>
      <c r="AC569" s="128"/>
      <c r="AD569" s="128"/>
      <c r="AE569" s="128"/>
      <c r="AF569" s="128"/>
      <c r="AG569" s="128"/>
      <c r="AH569" s="128"/>
      <c r="AI569" s="128"/>
      <c r="AJ569" s="128"/>
    </row>
    <row r="570" spans="1:36" ht="15.75" customHeight="1" x14ac:dyDescent="0.35">
      <c r="A570" s="132"/>
      <c r="B570" s="131"/>
      <c r="C570" s="131"/>
      <c r="D570" s="131"/>
      <c r="E570" s="131"/>
      <c r="F570" s="131"/>
      <c r="G570" s="131"/>
      <c r="H570" s="128"/>
      <c r="I570" s="128"/>
      <c r="J570" s="128"/>
      <c r="K570" s="128"/>
      <c r="L570" s="128"/>
      <c r="M570" s="128"/>
      <c r="N570" s="128"/>
      <c r="O570" s="128"/>
      <c r="P570" s="128"/>
      <c r="Q570" s="128"/>
      <c r="R570" s="128"/>
      <c r="S570" s="128"/>
      <c r="T570" s="128"/>
      <c r="U570" s="128"/>
      <c r="V570" s="128"/>
      <c r="W570" s="128"/>
      <c r="X570" s="128"/>
      <c r="Y570" s="128"/>
      <c r="Z570" s="128"/>
      <c r="AA570" s="128"/>
      <c r="AB570" s="128"/>
      <c r="AC570" s="128"/>
      <c r="AD570" s="128"/>
      <c r="AE570" s="128"/>
      <c r="AF570" s="128"/>
      <c r="AG570" s="128"/>
      <c r="AH570" s="128"/>
      <c r="AI570" s="128"/>
      <c r="AJ570" s="128"/>
    </row>
    <row r="571" spans="1:36" ht="15.75" customHeight="1" x14ac:dyDescent="0.35">
      <c r="A571" s="132"/>
      <c r="B571" s="131"/>
      <c r="C571" s="131"/>
      <c r="D571" s="131"/>
      <c r="E571" s="131"/>
      <c r="F571" s="131"/>
      <c r="G571" s="131"/>
      <c r="H571" s="128"/>
      <c r="I571" s="128"/>
      <c r="J571" s="128"/>
      <c r="K571" s="128"/>
      <c r="L571" s="128"/>
      <c r="M571" s="128"/>
      <c r="N571" s="128"/>
      <c r="O571" s="128"/>
      <c r="P571" s="128"/>
      <c r="Q571" s="128"/>
      <c r="R571" s="128"/>
      <c r="S571" s="128"/>
      <c r="T571" s="128"/>
      <c r="U571" s="128"/>
      <c r="V571" s="128"/>
      <c r="W571" s="128"/>
      <c r="X571" s="128"/>
      <c r="Y571" s="128"/>
      <c r="Z571" s="128"/>
      <c r="AA571" s="128"/>
      <c r="AB571" s="128"/>
      <c r="AC571" s="128"/>
      <c r="AD571" s="128"/>
      <c r="AE571" s="128"/>
      <c r="AF571" s="128"/>
      <c r="AG571" s="128"/>
      <c r="AH571" s="128"/>
      <c r="AI571" s="128"/>
      <c r="AJ571" s="128"/>
    </row>
    <row r="572" spans="1:36" ht="15.75" customHeight="1" x14ac:dyDescent="0.35">
      <c r="A572" s="132"/>
      <c r="B572" s="131"/>
      <c r="C572" s="131"/>
      <c r="D572" s="131"/>
      <c r="E572" s="131"/>
      <c r="F572" s="131"/>
      <c r="G572" s="131"/>
      <c r="H572" s="128"/>
      <c r="I572" s="128"/>
      <c r="J572" s="128"/>
      <c r="K572" s="128"/>
      <c r="L572" s="128"/>
      <c r="M572" s="128"/>
      <c r="N572" s="128"/>
      <c r="O572" s="128"/>
      <c r="P572" s="128"/>
      <c r="Q572" s="128"/>
      <c r="R572" s="128"/>
      <c r="S572" s="128"/>
      <c r="T572" s="128"/>
      <c r="U572" s="128"/>
      <c r="V572" s="128"/>
      <c r="W572" s="128"/>
      <c r="X572" s="128"/>
      <c r="Y572" s="128"/>
      <c r="Z572" s="128"/>
      <c r="AA572" s="128"/>
      <c r="AB572" s="128"/>
      <c r="AC572" s="128"/>
      <c r="AD572" s="128"/>
      <c r="AE572" s="128"/>
      <c r="AF572" s="128"/>
      <c r="AG572" s="128"/>
      <c r="AH572" s="128"/>
      <c r="AI572" s="128"/>
      <c r="AJ572" s="128"/>
    </row>
    <row r="573" spans="1:36" ht="15.75" customHeight="1" x14ac:dyDescent="0.35">
      <c r="A573" s="138"/>
      <c r="B573" s="131"/>
      <c r="C573" s="131"/>
      <c r="D573" s="131"/>
      <c r="E573" s="131"/>
      <c r="F573" s="131"/>
      <c r="G573" s="131"/>
      <c r="H573" s="128"/>
      <c r="I573" s="128"/>
      <c r="J573" s="128"/>
      <c r="K573" s="128"/>
      <c r="L573" s="128"/>
      <c r="M573" s="128"/>
      <c r="N573" s="128"/>
      <c r="O573" s="128"/>
      <c r="P573" s="128"/>
      <c r="Q573" s="128"/>
      <c r="R573" s="128"/>
      <c r="S573" s="128"/>
      <c r="T573" s="128"/>
      <c r="U573" s="128"/>
      <c r="V573" s="128"/>
      <c r="W573" s="128"/>
      <c r="X573" s="128"/>
      <c r="Y573" s="128"/>
      <c r="Z573" s="128"/>
      <c r="AA573" s="128"/>
      <c r="AB573" s="128"/>
      <c r="AC573" s="128"/>
      <c r="AD573" s="128"/>
      <c r="AE573" s="128"/>
      <c r="AF573" s="128"/>
      <c r="AG573" s="128"/>
      <c r="AH573" s="128"/>
      <c r="AI573" s="128"/>
      <c r="AJ573" s="128"/>
    </row>
    <row r="574" spans="1:36" ht="15.75" customHeight="1" x14ac:dyDescent="0.35">
      <c r="A574" s="138"/>
      <c r="B574" s="131"/>
      <c r="C574" s="131"/>
      <c r="D574" s="131"/>
      <c r="E574" s="131"/>
      <c r="F574" s="131"/>
      <c r="G574" s="131"/>
      <c r="H574" s="128"/>
      <c r="I574" s="128"/>
      <c r="J574" s="128"/>
      <c r="K574" s="128"/>
      <c r="L574" s="128"/>
      <c r="M574" s="128"/>
      <c r="N574" s="128"/>
      <c r="O574" s="128"/>
      <c r="P574" s="128"/>
      <c r="Q574" s="128"/>
      <c r="R574" s="128"/>
      <c r="S574" s="128"/>
      <c r="T574" s="128"/>
      <c r="U574" s="128"/>
      <c r="V574" s="128"/>
      <c r="W574" s="128"/>
      <c r="X574" s="128"/>
      <c r="Y574" s="128"/>
      <c r="Z574" s="128"/>
      <c r="AA574" s="128"/>
      <c r="AB574" s="128"/>
      <c r="AC574" s="128"/>
      <c r="AD574" s="128"/>
      <c r="AE574" s="128"/>
      <c r="AF574" s="128"/>
      <c r="AG574" s="128"/>
      <c r="AH574" s="128"/>
      <c r="AI574" s="128"/>
      <c r="AJ574" s="128"/>
    </row>
    <row r="575" spans="1:36" ht="15.75" customHeight="1" x14ac:dyDescent="0.35">
      <c r="A575" s="138"/>
      <c r="B575" s="131"/>
      <c r="C575" s="131"/>
      <c r="D575" s="131"/>
      <c r="E575" s="131"/>
      <c r="F575" s="131"/>
      <c r="G575" s="131"/>
      <c r="H575" s="128"/>
      <c r="I575" s="128"/>
      <c r="J575" s="128"/>
      <c r="K575" s="128"/>
      <c r="L575" s="128"/>
      <c r="M575" s="128"/>
      <c r="N575" s="128"/>
      <c r="O575" s="128"/>
      <c r="P575" s="128"/>
      <c r="Q575" s="128"/>
      <c r="R575" s="128"/>
      <c r="S575" s="128"/>
      <c r="T575" s="128"/>
      <c r="U575" s="128"/>
      <c r="V575" s="128"/>
      <c r="W575" s="128"/>
      <c r="X575" s="128"/>
      <c r="Y575" s="128"/>
      <c r="Z575" s="128"/>
      <c r="AA575" s="128"/>
      <c r="AB575" s="128"/>
      <c r="AC575" s="128"/>
      <c r="AD575" s="128"/>
      <c r="AE575" s="128"/>
      <c r="AF575" s="128"/>
      <c r="AG575" s="128"/>
      <c r="AH575" s="128"/>
      <c r="AI575" s="128"/>
      <c r="AJ575" s="128"/>
    </row>
    <row r="576" spans="1:36" ht="15.75" customHeight="1" x14ac:dyDescent="0.35">
      <c r="A576" s="138"/>
      <c r="B576" s="131"/>
      <c r="C576" s="131"/>
      <c r="D576" s="131"/>
      <c r="E576" s="131"/>
      <c r="F576" s="131"/>
      <c r="G576" s="131"/>
      <c r="H576" s="128"/>
      <c r="I576" s="128"/>
      <c r="J576" s="128"/>
      <c r="K576" s="128"/>
      <c r="L576" s="128"/>
      <c r="M576" s="128"/>
      <c r="N576" s="128"/>
      <c r="O576" s="128"/>
      <c r="P576" s="128"/>
      <c r="Q576" s="128"/>
      <c r="R576" s="128"/>
      <c r="S576" s="128"/>
      <c r="T576" s="128"/>
      <c r="U576" s="128"/>
      <c r="V576" s="128"/>
      <c r="W576" s="128"/>
      <c r="X576" s="128"/>
      <c r="Y576" s="128"/>
      <c r="Z576" s="128"/>
      <c r="AA576" s="128"/>
      <c r="AB576" s="128"/>
      <c r="AC576" s="128"/>
      <c r="AD576" s="128"/>
      <c r="AE576" s="128"/>
      <c r="AF576" s="128"/>
      <c r="AG576" s="128"/>
      <c r="AH576" s="128"/>
      <c r="AI576" s="128"/>
      <c r="AJ576" s="128"/>
    </row>
    <row r="577" spans="1:36" ht="15.75" customHeight="1" x14ac:dyDescent="0.35">
      <c r="A577" s="138"/>
      <c r="B577" s="131"/>
      <c r="C577" s="131"/>
      <c r="D577" s="131"/>
      <c r="E577" s="131"/>
      <c r="F577" s="131"/>
      <c r="G577" s="131"/>
      <c r="H577" s="128"/>
      <c r="I577" s="128"/>
      <c r="J577" s="128"/>
      <c r="K577" s="128"/>
      <c r="L577" s="128"/>
      <c r="M577" s="128"/>
      <c r="N577" s="128"/>
      <c r="O577" s="128"/>
      <c r="P577" s="128"/>
      <c r="Q577" s="128"/>
      <c r="R577" s="128"/>
      <c r="S577" s="128"/>
      <c r="T577" s="128"/>
      <c r="U577" s="128"/>
      <c r="V577" s="128"/>
      <c r="W577" s="128"/>
      <c r="X577" s="128"/>
      <c r="Y577" s="128"/>
      <c r="Z577" s="128"/>
      <c r="AA577" s="128"/>
      <c r="AB577" s="128"/>
      <c r="AC577" s="128"/>
      <c r="AD577" s="128"/>
      <c r="AE577" s="128"/>
      <c r="AF577" s="128"/>
      <c r="AG577" s="128"/>
      <c r="AH577" s="128"/>
      <c r="AI577" s="128"/>
      <c r="AJ577" s="128"/>
    </row>
    <row r="578" spans="1:36" ht="15.75" customHeight="1" x14ac:dyDescent="0.35">
      <c r="A578" s="132"/>
      <c r="B578" s="131"/>
      <c r="C578" s="131"/>
      <c r="D578" s="131"/>
      <c r="E578" s="131"/>
      <c r="F578" s="131"/>
      <c r="G578" s="131"/>
      <c r="H578" s="128"/>
      <c r="I578" s="128"/>
      <c r="J578" s="128"/>
      <c r="K578" s="128"/>
      <c r="L578" s="128"/>
      <c r="M578" s="128"/>
      <c r="N578" s="128"/>
      <c r="O578" s="128"/>
      <c r="P578" s="128"/>
      <c r="Q578" s="128"/>
      <c r="R578" s="128"/>
      <c r="S578" s="128"/>
      <c r="T578" s="128"/>
      <c r="U578" s="128"/>
      <c r="V578" s="128"/>
      <c r="W578" s="128"/>
      <c r="X578" s="128"/>
      <c r="Y578" s="128"/>
      <c r="Z578" s="128"/>
      <c r="AA578" s="128"/>
      <c r="AB578" s="128"/>
      <c r="AC578" s="128"/>
      <c r="AD578" s="128"/>
      <c r="AE578" s="128"/>
      <c r="AF578" s="128"/>
      <c r="AG578" s="128"/>
      <c r="AH578" s="128"/>
      <c r="AI578" s="128"/>
      <c r="AJ578" s="128"/>
    </row>
    <row r="579" spans="1:36" ht="15.75" customHeight="1" x14ac:dyDescent="0.35">
      <c r="A579" s="138"/>
      <c r="B579" s="131"/>
      <c r="C579" s="131"/>
      <c r="D579" s="131"/>
      <c r="E579" s="131"/>
      <c r="F579" s="131"/>
      <c r="G579" s="131"/>
      <c r="H579" s="128"/>
      <c r="I579" s="128"/>
      <c r="J579" s="128"/>
      <c r="K579" s="128"/>
      <c r="L579" s="128"/>
      <c r="M579" s="128"/>
      <c r="N579" s="128"/>
      <c r="O579" s="128"/>
      <c r="P579" s="128"/>
      <c r="Q579" s="128"/>
      <c r="R579" s="128"/>
      <c r="S579" s="128"/>
      <c r="T579" s="128"/>
      <c r="U579" s="128"/>
      <c r="V579" s="128"/>
      <c r="W579" s="128"/>
      <c r="X579" s="128"/>
      <c r="Y579" s="128"/>
      <c r="Z579" s="128"/>
      <c r="AA579" s="128"/>
      <c r="AB579" s="128"/>
      <c r="AC579" s="128"/>
      <c r="AD579" s="128"/>
      <c r="AE579" s="128"/>
      <c r="AF579" s="128"/>
      <c r="AG579" s="128"/>
      <c r="AH579" s="128"/>
      <c r="AI579" s="128"/>
      <c r="AJ579" s="128"/>
    </row>
    <row r="580" spans="1:36" ht="15.75" customHeight="1" x14ac:dyDescent="0.35">
      <c r="A580" s="132"/>
      <c r="B580" s="131"/>
      <c r="C580" s="131"/>
      <c r="D580" s="131"/>
      <c r="E580" s="131"/>
      <c r="F580" s="131"/>
      <c r="G580" s="131"/>
      <c r="H580" s="128"/>
      <c r="I580" s="128"/>
      <c r="J580" s="128"/>
      <c r="K580" s="128"/>
      <c r="L580" s="128"/>
      <c r="M580" s="128"/>
      <c r="N580" s="128"/>
      <c r="O580" s="128"/>
      <c r="P580" s="128"/>
      <c r="Q580" s="128"/>
      <c r="R580" s="128"/>
      <c r="S580" s="128"/>
      <c r="T580" s="128"/>
      <c r="U580" s="128"/>
      <c r="V580" s="128"/>
      <c r="W580" s="128"/>
      <c r="X580" s="128"/>
      <c r="Y580" s="128"/>
      <c r="Z580" s="128"/>
      <c r="AA580" s="128"/>
      <c r="AB580" s="128"/>
      <c r="AC580" s="128"/>
      <c r="AD580" s="128"/>
      <c r="AE580" s="128"/>
      <c r="AF580" s="128"/>
      <c r="AG580" s="128"/>
      <c r="AH580" s="128"/>
      <c r="AI580" s="128"/>
      <c r="AJ580" s="128"/>
    </row>
    <row r="581" spans="1:36" ht="15.75" customHeight="1" x14ac:dyDescent="0.35">
      <c r="A581" s="156"/>
      <c r="B581" s="131"/>
      <c r="C581" s="131"/>
      <c r="D581" s="131"/>
      <c r="E581" s="131"/>
      <c r="F581" s="131"/>
      <c r="G581" s="131"/>
      <c r="H581" s="128"/>
      <c r="I581" s="128"/>
      <c r="J581" s="128"/>
      <c r="K581" s="128"/>
      <c r="L581" s="128"/>
      <c r="M581" s="128"/>
      <c r="N581" s="128"/>
      <c r="O581" s="128"/>
      <c r="P581" s="128"/>
      <c r="Q581" s="128"/>
      <c r="R581" s="128"/>
      <c r="S581" s="128"/>
      <c r="T581" s="128"/>
      <c r="U581" s="128"/>
      <c r="V581" s="128"/>
      <c r="W581" s="128"/>
      <c r="X581" s="128"/>
      <c r="Y581" s="128"/>
      <c r="Z581" s="128"/>
      <c r="AA581" s="128"/>
      <c r="AB581" s="128"/>
      <c r="AC581" s="128"/>
      <c r="AD581" s="128"/>
      <c r="AE581" s="128"/>
      <c r="AF581" s="128"/>
      <c r="AG581" s="128"/>
      <c r="AH581" s="128"/>
      <c r="AI581" s="128"/>
      <c r="AJ581" s="128"/>
    </row>
    <row r="582" spans="1:36" ht="15.75" customHeight="1" x14ac:dyDescent="0.35">
      <c r="A582" s="156"/>
      <c r="B582" s="131"/>
      <c r="C582" s="131"/>
      <c r="D582" s="131"/>
      <c r="E582" s="131"/>
      <c r="F582" s="131"/>
      <c r="G582" s="131"/>
      <c r="H582" s="128"/>
      <c r="I582" s="128"/>
      <c r="J582" s="128"/>
      <c r="K582" s="128"/>
      <c r="L582" s="128"/>
      <c r="M582" s="128"/>
      <c r="N582" s="128"/>
      <c r="O582" s="128"/>
      <c r="P582" s="128"/>
      <c r="Q582" s="128"/>
      <c r="R582" s="128"/>
      <c r="S582" s="128"/>
      <c r="T582" s="128"/>
      <c r="U582" s="128"/>
      <c r="V582" s="128"/>
      <c r="W582" s="128"/>
      <c r="X582" s="128"/>
      <c r="Y582" s="128"/>
      <c r="Z582" s="128"/>
      <c r="AA582" s="128"/>
      <c r="AB582" s="128"/>
      <c r="AC582" s="128"/>
      <c r="AD582" s="128"/>
      <c r="AE582" s="128"/>
      <c r="AF582" s="128"/>
      <c r="AG582" s="128"/>
      <c r="AH582" s="128"/>
      <c r="AI582" s="128"/>
      <c r="AJ582" s="128"/>
    </row>
    <row r="583" spans="1:36" ht="15.75" customHeight="1" x14ac:dyDescent="0.35">
      <c r="A583" s="156"/>
      <c r="B583" s="131"/>
      <c r="C583" s="131"/>
      <c r="D583" s="131"/>
      <c r="E583" s="131"/>
      <c r="F583" s="131"/>
      <c r="G583" s="131"/>
      <c r="H583" s="128"/>
      <c r="I583" s="128"/>
      <c r="J583" s="128"/>
      <c r="K583" s="128"/>
      <c r="L583" s="128"/>
      <c r="M583" s="128"/>
      <c r="N583" s="128"/>
      <c r="O583" s="128"/>
      <c r="P583" s="128"/>
      <c r="Q583" s="128"/>
      <c r="R583" s="128"/>
      <c r="S583" s="128"/>
      <c r="T583" s="128"/>
      <c r="U583" s="128"/>
      <c r="V583" s="128"/>
      <c r="W583" s="128"/>
      <c r="X583" s="128"/>
      <c r="Y583" s="128"/>
      <c r="Z583" s="128"/>
      <c r="AA583" s="128"/>
      <c r="AB583" s="128"/>
      <c r="AC583" s="128"/>
      <c r="AD583" s="128"/>
      <c r="AE583" s="128"/>
      <c r="AF583" s="128"/>
      <c r="AG583" s="128"/>
      <c r="AH583" s="128"/>
      <c r="AI583" s="128"/>
      <c r="AJ583" s="128"/>
    </row>
    <row r="584" spans="1:36" ht="15.75" customHeight="1" x14ac:dyDescent="0.35">
      <c r="A584" s="156"/>
      <c r="B584" s="131"/>
      <c r="C584" s="131"/>
      <c r="D584" s="131"/>
      <c r="E584" s="131"/>
      <c r="F584" s="131"/>
      <c r="G584" s="131"/>
      <c r="H584" s="128"/>
      <c r="I584" s="128"/>
      <c r="J584" s="128"/>
      <c r="K584" s="128"/>
      <c r="L584" s="128"/>
      <c r="M584" s="128"/>
      <c r="N584" s="128"/>
      <c r="O584" s="128"/>
      <c r="P584" s="128"/>
      <c r="Q584" s="128"/>
      <c r="R584" s="128"/>
      <c r="S584" s="128"/>
      <c r="T584" s="128"/>
      <c r="U584" s="128"/>
      <c r="V584" s="128"/>
      <c r="W584" s="128"/>
      <c r="X584" s="128"/>
      <c r="Y584" s="128"/>
      <c r="Z584" s="128"/>
      <c r="AA584" s="128"/>
      <c r="AB584" s="128"/>
      <c r="AC584" s="128"/>
      <c r="AD584" s="128"/>
      <c r="AE584" s="128"/>
      <c r="AF584" s="128"/>
      <c r="AG584" s="128"/>
      <c r="AH584" s="128"/>
      <c r="AI584" s="128"/>
      <c r="AJ584" s="128"/>
    </row>
    <row r="585" spans="1:36" ht="15.75" customHeight="1" x14ac:dyDescent="0.35">
      <c r="A585" s="130"/>
      <c r="B585" s="131"/>
      <c r="C585" s="131"/>
      <c r="D585" s="131"/>
      <c r="E585" s="131"/>
      <c r="F585" s="131"/>
      <c r="G585" s="131"/>
      <c r="H585" s="128"/>
      <c r="I585" s="128"/>
      <c r="J585" s="128"/>
      <c r="K585" s="128"/>
      <c r="L585" s="128"/>
      <c r="M585" s="128"/>
      <c r="N585" s="128"/>
      <c r="O585" s="128"/>
      <c r="P585" s="128"/>
      <c r="Q585" s="128"/>
      <c r="R585" s="128"/>
      <c r="S585" s="128"/>
      <c r="T585" s="128"/>
      <c r="U585" s="128"/>
      <c r="V585" s="128"/>
      <c r="W585" s="128"/>
      <c r="X585" s="128"/>
      <c r="Y585" s="128"/>
      <c r="Z585" s="128"/>
      <c r="AA585" s="128"/>
      <c r="AB585" s="128"/>
      <c r="AC585" s="128"/>
      <c r="AD585" s="128"/>
      <c r="AE585" s="128"/>
      <c r="AF585" s="128"/>
      <c r="AG585" s="128"/>
      <c r="AH585" s="128"/>
      <c r="AI585" s="128"/>
      <c r="AJ585" s="128"/>
    </row>
    <row r="586" spans="1:36" ht="15.75" customHeight="1" x14ac:dyDescent="0.35">
      <c r="A586" s="130"/>
      <c r="B586" s="131"/>
      <c r="C586" s="131"/>
      <c r="D586" s="131"/>
      <c r="E586" s="131"/>
      <c r="F586" s="131"/>
      <c r="G586" s="131"/>
      <c r="H586" s="128"/>
      <c r="I586" s="128"/>
      <c r="J586" s="128"/>
      <c r="K586" s="128"/>
      <c r="L586" s="128"/>
      <c r="M586" s="128"/>
      <c r="N586" s="128"/>
      <c r="O586" s="128"/>
      <c r="P586" s="128"/>
      <c r="Q586" s="128"/>
      <c r="R586" s="128"/>
      <c r="S586" s="128"/>
      <c r="T586" s="128"/>
      <c r="U586" s="128"/>
      <c r="V586" s="128"/>
      <c r="W586" s="128"/>
      <c r="X586" s="128"/>
      <c r="Y586" s="128"/>
      <c r="Z586" s="128"/>
      <c r="AA586" s="128"/>
      <c r="AB586" s="128"/>
      <c r="AC586" s="128"/>
      <c r="AD586" s="128"/>
      <c r="AE586" s="128"/>
      <c r="AF586" s="128"/>
      <c r="AG586" s="128"/>
      <c r="AH586" s="128"/>
      <c r="AI586" s="128"/>
      <c r="AJ586" s="128"/>
    </row>
    <row r="587" spans="1:36" ht="15.75" customHeight="1" x14ac:dyDescent="0.35">
      <c r="A587" s="130"/>
      <c r="B587" s="131"/>
      <c r="C587" s="131"/>
      <c r="D587" s="131"/>
      <c r="E587" s="131"/>
      <c r="F587" s="131"/>
      <c r="G587" s="131"/>
      <c r="H587" s="128"/>
      <c r="I587" s="128"/>
      <c r="J587" s="128"/>
      <c r="K587" s="128"/>
      <c r="L587" s="128"/>
      <c r="M587" s="128"/>
      <c r="N587" s="128"/>
      <c r="O587" s="128"/>
      <c r="P587" s="128"/>
      <c r="Q587" s="128"/>
      <c r="R587" s="128"/>
      <c r="S587" s="128"/>
      <c r="T587" s="128"/>
      <c r="U587" s="128"/>
      <c r="V587" s="128"/>
      <c r="W587" s="128"/>
      <c r="X587" s="128"/>
      <c r="Y587" s="128"/>
      <c r="Z587" s="128"/>
      <c r="AA587" s="128"/>
      <c r="AB587" s="128"/>
      <c r="AC587" s="128"/>
      <c r="AD587" s="128"/>
      <c r="AE587" s="128"/>
      <c r="AF587" s="128"/>
      <c r="AG587" s="128"/>
      <c r="AH587" s="128"/>
      <c r="AI587" s="128"/>
      <c r="AJ587" s="128"/>
    </row>
    <row r="588" spans="1:36" ht="15.75" customHeight="1" x14ac:dyDescent="0.35">
      <c r="A588" s="156"/>
      <c r="B588" s="131"/>
      <c r="C588" s="131"/>
      <c r="D588" s="131"/>
      <c r="E588" s="131"/>
      <c r="F588" s="131"/>
      <c r="G588" s="131"/>
      <c r="H588" s="128"/>
      <c r="I588" s="128"/>
      <c r="J588" s="128"/>
      <c r="K588" s="128"/>
      <c r="L588" s="128"/>
      <c r="M588" s="128"/>
      <c r="N588" s="128"/>
      <c r="O588" s="128"/>
      <c r="P588" s="128"/>
      <c r="Q588" s="128"/>
      <c r="R588" s="128"/>
      <c r="S588" s="128"/>
      <c r="T588" s="128"/>
      <c r="U588" s="128"/>
      <c r="V588" s="128"/>
      <c r="W588" s="128"/>
      <c r="X588" s="128"/>
      <c r="Y588" s="128"/>
      <c r="Z588" s="128"/>
      <c r="AA588" s="128"/>
      <c r="AB588" s="128"/>
      <c r="AC588" s="128"/>
      <c r="AD588" s="128"/>
      <c r="AE588" s="128"/>
      <c r="AF588" s="128"/>
      <c r="AG588" s="128"/>
      <c r="AH588" s="128"/>
      <c r="AI588" s="128"/>
      <c r="AJ588" s="128"/>
    </row>
    <row r="589" spans="1:36" ht="15.75" customHeight="1" x14ac:dyDescent="0.35">
      <c r="A589" s="125"/>
      <c r="B589" s="125"/>
      <c r="C589" s="125"/>
      <c r="D589" s="125"/>
      <c r="E589" s="125"/>
      <c r="F589" s="128"/>
      <c r="G589" s="128"/>
      <c r="H589" s="128"/>
      <c r="I589" s="128"/>
      <c r="J589" s="128"/>
      <c r="K589" s="128"/>
      <c r="L589" s="128"/>
      <c r="M589" s="128"/>
      <c r="N589" s="128"/>
      <c r="O589" s="128"/>
      <c r="P589" s="128"/>
      <c r="Q589" s="128"/>
      <c r="R589" s="128"/>
      <c r="S589" s="128"/>
      <c r="T589" s="128"/>
      <c r="U589" s="128"/>
      <c r="V589" s="128"/>
      <c r="W589" s="128"/>
      <c r="X589" s="128"/>
      <c r="Y589" s="128"/>
      <c r="Z589" s="128"/>
      <c r="AA589" s="128"/>
      <c r="AB589" s="128"/>
      <c r="AC589" s="128"/>
      <c r="AD589" s="128"/>
      <c r="AE589" s="128"/>
      <c r="AF589" s="128"/>
      <c r="AG589" s="128"/>
      <c r="AH589" s="128"/>
      <c r="AI589" s="128"/>
      <c r="AJ589" s="128"/>
    </row>
    <row r="590" spans="1:36" ht="15.75" customHeight="1" x14ac:dyDescent="0.35">
      <c r="A590" s="130"/>
      <c r="B590" s="157"/>
      <c r="C590" s="157"/>
      <c r="D590" s="157"/>
      <c r="E590" s="157"/>
      <c r="F590" s="157"/>
      <c r="G590" s="157"/>
      <c r="H590" s="128"/>
      <c r="I590" s="128"/>
      <c r="J590" s="128"/>
      <c r="K590" s="128"/>
      <c r="L590" s="128"/>
      <c r="M590" s="128"/>
      <c r="N590" s="128"/>
      <c r="O590" s="128"/>
      <c r="P590" s="128"/>
      <c r="Q590" s="128"/>
      <c r="R590" s="128"/>
      <c r="S590" s="128"/>
      <c r="T590" s="128"/>
      <c r="U590" s="128"/>
      <c r="V590" s="128"/>
      <c r="W590" s="128"/>
      <c r="X590" s="128"/>
      <c r="Y590" s="128"/>
      <c r="Z590" s="128"/>
      <c r="AA590" s="128"/>
      <c r="AB590" s="128"/>
      <c r="AC590" s="128"/>
      <c r="AD590" s="128"/>
      <c r="AE590" s="128"/>
      <c r="AF590" s="128"/>
      <c r="AG590" s="128"/>
      <c r="AH590" s="128"/>
      <c r="AI590" s="128"/>
      <c r="AJ590" s="128"/>
    </row>
    <row r="591" spans="1:36" ht="15.75" customHeight="1" x14ac:dyDescent="0.35">
      <c r="A591" s="125"/>
      <c r="B591" s="125"/>
      <c r="C591" s="125"/>
      <c r="D591" s="125"/>
      <c r="E591" s="125"/>
      <c r="F591" s="128"/>
      <c r="G591" s="128"/>
      <c r="H591" s="128"/>
      <c r="I591" s="128"/>
      <c r="J591" s="128"/>
      <c r="K591" s="128"/>
      <c r="L591" s="128"/>
      <c r="M591" s="128"/>
      <c r="N591" s="128"/>
      <c r="O591" s="128"/>
      <c r="P591" s="128"/>
      <c r="Q591" s="128"/>
      <c r="R591" s="128"/>
      <c r="S591" s="128"/>
      <c r="T591" s="128"/>
      <c r="U591" s="128"/>
      <c r="V591" s="128"/>
      <c r="W591" s="128"/>
      <c r="X591" s="128"/>
      <c r="Y591" s="128"/>
      <c r="Z591" s="128"/>
      <c r="AA591" s="128"/>
      <c r="AB591" s="128"/>
      <c r="AC591" s="128"/>
      <c r="AD591" s="128"/>
      <c r="AE591" s="128"/>
      <c r="AF591" s="128"/>
      <c r="AG591" s="128"/>
      <c r="AH591" s="128"/>
      <c r="AI591" s="128"/>
      <c r="AJ591" s="128"/>
    </row>
    <row r="592" spans="1:36" ht="15.75" customHeight="1" x14ac:dyDescent="0.35">
      <c r="A592" s="125"/>
      <c r="B592" s="125"/>
      <c r="C592" s="125"/>
      <c r="D592" s="125"/>
      <c r="E592" s="125"/>
      <c r="F592" s="128"/>
      <c r="G592" s="128"/>
      <c r="H592" s="128"/>
      <c r="I592" s="128"/>
      <c r="J592" s="128"/>
      <c r="K592" s="128"/>
      <c r="L592" s="128"/>
      <c r="M592" s="128"/>
      <c r="N592" s="128"/>
      <c r="O592" s="128"/>
      <c r="P592" s="128"/>
      <c r="Q592" s="128"/>
      <c r="R592" s="128"/>
      <c r="S592" s="128"/>
      <c r="T592" s="128"/>
      <c r="U592" s="128"/>
      <c r="V592" s="128"/>
      <c r="W592" s="128"/>
      <c r="X592" s="128"/>
      <c r="Y592" s="128"/>
      <c r="Z592" s="128"/>
      <c r="AA592" s="128"/>
      <c r="AB592" s="128"/>
      <c r="AC592" s="128"/>
      <c r="AD592" s="128"/>
      <c r="AE592" s="128"/>
      <c r="AF592" s="128"/>
      <c r="AG592" s="128"/>
      <c r="AH592" s="128"/>
      <c r="AI592" s="128"/>
      <c r="AJ592" s="128"/>
    </row>
    <row r="593" spans="1:36" ht="15.75" customHeight="1" x14ac:dyDescent="0.35">
      <c r="A593" s="127"/>
      <c r="B593" s="142"/>
      <c r="C593" s="142"/>
      <c r="D593" s="142"/>
      <c r="E593" s="142"/>
      <c r="F593" s="142"/>
      <c r="G593" s="143"/>
      <c r="H593" s="128"/>
      <c r="I593" s="128"/>
      <c r="J593" s="128"/>
      <c r="K593" s="128"/>
      <c r="L593" s="128"/>
      <c r="M593" s="128"/>
      <c r="N593" s="128"/>
      <c r="O593" s="128"/>
      <c r="P593" s="128"/>
      <c r="Q593" s="128"/>
      <c r="R593" s="128"/>
      <c r="S593" s="128"/>
      <c r="T593" s="128"/>
      <c r="U593" s="128"/>
      <c r="V593" s="128"/>
      <c r="W593" s="128"/>
      <c r="X593" s="128"/>
      <c r="Y593" s="128"/>
      <c r="Z593" s="128"/>
      <c r="AA593" s="128"/>
      <c r="AB593" s="128"/>
      <c r="AC593" s="128"/>
      <c r="AD593" s="128"/>
      <c r="AE593" s="128"/>
      <c r="AF593" s="128"/>
      <c r="AG593" s="128"/>
      <c r="AH593" s="128"/>
      <c r="AI593" s="128"/>
      <c r="AJ593" s="128"/>
    </row>
    <row r="594" spans="1:36" ht="15.75" customHeight="1" x14ac:dyDescent="0.35">
      <c r="A594" s="127"/>
      <c r="B594" s="142"/>
      <c r="C594" s="142"/>
      <c r="D594" s="142"/>
      <c r="E594" s="142"/>
      <c r="F594" s="142"/>
      <c r="G594" s="143"/>
      <c r="H594" s="128"/>
      <c r="I594" s="128"/>
      <c r="J594" s="128"/>
      <c r="K594" s="128"/>
      <c r="L594" s="128"/>
      <c r="M594" s="128"/>
      <c r="N594" s="128"/>
      <c r="O594" s="128"/>
      <c r="P594" s="128"/>
      <c r="Q594" s="128"/>
      <c r="R594" s="128"/>
      <c r="S594" s="128"/>
      <c r="T594" s="128"/>
      <c r="U594" s="128"/>
      <c r="V594" s="128"/>
      <c r="W594" s="128"/>
      <c r="X594" s="128"/>
      <c r="Y594" s="128"/>
      <c r="Z594" s="128"/>
      <c r="AA594" s="128"/>
      <c r="AB594" s="128"/>
      <c r="AC594" s="128"/>
      <c r="AD594" s="128"/>
      <c r="AE594" s="128"/>
      <c r="AF594" s="128"/>
      <c r="AG594" s="128"/>
      <c r="AH594" s="128"/>
      <c r="AI594" s="128"/>
      <c r="AJ594" s="128"/>
    </row>
    <row r="595" spans="1:36" ht="15.75" customHeight="1" x14ac:dyDescent="0.35">
      <c r="A595" s="142"/>
      <c r="B595" s="142"/>
      <c r="C595" s="142"/>
      <c r="D595" s="142"/>
      <c r="E595" s="142"/>
      <c r="F595" s="142"/>
      <c r="G595" s="143"/>
      <c r="H595" s="128"/>
      <c r="I595" s="128"/>
      <c r="J595" s="128"/>
      <c r="K595" s="128"/>
      <c r="L595" s="128"/>
      <c r="M595" s="128"/>
      <c r="N595" s="128"/>
      <c r="O595" s="128"/>
      <c r="P595" s="128"/>
      <c r="Q595" s="128"/>
      <c r="R595" s="128"/>
      <c r="S595" s="128"/>
      <c r="T595" s="128"/>
      <c r="U595" s="128"/>
      <c r="V595" s="128"/>
      <c r="W595" s="128"/>
      <c r="X595" s="128"/>
      <c r="Y595" s="128"/>
      <c r="Z595" s="128"/>
      <c r="AA595" s="128"/>
      <c r="AB595" s="128"/>
      <c r="AC595" s="128"/>
      <c r="AD595" s="128"/>
      <c r="AE595" s="128"/>
      <c r="AF595" s="128"/>
      <c r="AG595" s="128"/>
      <c r="AH595" s="128"/>
      <c r="AI595" s="128"/>
      <c r="AJ595" s="128"/>
    </row>
    <row r="596" spans="1:36" ht="15.75" customHeight="1" x14ac:dyDescent="0.35">
      <c r="A596" s="142"/>
      <c r="B596" s="142"/>
      <c r="C596" s="142"/>
      <c r="D596" s="142"/>
      <c r="E596" s="142"/>
      <c r="F596" s="142"/>
      <c r="G596" s="142"/>
      <c r="H596" s="128"/>
      <c r="I596" s="128"/>
      <c r="J596" s="128"/>
      <c r="K596" s="128"/>
      <c r="L596" s="128"/>
      <c r="M596" s="128"/>
      <c r="N596" s="128"/>
      <c r="O596" s="128"/>
      <c r="P596" s="128"/>
      <c r="Q596" s="128"/>
      <c r="R596" s="128"/>
      <c r="S596" s="128"/>
      <c r="T596" s="128"/>
      <c r="U596" s="128"/>
      <c r="V596" s="128"/>
      <c r="W596" s="128"/>
      <c r="X596" s="128"/>
      <c r="Y596" s="128"/>
      <c r="Z596" s="128"/>
      <c r="AA596" s="128"/>
      <c r="AB596" s="128"/>
      <c r="AC596" s="128"/>
      <c r="AD596" s="128"/>
      <c r="AE596" s="128"/>
      <c r="AF596" s="128"/>
      <c r="AG596" s="128"/>
      <c r="AH596" s="128"/>
      <c r="AI596" s="128"/>
      <c r="AJ596" s="128"/>
    </row>
    <row r="597" spans="1:36" ht="54" customHeight="1" x14ac:dyDescent="0.35">
      <c r="A597" s="334"/>
      <c r="B597" s="145"/>
      <c r="C597" s="145"/>
      <c r="D597" s="145"/>
      <c r="E597" s="145"/>
      <c r="F597" s="145"/>
      <c r="G597" s="145"/>
      <c r="H597" s="128"/>
      <c r="I597" s="128"/>
      <c r="J597" s="128"/>
      <c r="K597" s="128"/>
      <c r="L597" s="128"/>
      <c r="M597" s="128"/>
      <c r="N597" s="128"/>
      <c r="O597" s="128"/>
      <c r="P597" s="128"/>
      <c r="Q597" s="128"/>
      <c r="R597" s="128"/>
      <c r="S597" s="128"/>
      <c r="T597" s="128"/>
      <c r="U597" s="128"/>
      <c r="V597" s="128"/>
      <c r="W597" s="128"/>
      <c r="X597" s="128"/>
      <c r="Y597" s="128"/>
      <c r="Z597" s="128"/>
      <c r="AA597" s="128"/>
      <c r="AB597" s="128"/>
      <c r="AC597" s="128"/>
      <c r="AD597" s="128"/>
      <c r="AE597" s="128"/>
      <c r="AF597" s="128"/>
      <c r="AG597" s="128"/>
      <c r="AH597" s="128"/>
      <c r="AI597" s="128"/>
      <c r="AJ597" s="128"/>
    </row>
    <row r="598" spans="1:36" ht="15.75" customHeight="1" x14ac:dyDescent="0.35">
      <c r="A598" s="328"/>
      <c r="B598" s="335"/>
      <c r="C598" s="328"/>
      <c r="D598" s="328"/>
      <c r="E598" s="328"/>
      <c r="F598" s="328"/>
      <c r="G598" s="328"/>
      <c r="H598" s="128"/>
      <c r="I598" s="128"/>
      <c r="J598" s="128"/>
      <c r="K598" s="128"/>
      <c r="L598" s="128"/>
      <c r="M598" s="128"/>
      <c r="N598" s="128"/>
      <c r="O598" s="128"/>
      <c r="P598" s="128"/>
      <c r="Q598" s="128"/>
      <c r="R598" s="128"/>
      <c r="S598" s="128"/>
      <c r="T598" s="128"/>
      <c r="U598" s="128"/>
      <c r="V598" s="128"/>
      <c r="W598" s="128"/>
      <c r="X598" s="128"/>
      <c r="Y598" s="128"/>
      <c r="Z598" s="128"/>
      <c r="AA598" s="128"/>
      <c r="AB598" s="128"/>
      <c r="AC598" s="128"/>
      <c r="AD598" s="128"/>
      <c r="AE598" s="128"/>
      <c r="AF598" s="128"/>
      <c r="AG598" s="128"/>
      <c r="AH598" s="128"/>
      <c r="AI598" s="128"/>
      <c r="AJ598" s="128"/>
    </row>
    <row r="599" spans="1:36" ht="15.75" customHeight="1" x14ac:dyDescent="0.35">
      <c r="A599" s="158"/>
      <c r="B599" s="131"/>
      <c r="C599" s="131"/>
      <c r="D599" s="131"/>
      <c r="E599" s="131"/>
      <c r="F599" s="131"/>
      <c r="G599" s="131"/>
      <c r="H599" s="128"/>
      <c r="I599" s="128"/>
      <c r="J599" s="128"/>
      <c r="K599" s="128"/>
      <c r="L599" s="128"/>
      <c r="M599" s="128"/>
      <c r="N599" s="128"/>
      <c r="O599" s="128"/>
      <c r="P599" s="128"/>
      <c r="Q599" s="128"/>
      <c r="R599" s="128"/>
      <c r="S599" s="128"/>
      <c r="T599" s="128"/>
      <c r="U599" s="128"/>
      <c r="V599" s="128"/>
      <c r="W599" s="128"/>
      <c r="X599" s="128"/>
      <c r="Y599" s="128"/>
      <c r="Z599" s="128"/>
      <c r="AA599" s="128"/>
      <c r="AB599" s="128"/>
      <c r="AC599" s="128"/>
      <c r="AD599" s="128"/>
      <c r="AE599" s="128"/>
      <c r="AF599" s="128"/>
      <c r="AG599" s="128"/>
      <c r="AH599" s="128"/>
      <c r="AI599" s="128"/>
      <c r="AJ599" s="128"/>
    </row>
    <row r="600" spans="1:36" ht="15.75" customHeight="1" x14ac:dyDescent="0.35">
      <c r="A600" s="159"/>
      <c r="B600" s="131"/>
      <c r="C600" s="131"/>
      <c r="D600" s="131"/>
      <c r="E600" s="131"/>
      <c r="F600" s="131"/>
      <c r="G600" s="131"/>
      <c r="H600" s="128"/>
      <c r="I600" s="128"/>
      <c r="J600" s="128"/>
      <c r="K600" s="128"/>
      <c r="L600" s="128"/>
      <c r="M600" s="128"/>
      <c r="N600" s="128"/>
      <c r="O600" s="128"/>
      <c r="P600" s="128"/>
      <c r="Q600" s="128"/>
      <c r="R600" s="128"/>
      <c r="S600" s="128"/>
      <c r="T600" s="128"/>
      <c r="U600" s="128"/>
      <c r="V600" s="128"/>
      <c r="W600" s="128"/>
      <c r="X600" s="128"/>
      <c r="Y600" s="128"/>
      <c r="Z600" s="128"/>
      <c r="AA600" s="128"/>
      <c r="AB600" s="128"/>
      <c r="AC600" s="128"/>
      <c r="AD600" s="128"/>
      <c r="AE600" s="128"/>
      <c r="AF600" s="128"/>
      <c r="AG600" s="128"/>
      <c r="AH600" s="128"/>
      <c r="AI600" s="128"/>
      <c r="AJ600" s="128"/>
    </row>
    <row r="601" spans="1:36" ht="15.75" customHeight="1" x14ac:dyDescent="0.35">
      <c r="A601" s="133"/>
      <c r="B601" s="131"/>
      <c r="C601" s="131"/>
      <c r="D601" s="131"/>
      <c r="E601" s="131"/>
      <c r="F601" s="131"/>
      <c r="G601" s="131"/>
      <c r="H601" s="128"/>
      <c r="I601" s="128"/>
      <c r="J601" s="128"/>
      <c r="K601" s="128"/>
      <c r="L601" s="128"/>
      <c r="M601" s="128"/>
      <c r="N601" s="128"/>
      <c r="O601" s="128"/>
      <c r="P601" s="128"/>
      <c r="Q601" s="128"/>
      <c r="R601" s="128"/>
      <c r="S601" s="128"/>
      <c r="T601" s="128"/>
      <c r="U601" s="128"/>
      <c r="V601" s="128"/>
      <c r="W601" s="128"/>
      <c r="X601" s="128"/>
      <c r="Y601" s="128"/>
      <c r="Z601" s="128"/>
      <c r="AA601" s="128"/>
      <c r="AB601" s="128"/>
      <c r="AC601" s="128"/>
      <c r="AD601" s="128"/>
      <c r="AE601" s="128"/>
      <c r="AF601" s="128"/>
      <c r="AG601" s="128"/>
      <c r="AH601" s="128"/>
      <c r="AI601" s="128"/>
      <c r="AJ601" s="128"/>
    </row>
    <row r="602" spans="1:36" ht="15.75" customHeight="1" x14ac:dyDescent="0.35">
      <c r="A602" s="133"/>
      <c r="B602" s="131"/>
      <c r="C602" s="131"/>
      <c r="D602" s="131"/>
      <c r="E602" s="131"/>
      <c r="F602" s="131"/>
      <c r="G602" s="131"/>
      <c r="H602" s="128"/>
      <c r="I602" s="128"/>
      <c r="J602" s="128"/>
      <c r="K602" s="128"/>
      <c r="L602" s="128"/>
      <c r="M602" s="128"/>
      <c r="N602" s="128"/>
      <c r="O602" s="128"/>
      <c r="P602" s="128"/>
      <c r="Q602" s="128"/>
      <c r="R602" s="128"/>
      <c r="S602" s="128"/>
      <c r="T602" s="128"/>
      <c r="U602" s="128"/>
      <c r="V602" s="128"/>
      <c r="W602" s="128"/>
      <c r="X602" s="128"/>
      <c r="Y602" s="128"/>
      <c r="Z602" s="128"/>
      <c r="AA602" s="128"/>
      <c r="AB602" s="128"/>
      <c r="AC602" s="128"/>
      <c r="AD602" s="128"/>
      <c r="AE602" s="128"/>
      <c r="AF602" s="128"/>
      <c r="AG602" s="128"/>
      <c r="AH602" s="128"/>
      <c r="AI602" s="128"/>
      <c r="AJ602" s="128"/>
    </row>
    <row r="603" spans="1:36" ht="15.75" customHeight="1" x14ac:dyDescent="0.35">
      <c r="A603" s="159"/>
      <c r="B603" s="131"/>
      <c r="C603" s="131"/>
      <c r="D603" s="131"/>
      <c r="E603" s="131"/>
      <c r="F603" s="131"/>
      <c r="G603" s="131"/>
      <c r="H603" s="128"/>
      <c r="I603" s="128"/>
      <c r="J603" s="128"/>
      <c r="K603" s="128"/>
      <c r="L603" s="128"/>
      <c r="M603" s="128"/>
      <c r="N603" s="128"/>
      <c r="O603" s="128"/>
      <c r="P603" s="128"/>
      <c r="Q603" s="128"/>
      <c r="R603" s="128"/>
      <c r="S603" s="128"/>
      <c r="T603" s="128"/>
      <c r="U603" s="128"/>
      <c r="V603" s="128"/>
      <c r="W603" s="128"/>
      <c r="X603" s="128"/>
      <c r="Y603" s="128"/>
      <c r="Z603" s="128"/>
      <c r="AA603" s="128"/>
      <c r="AB603" s="128"/>
      <c r="AC603" s="128"/>
      <c r="AD603" s="128"/>
      <c r="AE603" s="128"/>
      <c r="AF603" s="128"/>
      <c r="AG603" s="128"/>
      <c r="AH603" s="128"/>
      <c r="AI603" s="128"/>
      <c r="AJ603" s="128"/>
    </row>
    <row r="604" spans="1:36" ht="15.75" customHeight="1" x14ac:dyDescent="0.35">
      <c r="A604" s="133"/>
      <c r="B604" s="131"/>
      <c r="C604" s="131"/>
      <c r="D604" s="131"/>
      <c r="E604" s="131"/>
      <c r="F604" s="131"/>
      <c r="G604" s="131"/>
      <c r="H604" s="128"/>
      <c r="I604" s="128"/>
      <c r="J604" s="128"/>
      <c r="K604" s="128"/>
      <c r="L604" s="128"/>
      <c r="M604" s="128"/>
      <c r="N604" s="128"/>
      <c r="O604" s="128"/>
      <c r="P604" s="128"/>
      <c r="Q604" s="128"/>
      <c r="R604" s="128"/>
      <c r="S604" s="128"/>
      <c r="T604" s="128"/>
      <c r="U604" s="128"/>
      <c r="V604" s="128"/>
      <c r="W604" s="128"/>
      <c r="X604" s="128"/>
      <c r="Y604" s="128"/>
      <c r="Z604" s="128"/>
      <c r="AA604" s="128"/>
      <c r="AB604" s="128"/>
      <c r="AC604" s="128"/>
      <c r="AD604" s="128"/>
      <c r="AE604" s="128"/>
      <c r="AF604" s="128"/>
      <c r="AG604" s="128"/>
      <c r="AH604" s="128"/>
      <c r="AI604" s="128"/>
      <c r="AJ604" s="128"/>
    </row>
    <row r="605" spans="1:36" ht="15.75" customHeight="1" x14ac:dyDescent="0.35">
      <c r="A605" s="133"/>
      <c r="B605" s="131"/>
      <c r="C605" s="131"/>
      <c r="D605" s="131"/>
      <c r="E605" s="131"/>
      <c r="F605" s="131"/>
      <c r="G605" s="131"/>
      <c r="H605" s="128"/>
      <c r="I605" s="128"/>
      <c r="J605" s="128"/>
      <c r="K605" s="128"/>
      <c r="L605" s="128"/>
      <c r="M605" s="128"/>
      <c r="N605" s="128"/>
      <c r="O605" s="128"/>
      <c r="P605" s="128"/>
      <c r="Q605" s="128"/>
      <c r="R605" s="128"/>
      <c r="S605" s="128"/>
      <c r="T605" s="128"/>
      <c r="U605" s="128"/>
      <c r="V605" s="128"/>
      <c r="W605" s="128"/>
      <c r="X605" s="128"/>
      <c r="Y605" s="128"/>
      <c r="Z605" s="128"/>
      <c r="AA605" s="128"/>
      <c r="AB605" s="128"/>
      <c r="AC605" s="128"/>
      <c r="AD605" s="128"/>
      <c r="AE605" s="128"/>
      <c r="AF605" s="128"/>
      <c r="AG605" s="128"/>
      <c r="AH605" s="128"/>
      <c r="AI605" s="128"/>
      <c r="AJ605" s="128"/>
    </row>
    <row r="606" spans="1:36" ht="15.75" customHeight="1" x14ac:dyDescent="0.35">
      <c r="A606" s="159"/>
      <c r="B606" s="131"/>
      <c r="C606" s="131"/>
      <c r="D606" s="131"/>
      <c r="E606" s="131"/>
      <c r="F606" s="131"/>
      <c r="G606" s="131"/>
      <c r="H606" s="128"/>
      <c r="I606" s="128"/>
      <c r="J606" s="128"/>
      <c r="K606" s="128"/>
      <c r="L606" s="128"/>
      <c r="M606" s="128"/>
      <c r="N606" s="128"/>
      <c r="O606" s="128"/>
      <c r="P606" s="128"/>
      <c r="Q606" s="128"/>
      <c r="R606" s="128"/>
      <c r="S606" s="128"/>
      <c r="T606" s="128"/>
      <c r="U606" s="128"/>
      <c r="V606" s="128"/>
      <c r="W606" s="128"/>
      <c r="X606" s="128"/>
      <c r="Y606" s="128"/>
      <c r="Z606" s="128"/>
      <c r="AA606" s="128"/>
      <c r="AB606" s="128"/>
      <c r="AC606" s="128"/>
      <c r="AD606" s="128"/>
      <c r="AE606" s="128"/>
      <c r="AF606" s="128"/>
      <c r="AG606" s="128"/>
      <c r="AH606" s="128"/>
      <c r="AI606" s="128"/>
      <c r="AJ606" s="128"/>
    </row>
    <row r="607" spans="1:36" ht="15.75" customHeight="1" x14ac:dyDescent="0.35">
      <c r="A607" s="133"/>
      <c r="B607" s="131"/>
      <c r="C607" s="131"/>
      <c r="D607" s="131"/>
      <c r="E607" s="131"/>
      <c r="F607" s="131"/>
      <c r="G607" s="131"/>
      <c r="H607" s="128"/>
      <c r="I607" s="128"/>
      <c r="J607" s="128"/>
      <c r="K607" s="128"/>
      <c r="L607" s="128"/>
      <c r="M607" s="128"/>
      <c r="N607" s="128"/>
      <c r="O607" s="128"/>
      <c r="P607" s="128"/>
      <c r="Q607" s="128"/>
      <c r="R607" s="128"/>
      <c r="S607" s="128"/>
      <c r="T607" s="128"/>
      <c r="U607" s="128"/>
      <c r="V607" s="128"/>
      <c r="W607" s="128"/>
      <c r="X607" s="128"/>
      <c r="Y607" s="128"/>
      <c r="Z607" s="128"/>
      <c r="AA607" s="128"/>
      <c r="AB607" s="128"/>
      <c r="AC607" s="128"/>
      <c r="AD607" s="128"/>
      <c r="AE607" s="128"/>
      <c r="AF607" s="128"/>
      <c r="AG607" s="128"/>
      <c r="AH607" s="128"/>
      <c r="AI607" s="128"/>
      <c r="AJ607" s="128"/>
    </row>
    <row r="608" spans="1:36" ht="15.75" customHeight="1" x14ac:dyDescent="0.35">
      <c r="A608" s="133"/>
      <c r="B608" s="131"/>
      <c r="C608" s="131"/>
      <c r="D608" s="131"/>
      <c r="E608" s="131"/>
      <c r="F608" s="131"/>
      <c r="G608" s="131"/>
      <c r="H608" s="128"/>
      <c r="I608" s="128"/>
      <c r="J608" s="128"/>
      <c r="K608" s="128"/>
      <c r="L608" s="128"/>
      <c r="M608" s="128"/>
      <c r="N608" s="128"/>
      <c r="O608" s="128"/>
      <c r="P608" s="128"/>
      <c r="Q608" s="128"/>
      <c r="R608" s="128"/>
      <c r="S608" s="128"/>
      <c r="T608" s="128"/>
      <c r="U608" s="128"/>
      <c r="V608" s="128"/>
      <c r="W608" s="128"/>
      <c r="X608" s="128"/>
      <c r="Y608" s="128"/>
      <c r="Z608" s="128"/>
      <c r="AA608" s="128"/>
      <c r="AB608" s="128"/>
      <c r="AC608" s="128"/>
      <c r="AD608" s="128"/>
      <c r="AE608" s="128"/>
      <c r="AF608" s="128"/>
      <c r="AG608" s="128"/>
      <c r="AH608" s="128"/>
      <c r="AI608" s="128"/>
      <c r="AJ608" s="128"/>
    </row>
    <row r="609" spans="1:36" ht="15.75" customHeight="1" x14ac:dyDescent="0.35">
      <c r="A609" s="159"/>
      <c r="B609" s="131"/>
      <c r="C609" s="131"/>
      <c r="D609" s="131"/>
      <c r="E609" s="131"/>
      <c r="F609" s="131"/>
      <c r="G609" s="131"/>
      <c r="H609" s="128"/>
      <c r="I609" s="128"/>
      <c r="J609" s="128"/>
      <c r="K609" s="128"/>
      <c r="L609" s="128"/>
      <c r="M609" s="128"/>
      <c r="N609" s="128"/>
      <c r="O609" s="128"/>
      <c r="P609" s="128"/>
      <c r="Q609" s="128"/>
      <c r="R609" s="128"/>
      <c r="S609" s="128"/>
      <c r="T609" s="128"/>
      <c r="U609" s="128"/>
      <c r="V609" s="128"/>
      <c r="W609" s="128"/>
      <c r="X609" s="128"/>
      <c r="Y609" s="128"/>
      <c r="Z609" s="128"/>
      <c r="AA609" s="128"/>
      <c r="AB609" s="128"/>
      <c r="AC609" s="128"/>
      <c r="AD609" s="128"/>
      <c r="AE609" s="128"/>
      <c r="AF609" s="128"/>
      <c r="AG609" s="128"/>
      <c r="AH609" s="128"/>
      <c r="AI609" s="128"/>
      <c r="AJ609" s="128"/>
    </row>
    <row r="610" spans="1:36" ht="15.75" customHeight="1" x14ac:dyDescent="0.35">
      <c r="A610" s="133"/>
      <c r="B610" s="131"/>
      <c r="C610" s="131"/>
      <c r="D610" s="131"/>
      <c r="E610" s="131"/>
      <c r="F610" s="131"/>
      <c r="G610" s="131"/>
      <c r="H610" s="128"/>
      <c r="I610" s="128"/>
      <c r="J610" s="128"/>
      <c r="K610" s="128"/>
      <c r="L610" s="128"/>
      <c r="M610" s="128"/>
      <c r="N610" s="128"/>
      <c r="O610" s="128"/>
      <c r="P610" s="128"/>
      <c r="Q610" s="128"/>
      <c r="R610" s="128"/>
      <c r="S610" s="128"/>
      <c r="T610" s="128"/>
      <c r="U610" s="128"/>
      <c r="V610" s="128"/>
      <c r="W610" s="128"/>
      <c r="X610" s="128"/>
      <c r="Y610" s="128"/>
      <c r="Z610" s="128"/>
      <c r="AA610" s="128"/>
      <c r="AB610" s="128"/>
      <c r="AC610" s="128"/>
      <c r="AD610" s="128"/>
      <c r="AE610" s="128"/>
      <c r="AF610" s="128"/>
      <c r="AG610" s="128"/>
      <c r="AH610" s="128"/>
      <c r="AI610" s="128"/>
      <c r="AJ610" s="128"/>
    </row>
    <row r="611" spans="1:36" ht="15.75" customHeight="1" x14ac:dyDescent="0.35">
      <c r="A611" s="133"/>
      <c r="B611" s="131"/>
      <c r="C611" s="131"/>
      <c r="D611" s="131"/>
      <c r="E611" s="131"/>
      <c r="F611" s="131"/>
      <c r="G611" s="131"/>
      <c r="H611" s="128"/>
      <c r="I611" s="128"/>
      <c r="J611" s="128"/>
      <c r="K611" s="128"/>
      <c r="L611" s="128"/>
      <c r="M611" s="128"/>
      <c r="N611" s="128"/>
      <c r="O611" s="128"/>
      <c r="P611" s="128"/>
      <c r="Q611" s="128"/>
      <c r="R611" s="128"/>
      <c r="S611" s="128"/>
      <c r="T611" s="128"/>
      <c r="U611" s="128"/>
      <c r="V611" s="128"/>
      <c r="W611" s="128"/>
      <c r="X611" s="128"/>
      <c r="Y611" s="128"/>
      <c r="Z611" s="128"/>
      <c r="AA611" s="128"/>
      <c r="AB611" s="128"/>
      <c r="AC611" s="128"/>
      <c r="AD611" s="128"/>
      <c r="AE611" s="128"/>
      <c r="AF611" s="128"/>
      <c r="AG611" s="128"/>
      <c r="AH611" s="128"/>
      <c r="AI611" s="128"/>
      <c r="AJ611" s="128"/>
    </row>
    <row r="612" spans="1:36" ht="15.75" customHeight="1" x14ac:dyDescent="0.35">
      <c r="A612" s="159"/>
      <c r="B612" s="131"/>
      <c r="C612" s="131"/>
      <c r="D612" s="131"/>
      <c r="E612" s="131"/>
      <c r="F612" s="131"/>
      <c r="G612" s="131"/>
      <c r="H612" s="128"/>
      <c r="I612" s="128"/>
      <c r="J612" s="128"/>
      <c r="K612" s="128"/>
      <c r="L612" s="128"/>
      <c r="M612" s="128"/>
      <c r="N612" s="128"/>
      <c r="O612" s="128"/>
      <c r="P612" s="128"/>
      <c r="Q612" s="128"/>
      <c r="R612" s="128"/>
      <c r="S612" s="128"/>
      <c r="T612" s="128"/>
      <c r="U612" s="128"/>
      <c r="V612" s="128"/>
      <c r="W612" s="128"/>
      <c r="X612" s="128"/>
      <c r="Y612" s="128"/>
      <c r="Z612" s="128"/>
      <c r="AA612" s="128"/>
      <c r="AB612" s="128"/>
      <c r="AC612" s="128"/>
      <c r="AD612" s="128"/>
      <c r="AE612" s="128"/>
      <c r="AF612" s="128"/>
      <c r="AG612" s="128"/>
      <c r="AH612" s="128"/>
      <c r="AI612" s="128"/>
      <c r="AJ612" s="128"/>
    </row>
    <row r="613" spans="1:36" ht="15.75" customHeight="1" x14ac:dyDescent="0.35">
      <c r="A613" s="133"/>
      <c r="B613" s="131"/>
      <c r="C613" s="131"/>
      <c r="D613" s="131"/>
      <c r="E613" s="131"/>
      <c r="F613" s="131"/>
      <c r="G613" s="131"/>
      <c r="H613" s="128"/>
      <c r="I613" s="128"/>
      <c r="J613" s="128"/>
      <c r="K613" s="128"/>
      <c r="L613" s="128"/>
      <c r="M613" s="128"/>
      <c r="N613" s="128"/>
      <c r="O613" s="128"/>
      <c r="P613" s="128"/>
      <c r="Q613" s="128"/>
      <c r="R613" s="128"/>
      <c r="S613" s="128"/>
      <c r="T613" s="128"/>
      <c r="U613" s="128"/>
      <c r="V613" s="128"/>
      <c r="W613" s="128"/>
      <c r="X613" s="128"/>
      <c r="Y613" s="128"/>
      <c r="Z613" s="128"/>
      <c r="AA613" s="128"/>
      <c r="AB613" s="128"/>
      <c r="AC613" s="128"/>
      <c r="AD613" s="128"/>
      <c r="AE613" s="128"/>
      <c r="AF613" s="128"/>
      <c r="AG613" s="128"/>
      <c r="AH613" s="128"/>
      <c r="AI613" s="128"/>
      <c r="AJ613" s="128"/>
    </row>
    <row r="614" spans="1:36" ht="15.75" customHeight="1" x14ac:dyDescent="0.35">
      <c r="A614" s="133"/>
      <c r="B614" s="131"/>
      <c r="C614" s="131"/>
      <c r="D614" s="131"/>
      <c r="E614" s="131"/>
      <c r="F614" s="131"/>
      <c r="G614" s="131"/>
      <c r="H614" s="128"/>
      <c r="I614" s="128"/>
      <c r="J614" s="128"/>
      <c r="K614" s="128"/>
      <c r="L614" s="128"/>
      <c r="M614" s="128"/>
      <c r="N614" s="128"/>
      <c r="O614" s="128"/>
      <c r="P614" s="128"/>
      <c r="Q614" s="128"/>
      <c r="R614" s="128"/>
      <c r="S614" s="128"/>
      <c r="T614" s="128"/>
      <c r="U614" s="128"/>
      <c r="V614" s="128"/>
      <c r="W614" s="128"/>
      <c r="X614" s="128"/>
      <c r="Y614" s="128"/>
      <c r="Z614" s="128"/>
      <c r="AA614" s="128"/>
      <c r="AB614" s="128"/>
      <c r="AC614" s="128"/>
      <c r="AD614" s="128"/>
      <c r="AE614" s="128"/>
      <c r="AF614" s="128"/>
      <c r="AG614" s="128"/>
      <c r="AH614" s="128"/>
      <c r="AI614" s="128"/>
      <c r="AJ614" s="128"/>
    </row>
    <row r="615" spans="1:36" ht="15.75" customHeight="1" x14ac:dyDescent="0.35">
      <c r="A615" s="159"/>
      <c r="B615" s="131"/>
      <c r="C615" s="131"/>
      <c r="D615" s="131"/>
      <c r="E615" s="131"/>
      <c r="F615" s="131"/>
      <c r="G615" s="131"/>
      <c r="H615" s="128"/>
      <c r="I615" s="128"/>
      <c r="J615" s="128"/>
      <c r="K615" s="128"/>
      <c r="L615" s="128"/>
      <c r="M615" s="128"/>
      <c r="N615" s="128"/>
      <c r="O615" s="128"/>
      <c r="P615" s="128"/>
      <c r="Q615" s="128"/>
      <c r="R615" s="128"/>
      <c r="S615" s="128"/>
      <c r="T615" s="128"/>
      <c r="U615" s="128"/>
      <c r="V615" s="128"/>
      <c r="W615" s="128"/>
      <c r="X615" s="128"/>
      <c r="Y615" s="128"/>
      <c r="Z615" s="128"/>
      <c r="AA615" s="128"/>
      <c r="AB615" s="128"/>
      <c r="AC615" s="128"/>
      <c r="AD615" s="128"/>
      <c r="AE615" s="128"/>
      <c r="AF615" s="128"/>
      <c r="AG615" s="128"/>
      <c r="AH615" s="128"/>
      <c r="AI615" s="128"/>
      <c r="AJ615" s="128"/>
    </row>
    <row r="616" spans="1:36" ht="15.75" customHeight="1" x14ac:dyDescent="0.35">
      <c r="A616" s="133"/>
      <c r="B616" s="131"/>
      <c r="C616" s="131"/>
      <c r="D616" s="131"/>
      <c r="E616" s="131"/>
      <c r="F616" s="131"/>
      <c r="G616" s="131"/>
      <c r="H616" s="128"/>
      <c r="I616" s="128"/>
      <c r="J616" s="128"/>
      <c r="K616" s="128"/>
      <c r="L616" s="128"/>
      <c r="M616" s="128"/>
      <c r="N616" s="128"/>
      <c r="O616" s="128"/>
      <c r="P616" s="128"/>
      <c r="Q616" s="128"/>
      <c r="R616" s="128"/>
      <c r="S616" s="128"/>
      <c r="T616" s="128"/>
      <c r="U616" s="128"/>
      <c r="V616" s="128"/>
      <c r="W616" s="128"/>
      <c r="X616" s="128"/>
      <c r="Y616" s="128"/>
      <c r="Z616" s="128"/>
      <c r="AA616" s="128"/>
      <c r="AB616" s="128"/>
      <c r="AC616" s="128"/>
      <c r="AD616" s="128"/>
      <c r="AE616" s="128"/>
      <c r="AF616" s="128"/>
      <c r="AG616" s="128"/>
      <c r="AH616" s="128"/>
      <c r="AI616" s="128"/>
      <c r="AJ616" s="128"/>
    </row>
    <row r="617" spans="1:36" ht="15.75" customHeight="1" x14ac:dyDescent="0.35">
      <c r="A617" s="133"/>
      <c r="B617" s="131"/>
      <c r="C617" s="131"/>
      <c r="D617" s="131"/>
      <c r="E617" s="131"/>
      <c r="F617" s="131"/>
      <c r="G617" s="131"/>
      <c r="H617" s="128"/>
      <c r="I617" s="128"/>
      <c r="J617" s="128"/>
      <c r="K617" s="128"/>
      <c r="L617" s="128"/>
      <c r="M617" s="128"/>
      <c r="N617" s="128"/>
      <c r="O617" s="128"/>
      <c r="P617" s="128"/>
      <c r="Q617" s="128"/>
      <c r="R617" s="128"/>
      <c r="S617" s="128"/>
      <c r="T617" s="128"/>
      <c r="U617" s="128"/>
      <c r="V617" s="128"/>
      <c r="W617" s="128"/>
      <c r="X617" s="128"/>
      <c r="Y617" s="128"/>
      <c r="Z617" s="128"/>
      <c r="AA617" s="128"/>
      <c r="AB617" s="128"/>
      <c r="AC617" s="128"/>
      <c r="AD617" s="128"/>
      <c r="AE617" s="128"/>
      <c r="AF617" s="128"/>
      <c r="AG617" s="128"/>
      <c r="AH617" s="128"/>
      <c r="AI617" s="128"/>
      <c r="AJ617" s="128"/>
    </row>
    <row r="618" spans="1:36" ht="15.75" customHeight="1" x14ac:dyDescent="0.35">
      <c r="A618" s="159"/>
      <c r="B618" s="131"/>
      <c r="C618" s="131"/>
      <c r="D618" s="131"/>
      <c r="E618" s="131"/>
      <c r="F618" s="131"/>
      <c r="G618" s="131"/>
      <c r="H618" s="128"/>
      <c r="I618" s="128"/>
      <c r="J618" s="128"/>
      <c r="K618" s="128"/>
      <c r="L618" s="128"/>
      <c r="M618" s="128"/>
      <c r="N618" s="128"/>
      <c r="O618" s="128"/>
      <c r="P618" s="128"/>
      <c r="Q618" s="128"/>
      <c r="R618" s="128"/>
      <c r="S618" s="128"/>
      <c r="T618" s="128"/>
      <c r="U618" s="128"/>
      <c r="V618" s="128"/>
      <c r="W618" s="128"/>
      <c r="X618" s="128"/>
      <c r="Y618" s="128"/>
      <c r="Z618" s="128"/>
      <c r="AA618" s="128"/>
      <c r="AB618" s="128"/>
      <c r="AC618" s="128"/>
      <c r="AD618" s="128"/>
      <c r="AE618" s="128"/>
      <c r="AF618" s="128"/>
      <c r="AG618" s="128"/>
      <c r="AH618" s="128"/>
      <c r="AI618" s="128"/>
      <c r="AJ618" s="128"/>
    </row>
    <row r="619" spans="1:36" ht="15.75" customHeight="1" x14ac:dyDescent="0.35">
      <c r="A619" s="130"/>
      <c r="B619" s="131"/>
      <c r="C619" s="131"/>
      <c r="D619" s="131"/>
      <c r="E619" s="131"/>
      <c r="F619" s="131"/>
      <c r="G619" s="131"/>
      <c r="H619" s="128"/>
      <c r="I619" s="128"/>
      <c r="J619" s="128"/>
      <c r="K619" s="128"/>
      <c r="L619" s="128"/>
      <c r="M619" s="128"/>
      <c r="N619" s="128"/>
      <c r="O619" s="128"/>
      <c r="P619" s="128"/>
      <c r="Q619" s="128"/>
      <c r="R619" s="128"/>
      <c r="S619" s="128"/>
      <c r="T619" s="128"/>
      <c r="U619" s="128"/>
      <c r="V619" s="128"/>
      <c r="W619" s="128"/>
      <c r="X619" s="128"/>
      <c r="Y619" s="128"/>
      <c r="Z619" s="128"/>
      <c r="AA619" s="128"/>
      <c r="AB619" s="128"/>
      <c r="AC619" s="128"/>
      <c r="AD619" s="128"/>
      <c r="AE619" s="128"/>
      <c r="AF619" s="128"/>
      <c r="AG619" s="128"/>
      <c r="AH619" s="128"/>
      <c r="AI619" s="128"/>
      <c r="AJ619" s="128"/>
    </row>
    <row r="620" spans="1:36" ht="15.75" customHeight="1" x14ac:dyDescent="0.35">
      <c r="A620" s="138"/>
      <c r="B620" s="131"/>
      <c r="C620" s="131"/>
      <c r="D620" s="131"/>
      <c r="E620" s="131"/>
      <c r="F620" s="131"/>
      <c r="G620" s="131"/>
      <c r="H620" s="128"/>
      <c r="I620" s="128"/>
      <c r="J620" s="128"/>
      <c r="K620" s="128"/>
      <c r="L620" s="128"/>
      <c r="M620" s="128"/>
      <c r="N620" s="128"/>
      <c r="O620" s="128"/>
      <c r="P620" s="128"/>
      <c r="Q620" s="128"/>
      <c r="R620" s="128"/>
      <c r="S620" s="128"/>
      <c r="T620" s="128"/>
      <c r="U620" s="128"/>
      <c r="V620" s="128"/>
      <c r="W620" s="128"/>
      <c r="X620" s="128"/>
      <c r="Y620" s="128"/>
      <c r="Z620" s="128"/>
      <c r="AA620" s="128"/>
      <c r="AB620" s="128"/>
      <c r="AC620" s="128"/>
      <c r="AD620" s="128"/>
      <c r="AE620" s="128"/>
      <c r="AF620" s="128"/>
      <c r="AG620" s="128"/>
      <c r="AH620" s="128"/>
      <c r="AI620" s="128"/>
      <c r="AJ620" s="128"/>
    </row>
    <row r="621" spans="1:36" ht="15.75" customHeight="1" x14ac:dyDescent="0.35">
      <c r="A621" s="138"/>
      <c r="B621" s="131"/>
      <c r="C621" s="131"/>
      <c r="D621" s="131"/>
      <c r="E621" s="131"/>
      <c r="F621" s="131"/>
      <c r="G621" s="131"/>
      <c r="H621" s="128"/>
      <c r="I621" s="128"/>
      <c r="J621" s="128"/>
      <c r="K621" s="128"/>
      <c r="L621" s="128"/>
      <c r="M621" s="128"/>
      <c r="N621" s="128"/>
      <c r="O621" s="128"/>
      <c r="P621" s="128"/>
      <c r="Q621" s="128"/>
      <c r="R621" s="128"/>
      <c r="S621" s="128"/>
      <c r="T621" s="128"/>
      <c r="U621" s="128"/>
      <c r="V621" s="128"/>
      <c r="W621" s="128"/>
      <c r="X621" s="128"/>
      <c r="Y621" s="128"/>
      <c r="Z621" s="128"/>
      <c r="AA621" s="128"/>
      <c r="AB621" s="128"/>
      <c r="AC621" s="128"/>
      <c r="AD621" s="128"/>
      <c r="AE621" s="128"/>
      <c r="AF621" s="128"/>
      <c r="AG621" s="128"/>
      <c r="AH621" s="128"/>
      <c r="AI621" s="128"/>
      <c r="AJ621" s="128"/>
    </row>
    <row r="622" spans="1:36" ht="15.75" customHeight="1" x14ac:dyDescent="0.35">
      <c r="A622" s="138"/>
      <c r="B622" s="131"/>
      <c r="C622" s="131"/>
      <c r="D622" s="131"/>
      <c r="E622" s="131"/>
      <c r="F622" s="131"/>
      <c r="G622" s="131"/>
      <c r="H622" s="128"/>
      <c r="I622" s="128"/>
      <c r="J622" s="128"/>
      <c r="K622" s="128"/>
      <c r="L622" s="128"/>
      <c r="M622" s="128"/>
      <c r="N622" s="128"/>
      <c r="O622" s="128"/>
      <c r="P622" s="128"/>
      <c r="Q622" s="128"/>
      <c r="R622" s="128"/>
      <c r="S622" s="128"/>
      <c r="T622" s="128"/>
      <c r="U622" s="128"/>
      <c r="V622" s="128"/>
      <c r="W622" s="128"/>
      <c r="X622" s="128"/>
      <c r="Y622" s="128"/>
      <c r="Z622" s="128"/>
      <c r="AA622" s="128"/>
      <c r="AB622" s="128"/>
      <c r="AC622" s="128"/>
      <c r="AD622" s="128"/>
      <c r="AE622" s="128"/>
      <c r="AF622" s="128"/>
      <c r="AG622" s="128"/>
      <c r="AH622" s="128"/>
      <c r="AI622" s="128"/>
      <c r="AJ622" s="128"/>
    </row>
    <row r="623" spans="1:36" ht="15.75" customHeight="1" x14ac:dyDescent="0.35">
      <c r="A623" s="138"/>
      <c r="B623" s="131"/>
      <c r="C623" s="131"/>
      <c r="D623" s="131"/>
      <c r="E623" s="131"/>
      <c r="F623" s="131"/>
      <c r="G623" s="131"/>
      <c r="H623" s="128"/>
      <c r="I623" s="128"/>
      <c r="J623" s="128"/>
      <c r="K623" s="128"/>
      <c r="L623" s="128"/>
      <c r="M623" s="128"/>
      <c r="N623" s="128"/>
      <c r="O623" s="128"/>
      <c r="P623" s="128"/>
      <c r="Q623" s="128"/>
      <c r="R623" s="128"/>
      <c r="S623" s="128"/>
      <c r="T623" s="128"/>
      <c r="U623" s="128"/>
      <c r="V623" s="128"/>
      <c r="W623" s="128"/>
      <c r="X623" s="128"/>
      <c r="Y623" s="128"/>
      <c r="Z623" s="128"/>
      <c r="AA623" s="128"/>
      <c r="AB623" s="128"/>
      <c r="AC623" s="128"/>
      <c r="AD623" s="128"/>
      <c r="AE623" s="128"/>
      <c r="AF623" s="128"/>
      <c r="AG623" s="128"/>
      <c r="AH623" s="128"/>
      <c r="AI623" s="128"/>
      <c r="AJ623" s="128"/>
    </row>
    <row r="624" spans="1:36" ht="15.75" customHeight="1" x14ac:dyDescent="0.35">
      <c r="A624" s="125"/>
      <c r="B624" s="125"/>
      <c r="C624" s="125"/>
      <c r="D624" s="125"/>
      <c r="E624" s="125"/>
      <c r="F624" s="128"/>
      <c r="G624" s="128"/>
      <c r="H624" s="128"/>
      <c r="I624" s="128"/>
      <c r="J624" s="128"/>
      <c r="K624" s="128"/>
      <c r="L624" s="128"/>
      <c r="M624" s="128"/>
      <c r="N624" s="128"/>
      <c r="O624" s="128"/>
      <c r="P624" s="128"/>
      <c r="Q624" s="128"/>
      <c r="R624" s="128"/>
      <c r="S624" s="128"/>
      <c r="T624" s="128"/>
      <c r="U624" s="128"/>
      <c r="V624" s="128"/>
      <c r="W624" s="128"/>
      <c r="X624" s="128"/>
      <c r="Y624" s="128"/>
      <c r="Z624" s="128"/>
      <c r="AA624" s="128"/>
      <c r="AB624" s="128"/>
      <c r="AC624" s="128"/>
      <c r="AD624" s="128"/>
      <c r="AE624" s="128"/>
      <c r="AF624" s="128"/>
      <c r="AG624" s="128"/>
      <c r="AH624" s="128"/>
      <c r="AI624" s="128"/>
      <c r="AJ624" s="128"/>
    </row>
    <row r="625" spans="1:36" ht="15.75" customHeight="1" x14ac:dyDescent="0.35">
      <c r="A625" s="124"/>
      <c r="B625" s="135"/>
      <c r="C625" s="141"/>
      <c r="D625" s="141"/>
      <c r="E625" s="141"/>
      <c r="F625" s="141"/>
      <c r="G625" s="141"/>
      <c r="H625" s="128"/>
      <c r="I625" s="128"/>
      <c r="J625" s="128"/>
      <c r="K625" s="128"/>
      <c r="L625" s="128"/>
      <c r="M625" s="128"/>
      <c r="N625" s="128"/>
      <c r="O625" s="128"/>
      <c r="P625" s="128"/>
      <c r="Q625" s="128"/>
      <c r="R625" s="128"/>
      <c r="S625" s="128"/>
      <c r="T625" s="128"/>
      <c r="U625" s="128"/>
      <c r="V625" s="128"/>
      <c r="W625" s="128"/>
      <c r="X625" s="128"/>
      <c r="Y625" s="128"/>
      <c r="Z625" s="128"/>
      <c r="AA625" s="128"/>
      <c r="AB625" s="128"/>
      <c r="AC625" s="128"/>
      <c r="AD625" s="128"/>
      <c r="AE625" s="128"/>
      <c r="AF625" s="128"/>
      <c r="AG625" s="128"/>
      <c r="AH625" s="128"/>
      <c r="AI625" s="128"/>
      <c r="AJ625" s="128"/>
    </row>
    <row r="626" spans="1:36" ht="15.75" customHeight="1" x14ac:dyDescent="0.35">
      <c r="A626" s="125"/>
      <c r="B626" s="125"/>
      <c r="C626" s="125"/>
      <c r="D626" s="125"/>
      <c r="E626" s="125"/>
      <c r="F626" s="128"/>
      <c r="G626" s="128"/>
      <c r="H626" s="128"/>
      <c r="I626" s="128"/>
      <c r="J626" s="128"/>
      <c r="K626" s="128"/>
      <c r="L626" s="128"/>
      <c r="M626" s="128"/>
      <c r="N626" s="128"/>
      <c r="O626" s="128"/>
      <c r="P626" s="128"/>
      <c r="Q626" s="128"/>
      <c r="R626" s="128"/>
      <c r="S626" s="128"/>
      <c r="T626" s="128"/>
      <c r="U626" s="128"/>
      <c r="V626" s="128"/>
      <c r="W626" s="128"/>
      <c r="X626" s="128"/>
      <c r="Y626" s="128"/>
      <c r="Z626" s="128"/>
      <c r="AA626" s="128"/>
      <c r="AB626" s="128"/>
      <c r="AC626" s="128"/>
      <c r="AD626" s="128"/>
      <c r="AE626" s="128"/>
      <c r="AF626" s="128"/>
      <c r="AG626" s="128"/>
      <c r="AH626" s="128"/>
      <c r="AI626" s="128"/>
      <c r="AJ626" s="128"/>
    </row>
    <row r="627" spans="1:36" ht="15.75" customHeight="1" x14ac:dyDescent="0.35">
      <c r="A627" s="125"/>
      <c r="B627" s="125"/>
      <c r="C627" s="125"/>
      <c r="D627" s="125"/>
      <c r="E627" s="125"/>
      <c r="F627" s="128"/>
      <c r="G627" s="128"/>
      <c r="H627" s="128"/>
      <c r="I627" s="128"/>
      <c r="J627" s="128"/>
      <c r="K627" s="128"/>
      <c r="L627" s="128"/>
      <c r="M627" s="128"/>
      <c r="N627" s="128"/>
      <c r="O627" s="128"/>
      <c r="P627" s="128"/>
      <c r="Q627" s="128"/>
      <c r="R627" s="128"/>
      <c r="S627" s="128"/>
      <c r="T627" s="128"/>
      <c r="U627" s="128"/>
      <c r="V627" s="128"/>
      <c r="W627" s="128"/>
      <c r="X627" s="128"/>
      <c r="Y627" s="128"/>
      <c r="Z627" s="128"/>
      <c r="AA627" s="128"/>
      <c r="AB627" s="128"/>
      <c r="AC627" s="128"/>
      <c r="AD627" s="128"/>
      <c r="AE627" s="128"/>
      <c r="AF627" s="128"/>
      <c r="AG627" s="128"/>
      <c r="AH627" s="128"/>
      <c r="AI627" s="128"/>
      <c r="AJ627" s="128"/>
    </row>
    <row r="628" spans="1:36" ht="15.75" customHeight="1" x14ac:dyDescent="0.35">
      <c r="A628" s="327"/>
      <c r="B628" s="328"/>
      <c r="C628" s="142"/>
      <c r="D628" s="142"/>
      <c r="E628" s="142"/>
      <c r="F628" s="142"/>
      <c r="G628" s="142"/>
      <c r="H628" s="143"/>
      <c r="I628" s="128"/>
      <c r="J628" s="128"/>
      <c r="K628" s="128"/>
      <c r="L628" s="128"/>
      <c r="M628" s="128"/>
      <c r="N628" s="128"/>
      <c r="O628" s="128"/>
      <c r="P628" s="128"/>
      <c r="Q628" s="128"/>
      <c r="R628" s="128"/>
      <c r="S628" s="128"/>
      <c r="T628" s="128"/>
      <c r="U628" s="128"/>
      <c r="V628" s="128"/>
      <c r="W628" s="128"/>
      <c r="X628" s="128"/>
      <c r="Y628" s="128"/>
      <c r="Z628" s="128"/>
      <c r="AA628" s="128"/>
      <c r="AB628" s="128"/>
      <c r="AC628" s="128"/>
      <c r="AD628" s="128"/>
      <c r="AE628" s="128"/>
      <c r="AF628" s="128"/>
      <c r="AG628" s="128"/>
      <c r="AH628" s="128"/>
      <c r="AI628" s="128"/>
      <c r="AJ628" s="128"/>
    </row>
    <row r="629" spans="1:36" ht="15.75" customHeight="1" x14ac:dyDescent="0.35">
      <c r="A629" s="149"/>
      <c r="B629" s="136"/>
      <c r="C629" s="142"/>
      <c r="D629" s="142"/>
      <c r="E629" s="142"/>
      <c r="F629" s="142"/>
      <c r="G629" s="142"/>
      <c r="H629" s="143"/>
      <c r="I629" s="128"/>
      <c r="J629" s="128"/>
      <c r="K629" s="128"/>
      <c r="L629" s="128"/>
      <c r="M629" s="128"/>
      <c r="N629" s="128"/>
      <c r="O629" s="128"/>
      <c r="P629" s="128"/>
      <c r="Q629" s="128"/>
      <c r="R629" s="128"/>
      <c r="S629" s="128"/>
      <c r="T629" s="128"/>
      <c r="U629" s="128"/>
      <c r="V629" s="128"/>
      <c r="W629" s="128"/>
      <c r="X629" s="128"/>
      <c r="Y629" s="128"/>
      <c r="Z629" s="128"/>
      <c r="AA629" s="128"/>
      <c r="AB629" s="128"/>
      <c r="AC629" s="128"/>
      <c r="AD629" s="128"/>
      <c r="AE629" s="128"/>
      <c r="AF629" s="128"/>
      <c r="AG629" s="128"/>
      <c r="AH629" s="128"/>
      <c r="AI629" s="128"/>
      <c r="AJ629" s="128"/>
    </row>
    <row r="630" spans="1:36" ht="15.75" customHeight="1" x14ac:dyDescent="0.35">
      <c r="A630" s="142"/>
      <c r="B630" s="142"/>
      <c r="C630" s="142"/>
      <c r="D630" s="142"/>
      <c r="E630" s="142"/>
      <c r="F630" s="142"/>
      <c r="G630" s="142"/>
      <c r="H630" s="143"/>
      <c r="I630" s="128"/>
      <c r="J630" s="128"/>
      <c r="K630" s="128"/>
      <c r="L630" s="128"/>
      <c r="M630" s="128"/>
      <c r="N630" s="128"/>
      <c r="O630" s="128"/>
      <c r="P630" s="128"/>
      <c r="Q630" s="128"/>
      <c r="R630" s="128"/>
      <c r="S630" s="128"/>
      <c r="T630" s="128"/>
      <c r="U630" s="128"/>
      <c r="V630" s="128"/>
      <c r="W630" s="128"/>
      <c r="X630" s="128"/>
      <c r="Y630" s="128"/>
      <c r="Z630" s="128"/>
      <c r="AA630" s="128"/>
      <c r="AB630" s="128"/>
      <c r="AC630" s="128"/>
      <c r="AD630" s="128"/>
      <c r="AE630" s="128"/>
      <c r="AF630" s="128"/>
      <c r="AG630" s="128"/>
      <c r="AH630" s="128"/>
      <c r="AI630" s="128"/>
      <c r="AJ630" s="128"/>
    </row>
    <row r="631" spans="1:36" ht="15.75" customHeight="1" x14ac:dyDescent="0.35">
      <c r="A631" s="142"/>
      <c r="B631" s="142"/>
      <c r="C631" s="142"/>
      <c r="D631" s="142"/>
      <c r="E631" s="142"/>
      <c r="F631" s="142"/>
      <c r="G631" s="142"/>
      <c r="H631" s="142"/>
      <c r="I631" s="128"/>
      <c r="J631" s="128"/>
      <c r="K631" s="128"/>
      <c r="L631" s="128"/>
      <c r="M631" s="128"/>
      <c r="N631" s="128"/>
      <c r="O631" s="128"/>
      <c r="P631" s="128"/>
      <c r="Q631" s="128"/>
      <c r="R631" s="128"/>
      <c r="S631" s="128"/>
      <c r="T631" s="128"/>
      <c r="U631" s="128"/>
      <c r="V631" s="128"/>
      <c r="W631" s="128"/>
      <c r="X631" s="128"/>
      <c r="Y631" s="128"/>
      <c r="Z631" s="128"/>
      <c r="AA631" s="128"/>
      <c r="AB631" s="128"/>
      <c r="AC631" s="128"/>
      <c r="AD631" s="128"/>
      <c r="AE631" s="128"/>
      <c r="AF631" s="128"/>
      <c r="AG631" s="128"/>
      <c r="AH631" s="128"/>
      <c r="AI631" s="128"/>
      <c r="AJ631" s="128"/>
    </row>
    <row r="632" spans="1:36" ht="15.75" customHeight="1" x14ac:dyDescent="0.35">
      <c r="A632" s="329"/>
      <c r="B632" s="146"/>
      <c r="C632" s="146"/>
      <c r="D632" s="146"/>
      <c r="E632" s="146"/>
      <c r="F632" s="146"/>
      <c r="G632" s="146"/>
      <c r="H632" s="146"/>
      <c r="I632" s="128"/>
      <c r="J632" s="128"/>
      <c r="K632" s="128"/>
      <c r="L632" s="128"/>
      <c r="M632" s="128"/>
      <c r="N632" s="128"/>
      <c r="O632" s="128"/>
      <c r="P632" s="128"/>
      <c r="Q632" s="128"/>
      <c r="R632" s="128"/>
      <c r="S632" s="128"/>
      <c r="T632" s="128"/>
      <c r="U632" s="128"/>
      <c r="V632" s="128"/>
      <c r="W632" s="128"/>
      <c r="X632" s="128"/>
      <c r="Y632" s="128"/>
      <c r="Z632" s="128"/>
      <c r="AA632" s="128"/>
      <c r="AB632" s="128"/>
      <c r="AC632" s="128"/>
      <c r="AD632" s="128"/>
      <c r="AE632" s="128"/>
      <c r="AF632" s="128"/>
      <c r="AG632" s="128"/>
      <c r="AH632" s="128"/>
      <c r="AI632" s="128"/>
      <c r="AJ632" s="128"/>
    </row>
    <row r="633" spans="1:36" ht="15.75" customHeight="1" x14ac:dyDescent="0.35">
      <c r="A633" s="328"/>
      <c r="B633" s="330"/>
      <c r="C633" s="328"/>
      <c r="D633" s="328"/>
      <c r="E633" s="328"/>
      <c r="F633" s="328"/>
      <c r="G633" s="328"/>
      <c r="H633" s="328"/>
      <c r="I633" s="128"/>
      <c r="J633" s="128"/>
      <c r="K633" s="128"/>
      <c r="L633" s="128"/>
      <c r="M633" s="128"/>
      <c r="N633" s="128"/>
      <c r="O633" s="128"/>
      <c r="P633" s="128"/>
      <c r="Q633" s="128"/>
      <c r="R633" s="128"/>
      <c r="S633" s="128"/>
      <c r="T633" s="128"/>
      <c r="U633" s="128"/>
      <c r="V633" s="128"/>
      <c r="W633" s="128"/>
      <c r="X633" s="128"/>
      <c r="Y633" s="128"/>
      <c r="Z633" s="128"/>
      <c r="AA633" s="128"/>
      <c r="AB633" s="128"/>
      <c r="AC633" s="128"/>
      <c r="AD633" s="128"/>
      <c r="AE633" s="128"/>
      <c r="AF633" s="128"/>
      <c r="AG633" s="128"/>
      <c r="AH633" s="128"/>
      <c r="AI633" s="128"/>
      <c r="AJ633" s="128"/>
    </row>
    <row r="634" spans="1:36" ht="15.75" customHeight="1" x14ac:dyDescent="0.35">
      <c r="A634" s="160"/>
      <c r="B634" s="131"/>
      <c r="C634" s="131"/>
      <c r="D634" s="131"/>
      <c r="E634" s="131"/>
      <c r="F634" s="131"/>
      <c r="G634" s="131"/>
      <c r="H634" s="131"/>
      <c r="I634" s="128"/>
      <c r="J634" s="128"/>
      <c r="K634" s="128"/>
      <c r="L634" s="128"/>
      <c r="M634" s="128"/>
      <c r="N634" s="128"/>
      <c r="O634" s="128"/>
      <c r="P634" s="128"/>
      <c r="Q634" s="128"/>
      <c r="R634" s="128"/>
      <c r="S634" s="128"/>
      <c r="T634" s="128"/>
      <c r="U634" s="128"/>
      <c r="V634" s="128"/>
      <c r="W634" s="128"/>
      <c r="X634" s="128"/>
      <c r="Y634" s="128"/>
      <c r="Z634" s="128"/>
      <c r="AA634" s="128"/>
      <c r="AB634" s="128"/>
      <c r="AC634" s="128"/>
      <c r="AD634" s="128"/>
      <c r="AE634" s="128"/>
      <c r="AF634" s="128"/>
      <c r="AG634" s="128"/>
      <c r="AH634" s="128"/>
      <c r="AI634" s="128"/>
      <c r="AJ634" s="128"/>
    </row>
    <row r="635" spans="1:36" ht="15.75" customHeight="1" x14ac:dyDescent="0.35">
      <c r="A635" s="160"/>
      <c r="B635" s="131"/>
      <c r="C635" s="131"/>
      <c r="D635" s="131"/>
      <c r="E635" s="131"/>
      <c r="F635" s="131"/>
      <c r="G635" s="131"/>
      <c r="H635" s="131"/>
      <c r="I635" s="128"/>
      <c r="J635" s="128"/>
      <c r="K635" s="128"/>
      <c r="L635" s="128"/>
      <c r="M635" s="128"/>
      <c r="N635" s="128"/>
      <c r="O635" s="128"/>
      <c r="P635" s="128"/>
      <c r="Q635" s="128"/>
      <c r="R635" s="128"/>
      <c r="S635" s="128"/>
      <c r="T635" s="128"/>
      <c r="U635" s="128"/>
      <c r="V635" s="128"/>
      <c r="W635" s="128"/>
      <c r="X635" s="128"/>
      <c r="Y635" s="128"/>
      <c r="Z635" s="128"/>
      <c r="AA635" s="128"/>
      <c r="AB635" s="128"/>
      <c r="AC635" s="128"/>
      <c r="AD635" s="128"/>
      <c r="AE635" s="128"/>
      <c r="AF635" s="128"/>
      <c r="AG635" s="128"/>
      <c r="AH635" s="128"/>
      <c r="AI635" s="128"/>
      <c r="AJ635" s="128"/>
    </row>
    <row r="636" spans="1:36" ht="15.75" customHeight="1" x14ac:dyDescent="0.35">
      <c r="A636" s="132"/>
      <c r="B636" s="131"/>
      <c r="C636" s="131"/>
      <c r="D636" s="131"/>
      <c r="E636" s="131"/>
      <c r="F636" s="131"/>
      <c r="G636" s="131"/>
      <c r="H636" s="131"/>
      <c r="I636" s="128"/>
      <c r="J636" s="128"/>
      <c r="K636" s="128"/>
      <c r="L636" s="128"/>
      <c r="M636" s="128"/>
      <c r="N636" s="128"/>
      <c r="O636" s="128"/>
      <c r="P636" s="128"/>
      <c r="Q636" s="128"/>
      <c r="R636" s="128"/>
      <c r="S636" s="128"/>
      <c r="T636" s="128"/>
      <c r="U636" s="128"/>
      <c r="V636" s="128"/>
      <c r="W636" s="128"/>
      <c r="X636" s="128"/>
      <c r="Y636" s="128"/>
      <c r="Z636" s="128"/>
      <c r="AA636" s="128"/>
      <c r="AB636" s="128"/>
      <c r="AC636" s="128"/>
      <c r="AD636" s="128"/>
      <c r="AE636" s="128"/>
      <c r="AF636" s="128"/>
      <c r="AG636" s="128"/>
      <c r="AH636" s="128"/>
      <c r="AI636" s="128"/>
      <c r="AJ636" s="128"/>
    </row>
    <row r="637" spans="1:36" ht="15.75" customHeight="1" x14ac:dyDescent="0.35">
      <c r="A637" s="132"/>
      <c r="B637" s="131"/>
      <c r="C637" s="131"/>
      <c r="D637" s="131"/>
      <c r="E637" s="131"/>
      <c r="F637" s="131"/>
      <c r="G637" s="131"/>
      <c r="H637" s="131"/>
      <c r="I637" s="128"/>
      <c r="J637" s="128"/>
      <c r="K637" s="128"/>
      <c r="L637" s="128"/>
      <c r="M637" s="128"/>
      <c r="N637" s="128"/>
      <c r="O637" s="128"/>
      <c r="P637" s="128"/>
      <c r="Q637" s="128"/>
      <c r="R637" s="128"/>
      <c r="S637" s="128"/>
      <c r="T637" s="128"/>
      <c r="U637" s="128"/>
      <c r="V637" s="128"/>
      <c r="W637" s="128"/>
      <c r="X637" s="128"/>
      <c r="Y637" s="128"/>
      <c r="Z637" s="128"/>
      <c r="AA637" s="128"/>
      <c r="AB637" s="128"/>
      <c r="AC637" s="128"/>
      <c r="AD637" s="128"/>
      <c r="AE637" s="128"/>
      <c r="AF637" s="128"/>
      <c r="AG637" s="128"/>
      <c r="AH637" s="128"/>
      <c r="AI637" s="128"/>
      <c r="AJ637" s="128"/>
    </row>
    <row r="638" spans="1:36" ht="15.75" customHeight="1" x14ac:dyDescent="0.35">
      <c r="A638" s="147"/>
      <c r="B638" s="131"/>
      <c r="C638" s="131"/>
      <c r="D638" s="131"/>
      <c r="E638" s="131"/>
      <c r="F638" s="131"/>
      <c r="G638" s="131"/>
      <c r="H638" s="131"/>
      <c r="I638" s="128"/>
      <c r="J638" s="128"/>
      <c r="K638" s="128"/>
      <c r="L638" s="128"/>
      <c r="M638" s="128"/>
      <c r="N638" s="128"/>
      <c r="O638" s="128"/>
      <c r="P638" s="128"/>
      <c r="Q638" s="128"/>
      <c r="R638" s="128"/>
      <c r="S638" s="128"/>
      <c r="T638" s="128"/>
      <c r="U638" s="128"/>
      <c r="V638" s="128"/>
      <c r="W638" s="128"/>
      <c r="X638" s="128"/>
      <c r="Y638" s="128"/>
      <c r="Z638" s="128"/>
      <c r="AA638" s="128"/>
      <c r="AB638" s="128"/>
      <c r="AC638" s="128"/>
      <c r="AD638" s="128"/>
      <c r="AE638" s="128"/>
      <c r="AF638" s="128"/>
      <c r="AG638" s="128"/>
      <c r="AH638" s="128"/>
      <c r="AI638" s="128"/>
      <c r="AJ638" s="128"/>
    </row>
    <row r="639" spans="1:36" ht="15.75" customHeight="1" x14ac:dyDescent="0.35">
      <c r="A639" s="160"/>
      <c r="B639" s="131"/>
      <c r="C639" s="131"/>
      <c r="D639" s="131"/>
      <c r="E639" s="131"/>
      <c r="F639" s="131"/>
      <c r="G639" s="131"/>
      <c r="H639" s="131"/>
      <c r="I639" s="128"/>
      <c r="J639" s="128"/>
      <c r="K639" s="128"/>
      <c r="L639" s="128"/>
      <c r="M639" s="128"/>
      <c r="N639" s="128"/>
      <c r="O639" s="128"/>
      <c r="P639" s="128"/>
      <c r="Q639" s="128"/>
      <c r="R639" s="128"/>
      <c r="S639" s="128"/>
      <c r="T639" s="128"/>
      <c r="U639" s="128"/>
      <c r="V639" s="128"/>
      <c r="W639" s="128"/>
      <c r="X639" s="128"/>
      <c r="Y639" s="128"/>
      <c r="Z639" s="128"/>
      <c r="AA639" s="128"/>
      <c r="AB639" s="128"/>
      <c r="AC639" s="128"/>
      <c r="AD639" s="128"/>
      <c r="AE639" s="128"/>
      <c r="AF639" s="128"/>
      <c r="AG639" s="128"/>
      <c r="AH639" s="128"/>
      <c r="AI639" s="128"/>
      <c r="AJ639" s="128"/>
    </row>
    <row r="640" spans="1:36" ht="15.75" customHeight="1" x14ac:dyDescent="0.35">
      <c r="A640" s="161"/>
      <c r="B640" s="131"/>
      <c r="C640" s="131"/>
      <c r="D640" s="131"/>
      <c r="E640" s="131"/>
      <c r="F640" s="131"/>
      <c r="G640" s="131"/>
      <c r="H640" s="131"/>
      <c r="I640" s="128"/>
      <c r="J640" s="128"/>
      <c r="K640" s="128"/>
      <c r="L640" s="128"/>
      <c r="M640" s="128"/>
      <c r="N640" s="128"/>
      <c r="O640" s="128"/>
      <c r="P640" s="128"/>
      <c r="Q640" s="128"/>
      <c r="R640" s="128"/>
      <c r="S640" s="128"/>
      <c r="T640" s="128"/>
      <c r="U640" s="128"/>
      <c r="V640" s="128"/>
      <c r="W640" s="128"/>
      <c r="X640" s="128"/>
      <c r="Y640" s="128"/>
      <c r="Z640" s="128"/>
      <c r="AA640" s="128"/>
      <c r="AB640" s="128"/>
      <c r="AC640" s="128"/>
      <c r="AD640" s="128"/>
      <c r="AE640" s="128"/>
      <c r="AF640" s="128"/>
      <c r="AG640" s="128"/>
      <c r="AH640" s="128"/>
      <c r="AI640" s="128"/>
      <c r="AJ640" s="128"/>
    </row>
    <row r="641" spans="1:36" ht="15.75" customHeight="1" x14ac:dyDescent="0.35">
      <c r="A641" s="161"/>
      <c r="B641" s="131"/>
      <c r="C641" s="131"/>
      <c r="D641" s="131"/>
      <c r="E641" s="131"/>
      <c r="F641" s="131"/>
      <c r="G641" s="131"/>
      <c r="H641" s="131"/>
      <c r="I641" s="128"/>
      <c r="J641" s="128"/>
      <c r="K641" s="128"/>
      <c r="L641" s="128"/>
      <c r="M641" s="128"/>
      <c r="N641" s="128"/>
      <c r="O641" s="128"/>
      <c r="P641" s="128"/>
      <c r="Q641" s="128"/>
      <c r="R641" s="128"/>
      <c r="S641" s="128"/>
      <c r="T641" s="128"/>
      <c r="U641" s="128"/>
      <c r="V641" s="128"/>
      <c r="W641" s="128"/>
      <c r="X641" s="128"/>
      <c r="Y641" s="128"/>
      <c r="Z641" s="128"/>
      <c r="AA641" s="128"/>
      <c r="AB641" s="128"/>
      <c r="AC641" s="128"/>
      <c r="AD641" s="128"/>
      <c r="AE641" s="128"/>
      <c r="AF641" s="128"/>
      <c r="AG641" s="128"/>
      <c r="AH641" s="128"/>
      <c r="AI641" s="128"/>
      <c r="AJ641" s="128"/>
    </row>
    <row r="642" spans="1:36" ht="15.75" customHeight="1" x14ac:dyDescent="0.35">
      <c r="A642" s="160"/>
      <c r="B642" s="131"/>
      <c r="C642" s="131"/>
      <c r="D642" s="131"/>
      <c r="E642" s="131"/>
      <c r="F642" s="131"/>
      <c r="G642" s="131"/>
      <c r="H642" s="131"/>
      <c r="I642" s="128"/>
      <c r="J642" s="128"/>
      <c r="K642" s="128"/>
      <c r="L642" s="128"/>
      <c r="M642" s="128"/>
      <c r="N642" s="128"/>
      <c r="O642" s="128"/>
      <c r="P642" s="128"/>
      <c r="Q642" s="128"/>
      <c r="R642" s="128"/>
      <c r="S642" s="128"/>
      <c r="T642" s="128"/>
      <c r="U642" s="128"/>
      <c r="V642" s="128"/>
      <c r="W642" s="128"/>
      <c r="X642" s="128"/>
      <c r="Y642" s="128"/>
      <c r="Z642" s="128"/>
      <c r="AA642" s="128"/>
      <c r="AB642" s="128"/>
      <c r="AC642" s="128"/>
      <c r="AD642" s="128"/>
      <c r="AE642" s="128"/>
      <c r="AF642" s="128"/>
      <c r="AG642" s="128"/>
      <c r="AH642" s="128"/>
      <c r="AI642" s="128"/>
      <c r="AJ642" s="128"/>
    </row>
    <row r="643" spans="1:36" ht="15.75" customHeight="1" x14ac:dyDescent="0.35">
      <c r="A643" s="132"/>
      <c r="B643" s="131"/>
      <c r="C643" s="131"/>
      <c r="D643" s="131"/>
      <c r="E643" s="131"/>
      <c r="F643" s="131"/>
      <c r="G643" s="131"/>
      <c r="H643" s="131"/>
      <c r="I643" s="128"/>
      <c r="J643" s="128"/>
      <c r="K643" s="128"/>
      <c r="L643" s="128"/>
      <c r="M643" s="128"/>
      <c r="N643" s="128"/>
      <c r="O643" s="128"/>
      <c r="P643" s="128"/>
      <c r="Q643" s="128"/>
      <c r="R643" s="128"/>
      <c r="S643" s="128"/>
      <c r="T643" s="128"/>
      <c r="U643" s="128"/>
      <c r="V643" s="128"/>
      <c r="W643" s="128"/>
      <c r="X643" s="128"/>
      <c r="Y643" s="128"/>
      <c r="Z643" s="128"/>
      <c r="AA643" s="128"/>
      <c r="AB643" s="128"/>
      <c r="AC643" s="128"/>
      <c r="AD643" s="128"/>
      <c r="AE643" s="128"/>
      <c r="AF643" s="128"/>
      <c r="AG643" s="128"/>
      <c r="AH643" s="128"/>
      <c r="AI643" s="128"/>
      <c r="AJ643" s="128"/>
    </row>
    <row r="644" spans="1:36" ht="15.75" customHeight="1" x14ac:dyDescent="0.35">
      <c r="A644" s="132"/>
      <c r="B644" s="131"/>
      <c r="C644" s="131"/>
      <c r="D644" s="131"/>
      <c r="E644" s="131"/>
      <c r="F644" s="131"/>
      <c r="G644" s="131"/>
      <c r="H644" s="131"/>
      <c r="I644" s="128"/>
      <c r="J644" s="128"/>
      <c r="K644" s="128"/>
      <c r="L644" s="128"/>
      <c r="M644" s="128"/>
      <c r="N644" s="128"/>
      <c r="O644" s="128"/>
      <c r="P644" s="128"/>
      <c r="Q644" s="128"/>
      <c r="R644" s="128"/>
      <c r="S644" s="128"/>
      <c r="T644" s="128"/>
      <c r="U644" s="128"/>
      <c r="V644" s="128"/>
      <c r="W644" s="128"/>
      <c r="X644" s="128"/>
      <c r="Y644" s="128"/>
      <c r="Z644" s="128"/>
      <c r="AA644" s="128"/>
      <c r="AB644" s="128"/>
      <c r="AC644" s="128"/>
      <c r="AD644" s="128"/>
      <c r="AE644" s="128"/>
      <c r="AF644" s="128"/>
      <c r="AG644" s="128"/>
      <c r="AH644" s="128"/>
      <c r="AI644" s="128"/>
      <c r="AJ644" s="128"/>
    </row>
    <row r="645" spans="1:36" ht="15.75" customHeight="1" x14ac:dyDescent="0.35">
      <c r="A645" s="160"/>
      <c r="B645" s="131"/>
      <c r="C645" s="131"/>
      <c r="D645" s="131"/>
      <c r="E645" s="131"/>
      <c r="F645" s="131"/>
      <c r="G645" s="131"/>
      <c r="H645" s="131"/>
      <c r="I645" s="128"/>
      <c r="J645" s="128"/>
      <c r="K645" s="128"/>
      <c r="L645" s="128"/>
      <c r="M645" s="128"/>
      <c r="N645" s="128"/>
      <c r="O645" s="128"/>
      <c r="P645" s="128"/>
      <c r="Q645" s="128"/>
      <c r="R645" s="128"/>
      <c r="S645" s="128"/>
      <c r="T645" s="128"/>
      <c r="U645" s="128"/>
      <c r="V645" s="128"/>
      <c r="W645" s="128"/>
      <c r="X645" s="128"/>
      <c r="Y645" s="128"/>
      <c r="Z645" s="128"/>
      <c r="AA645" s="128"/>
      <c r="AB645" s="128"/>
      <c r="AC645" s="128"/>
      <c r="AD645" s="128"/>
      <c r="AE645" s="128"/>
      <c r="AF645" s="128"/>
      <c r="AG645" s="128"/>
      <c r="AH645" s="128"/>
      <c r="AI645" s="128"/>
      <c r="AJ645" s="128"/>
    </row>
    <row r="646" spans="1:36" ht="15.75" customHeight="1" x14ac:dyDescent="0.35">
      <c r="A646" s="132"/>
      <c r="B646" s="131"/>
      <c r="C646" s="131"/>
      <c r="D646" s="131"/>
      <c r="E646" s="131"/>
      <c r="F646" s="131"/>
      <c r="G646" s="131"/>
      <c r="H646" s="131"/>
      <c r="I646" s="128"/>
      <c r="J646" s="128"/>
      <c r="K646" s="128"/>
      <c r="L646" s="128"/>
      <c r="M646" s="128"/>
      <c r="N646" s="128"/>
      <c r="O646" s="128"/>
      <c r="P646" s="128"/>
      <c r="Q646" s="128"/>
      <c r="R646" s="128"/>
      <c r="S646" s="128"/>
      <c r="T646" s="128"/>
      <c r="U646" s="128"/>
      <c r="V646" s="128"/>
      <c r="W646" s="128"/>
      <c r="X646" s="128"/>
      <c r="Y646" s="128"/>
      <c r="Z646" s="128"/>
      <c r="AA646" s="128"/>
      <c r="AB646" s="128"/>
      <c r="AC646" s="128"/>
      <c r="AD646" s="128"/>
      <c r="AE646" s="128"/>
      <c r="AF646" s="128"/>
      <c r="AG646" s="128"/>
      <c r="AH646" s="128"/>
      <c r="AI646" s="128"/>
      <c r="AJ646" s="128"/>
    </row>
    <row r="647" spans="1:36" ht="15.75" customHeight="1" x14ac:dyDescent="0.35">
      <c r="A647" s="132"/>
      <c r="B647" s="131"/>
      <c r="C647" s="131"/>
      <c r="D647" s="131"/>
      <c r="E647" s="131"/>
      <c r="F647" s="131"/>
      <c r="G647" s="131"/>
      <c r="H647" s="131"/>
      <c r="I647" s="128"/>
      <c r="J647" s="128"/>
      <c r="K647" s="128"/>
      <c r="L647" s="128"/>
      <c r="M647" s="128"/>
      <c r="N647" s="128"/>
      <c r="O647" s="128"/>
      <c r="P647" s="128"/>
      <c r="Q647" s="128"/>
      <c r="R647" s="128"/>
      <c r="S647" s="128"/>
      <c r="T647" s="128"/>
      <c r="U647" s="128"/>
      <c r="V647" s="128"/>
      <c r="W647" s="128"/>
      <c r="X647" s="128"/>
      <c r="Y647" s="128"/>
      <c r="Z647" s="128"/>
      <c r="AA647" s="128"/>
      <c r="AB647" s="128"/>
      <c r="AC647" s="128"/>
      <c r="AD647" s="128"/>
      <c r="AE647" s="128"/>
      <c r="AF647" s="128"/>
      <c r="AG647" s="128"/>
      <c r="AH647" s="128"/>
      <c r="AI647" s="128"/>
      <c r="AJ647" s="128"/>
    </row>
    <row r="648" spans="1:36" ht="15.75" customHeight="1" x14ac:dyDescent="0.35">
      <c r="A648" s="132"/>
      <c r="B648" s="131"/>
      <c r="C648" s="131"/>
      <c r="D648" s="131"/>
      <c r="E648" s="131"/>
      <c r="F648" s="131"/>
      <c r="G648" s="131"/>
      <c r="H648" s="131"/>
      <c r="I648" s="128"/>
      <c r="J648" s="128"/>
      <c r="K648" s="128"/>
      <c r="L648" s="128"/>
      <c r="M648" s="128"/>
      <c r="N648" s="128"/>
      <c r="O648" s="128"/>
      <c r="P648" s="128"/>
      <c r="Q648" s="128"/>
      <c r="R648" s="128"/>
      <c r="S648" s="128"/>
      <c r="T648" s="128"/>
      <c r="U648" s="128"/>
      <c r="V648" s="128"/>
      <c r="W648" s="128"/>
      <c r="X648" s="128"/>
      <c r="Y648" s="128"/>
      <c r="Z648" s="128"/>
      <c r="AA648" s="128"/>
      <c r="AB648" s="128"/>
      <c r="AC648" s="128"/>
      <c r="AD648" s="128"/>
      <c r="AE648" s="128"/>
      <c r="AF648" s="128"/>
      <c r="AG648" s="128"/>
      <c r="AH648" s="128"/>
      <c r="AI648" s="128"/>
      <c r="AJ648" s="128"/>
    </row>
    <row r="649" spans="1:36" ht="15.75" customHeight="1" x14ac:dyDescent="0.35">
      <c r="A649" s="160"/>
      <c r="B649" s="131"/>
      <c r="C649" s="131"/>
      <c r="D649" s="131"/>
      <c r="E649" s="131"/>
      <c r="F649" s="131"/>
      <c r="G649" s="131"/>
      <c r="H649" s="131"/>
      <c r="I649" s="128"/>
      <c r="J649" s="128"/>
      <c r="K649" s="128"/>
      <c r="L649" s="128"/>
      <c r="M649" s="128"/>
      <c r="N649" s="128"/>
      <c r="O649" s="128"/>
      <c r="P649" s="128"/>
      <c r="Q649" s="128"/>
      <c r="R649" s="128"/>
      <c r="S649" s="128"/>
      <c r="T649" s="128"/>
      <c r="U649" s="128"/>
      <c r="V649" s="128"/>
      <c r="W649" s="128"/>
      <c r="X649" s="128"/>
      <c r="Y649" s="128"/>
      <c r="Z649" s="128"/>
      <c r="AA649" s="128"/>
      <c r="AB649" s="128"/>
      <c r="AC649" s="128"/>
      <c r="AD649" s="128"/>
      <c r="AE649" s="128"/>
      <c r="AF649" s="128"/>
      <c r="AG649" s="128"/>
      <c r="AH649" s="128"/>
      <c r="AI649" s="128"/>
      <c r="AJ649" s="128"/>
    </row>
    <row r="650" spans="1:36" ht="15.75" customHeight="1" x14ac:dyDescent="0.35">
      <c r="A650" s="138"/>
      <c r="B650" s="131"/>
      <c r="C650" s="131"/>
      <c r="D650" s="131"/>
      <c r="E650" s="131"/>
      <c r="F650" s="131"/>
      <c r="G650" s="131"/>
      <c r="H650" s="131"/>
      <c r="I650" s="128"/>
      <c r="J650" s="128"/>
      <c r="K650" s="128"/>
      <c r="L650" s="128"/>
      <c r="M650" s="128"/>
      <c r="N650" s="128"/>
      <c r="O650" s="128"/>
      <c r="P650" s="128"/>
      <c r="Q650" s="128"/>
      <c r="R650" s="128"/>
      <c r="S650" s="128"/>
      <c r="T650" s="128"/>
      <c r="U650" s="128"/>
      <c r="V650" s="128"/>
      <c r="W650" s="128"/>
      <c r="X650" s="128"/>
      <c r="Y650" s="128"/>
      <c r="Z650" s="128"/>
      <c r="AA650" s="128"/>
      <c r="AB650" s="128"/>
      <c r="AC650" s="128"/>
      <c r="AD650" s="128"/>
      <c r="AE650" s="128"/>
      <c r="AF650" s="128"/>
      <c r="AG650" s="128"/>
      <c r="AH650" s="128"/>
      <c r="AI650" s="128"/>
      <c r="AJ650" s="128"/>
    </row>
    <row r="651" spans="1:36" ht="15.75" customHeight="1" x14ac:dyDescent="0.35">
      <c r="A651" s="160"/>
      <c r="B651" s="131"/>
      <c r="C651" s="131"/>
      <c r="D651" s="131"/>
      <c r="E651" s="131"/>
      <c r="F651" s="131"/>
      <c r="G651" s="131"/>
      <c r="H651" s="131"/>
      <c r="I651" s="128"/>
      <c r="J651" s="128"/>
      <c r="K651" s="128"/>
      <c r="L651" s="128"/>
      <c r="M651" s="128"/>
      <c r="N651" s="128"/>
      <c r="O651" s="128"/>
      <c r="P651" s="128"/>
      <c r="Q651" s="128"/>
      <c r="R651" s="128"/>
      <c r="S651" s="128"/>
      <c r="T651" s="128"/>
      <c r="U651" s="128"/>
      <c r="V651" s="128"/>
      <c r="W651" s="128"/>
      <c r="X651" s="128"/>
      <c r="Y651" s="128"/>
      <c r="Z651" s="128"/>
      <c r="AA651" s="128"/>
      <c r="AB651" s="128"/>
      <c r="AC651" s="128"/>
      <c r="AD651" s="128"/>
      <c r="AE651" s="128"/>
      <c r="AF651" s="128"/>
      <c r="AG651" s="128"/>
      <c r="AH651" s="128"/>
      <c r="AI651" s="128"/>
      <c r="AJ651" s="128"/>
    </row>
    <row r="652" spans="1:36" ht="15.75" customHeight="1" x14ac:dyDescent="0.35">
      <c r="A652" s="161"/>
      <c r="B652" s="131"/>
      <c r="C652" s="131"/>
      <c r="D652" s="131"/>
      <c r="E652" s="131"/>
      <c r="F652" s="131"/>
      <c r="G652" s="131"/>
      <c r="H652" s="131"/>
      <c r="I652" s="128"/>
      <c r="J652" s="128"/>
      <c r="K652" s="128"/>
      <c r="L652" s="128"/>
      <c r="M652" s="128"/>
      <c r="N652" s="128"/>
      <c r="O652" s="128"/>
      <c r="P652" s="128"/>
      <c r="Q652" s="128"/>
      <c r="R652" s="128"/>
      <c r="S652" s="128"/>
      <c r="T652" s="128"/>
      <c r="U652" s="128"/>
      <c r="V652" s="128"/>
      <c r="W652" s="128"/>
      <c r="X652" s="128"/>
      <c r="Y652" s="128"/>
      <c r="Z652" s="128"/>
      <c r="AA652" s="128"/>
      <c r="AB652" s="128"/>
      <c r="AC652" s="128"/>
      <c r="AD652" s="128"/>
      <c r="AE652" s="128"/>
      <c r="AF652" s="128"/>
      <c r="AG652" s="128"/>
      <c r="AH652" s="128"/>
      <c r="AI652" s="128"/>
      <c r="AJ652" s="128"/>
    </row>
    <row r="653" spans="1:36" ht="15.75" customHeight="1" x14ac:dyDescent="0.35">
      <c r="A653" s="161"/>
      <c r="B653" s="131"/>
      <c r="C653" s="131"/>
      <c r="D653" s="131"/>
      <c r="E653" s="131"/>
      <c r="F653" s="131"/>
      <c r="G653" s="131"/>
      <c r="H653" s="131"/>
      <c r="I653" s="128"/>
      <c r="J653" s="128"/>
      <c r="K653" s="128"/>
      <c r="L653" s="128"/>
      <c r="M653" s="128"/>
      <c r="N653" s="128"/>
      <c r="O653" s="128"/>
      <c r="P653" s="128"/>
      <c r="Q653" s="128"/>
      <c r="R653" s="128"/>
      <c r="S653" s="128"/>
      <c r="T653" s="128"/>
      <c r="U653" s="128"/>
      <c r="V653" s="128"/>
      <c r="W653" s="128"/>
      <c r="X653" s="128"/>
      <c r="Y653" s="128"/>
      <c r="Z653" s="128"/>
      <c r="AA653" s="128"/>
      <c r="AB653" s="128"/>
      <c r="AC653" s="128"/>
      <c r="AD653" s="128"/>
      <c r="AE653" s="128"/>
      <c r="AF653" s="128"/>
      <c r="AG653" s="128"/>
      <c r="AH653" s="128"/>
      <c r="AI653" s="128"/>
      <c r="AJ653" s="128"/>
    </row>
    <row r="654" spans="1:36" ht="15.75" customHeight="1" x14ac:dyDescent="0.35">
      <c r="A654" s="162"/>
      <c r="B654" s="131"/>
      <c r="C654" s="131"/>
      <c r="D654" s="131"/>
      <c r="E654" s="131"/>
      <c r="F654" s="131"/>
      <c r="G654" s="131"/>
      <c r="H654" s="131"/>
      <c r="I654" s="128"/>
      <c r="J654" s="128"/>
      <c r="K654" s="128"/>
      <c r="L654" s="128"/>
      <c r="M654" s="128"/>
      <c r="N654" s="128"/>
      <c r="O654" s="128"/>
      <c r="P654" s="128"/>
      <c r="Q654" s="128"/>
      <c r="R654" s="128"/>
      <c r="S654" s="128"/>
      <c r="T654" s="128"/>
      <c r="U654" s="128"/>
      <c r="V654" s="128"/>
      <c r="W654" s="128"/>
      <c r="X654" s="128"/>
      <c r="Y654" s="128"/>
      <c r="Z654" s="128"/>
      <c r="AA654" s="128"/>
      <c r="AB654" s="128"/>
      <c r="AC654" s="128"/>
      <c r="AD654" s="128"/>
      <c r="AE654" s="128"/>
      <c r="AF654" s="128"/>
      <c r="AG654" s="128"/>
      <c r="AH654" s="128"/>
      <c r="AI654" s="128"/>
      <c r="AJ654" s="128"/>
    </row>
    <row r="655" spans="1:36" ht="15.75" customHeight="1" x14ac:dyDescent="0.35">
      <c r="A655" s="125"/>
      <c r="B655" s="125"/>
      <c r="C655" s="125"/>
      <c r="D655" s="125"/>
      <c r="E655" s="125"/>
      <c r="F655" s="128"/>
      <c r="G655" s="128"/>
      <c r="H655" s="128"/>
      <c r="I655" s="128"/>
      <c r="J655" s="128"/>
      <c r="K655" s="128"/>
      <c r="L655" s="128"/>
      <c r="M655" s="128"/>
      <c r="N655" s="128"/>
      <c r="O655" s="128"/>
      <c r="P655" s="128"/>
      <c r="Q655" s="128"/>
      <c r="R655" s="128"/>
      <c r="S655" s="128"/>
      <c r="T655" s="128"/>
      <c r="U655" s="128"/>
      <c r="V655" s="128"/>
      <c r="W655" s="128"/>
      <c r="X655" s="128"/>
      <c r="Y655" s="128"/>
      <c r="Z655" s="128"/>
      <c r="AA655" s="128"/>
      <c r="AB655" s="128"/>
      <c r="AC655" s="128"/>
      <c r="AD655" s="128"/>
      <c r="AE655" s="128"/>
      <c r="AF655" s="128"/>
      <c r="AG655" s="128"/>
      <c r="AH655" s="128"/>
      <c r="AI655" s="128"/>
      <c r="AJ655" s="128"/>
    </row>
    <row r="656" spans="1:36" ht="15.75" customHeight="1" x14ac:dyDescent="0.35">
      <c r="A656" s="124"/>
      <c r="B656" s="141"/>
      <c r="C656" s="141"/>
      <c r="D656" s="141"/>
      <c r="E656" s="141"/>
      <c r="F656" s="141"/>
      <c r="G656" s="141"/>
      <c r="H656" s="141"/>
      <c r="I656" s="128"/>
      <c r="J656" s="128"/>
      <c r="K656" s="128"/>
      <c r="L656" s="128"/>
      <c r="M656" s="128"/>
      <c r="N656" s="128"/>
      <c r="O656" s="128"/>
      <c r="P656" s="128"/>
      <c r="Q656" s="128"/>
      <c r="R656" s="128"/>
      <c r="S656" s="128"/>
      <c r="T656" s="128"/>
      <c r="U656" s="128"/>
      <c r="V656" s="128"/>
      <c r="W656" s="128"/>
      <c r="X656" s="128"/>
      <c r="Y656" s="128"/>
      <c r="Z656" s="128"/>
      <c r="AA656" s="128"/>
      <c r="AB656" s="128"/>
      <c r="AC656" s="128"/>
      <c r="AD656" s="128"/>
      <c r="AE656" s="128"/>
      <c r="AF656" s="128"/>
      <c r="AG656" s="128"/>
      <c r="AH656" s="128"/>
      <c r="AI656" s="128"/>
      <c r="AJ656" s="128"/>
    </row>
    <row r="657" spans="1:36" ht="15.75" customHeight="1" x14ac:dyDescent="0.35">
      <c r="A657" s="125"/>
      <c r="B657" s="125"/>
      <c r="C657" s="125"/>
      <c r="D657" s="125"/>
      <c r="E657" s="125"/>
      <c r="F657" s="128"/>
      <c r="G657" s="128"/>
      <c r="H657" s="128"/>
      <c r="I657" s="128"/>
      <c r="J657" s="128"/>
      <c r="K657" s="128"/>
      <c r="L657" s="128"/>
      <c r="M657" s="128"/>
      <c r="N657" s="128"/>
      <c r="O657" s="128"/>
      <c r="P657" s="128"/>
      <c r="Q657" s="128"/>
      <c r="R657" s="128"/>
      <c r="S657" s="128"/>
      <c r="T657" s="128"/>
      <c r="U657" s="128"/>
      <c r="V657" s="128"/>
      <c r="W657" s="128"/>
      <c r="X657" s="128"/>
      <c r="Y657" s="128"/>
      <c r="Z657" s="128"/>
      <c r="AA657" s="128"/>
      <c r="AB657" s="128"/>
      <c r="AC657" s="128"/>
      <c r="AD657" s="128"/>
      <c r="AE657" s="128"/>
      <c r="AF657" s="128"/>
      <c r="AG657" s="128"/>
      <c r="AH657" s="128"/>
      <c r="AI657" s="128"/>
      <c r="AJ657" s="128"/>
    </row>
    <row r="658" spans="1:36" ht="15.75" customHeight="1" x14ac:dyDescent="0.35">
      <c r="A658" s="125"/>
      <c r="B658" s="125"/>
      <c r="C658" s="125"/>
      <c r="D658" s="125"/>
      <c r="E658" s="125"/>
      <c r="F658" s="128"/>
      <c r="G658" s="128"/>
      <c r="H658" s="128"/>
      <c r="I658" s="128"/>
      <c r="J658" s="128"/>
      <c r="K658" s="128"/>
      <c r="L658" s="128"/>
      <c r="M658" s="128"/>
      <c r="N658" s="128"/>
      <c r="O658" s="128"/>
      <c r="P658" s="128"/>
      <c r="Q658" s="128"/>
      <c r="R658" s="128"/>
      <c r="S658" s="128"/>
      <c r="T658" s="128"/>
      <c r="U658" s="128"/>
      <c r="V658" s="128"/>
      <c r="W658" s="128"/>
      <c r="X658" s="128"/>
      <c r="Y658" s="128"/>
      <c r="Z658" s="128"/>
      <c r="AA658" s="128"/>
      <c r="AB658" s="128"/>
      <c r="AC658" s="128"/>
      <c r="AD658" s="128"/>
      <c r="AE658" s="128"/>
      <c r="AF658" s="128"/>
      <c r="AG658" s="128"/>
      <c r="AH658" s="128"/>
      <c r="AI658" s="128"/>
      <c r="AJ658" s="128"/>
    </row>
    <row r="659" spans="1:36" ht="15.75" customHeight="1" x14ac:dyDescent="0.35">
      <c r="A659" s="124"/>
      <c r="B659" s="163"/>
      <c r="C659" s="163"/>
      <c r="D659" s="163"/>
      <c r="E659" s="163"/>
      <c r="F659" s="163"/>
      <c r="G659" s="163"/>
      <c r="H659" s="163"/>
      <c r="I659" s="128"/>
      <c r="J659" s="128"/>
      <c r="K659" s="128"/>
      <c r="L659" s="128"/>
      <c r="M659" s="128"/>
      <c r="N659" s="128"/>
      <c r="O659" s="128"/>
      <c r="P659" s="128"/>
      <c r="Q659" s="128"/>
      <c r="R659" s="128"/>
      <c r="S659" s="128"/>
      <c r="T659" s="128"/>
      <c r="U659" s="128"/>
      <c r="V659" s="128"/>
      <c r="W659" s="128"/>
      <c r="X659" s="128"/>
      <c r="Y659" s="128"/>
      <c r="Z659" s="128"/>
      <c r="AA659" s="128"/>
      <c r="AB659" s="128"/>
      <c r="AC659" s="128"/>
      <c r="AD659" s="128"/>
      <c r="AE659" s="128"/>
      <c r="AF659" s="128"/>
      <c r="AG659" s="128"/>
      <c r="AH659" s="128"/>
      <c r="AI659" s="128"/>
      <c r="AJ659" s="128"/>
    </row>
    <row r="660" spans="1:36" ht="15.75" customHeight="1" x14ac:dyDescent="0.35">
      <c r="A660" s="164"/>
      <c r="B660" s="165"/>
      <c r="C660" s="165"/>
      <c r="D660" s="165"/>
      <c r="E660" s="165"/>
      <c r="F660" s="165"/>
      <c r="G660" s="165"/>
      <c r="H660" s="165"/>
      <c r="I660" s="128"/>
      <c r="J660" s="128"/>
      <c r="K660" s="128"/>
      <c r="L660" s="128"/>
      <c r="M660" s="128"/>
      <c r="N660" s="128"/>
      <c r="O660" s="128"/>
      <c r="P660" s="128"/>
      <c r="Q660" s="128"/>
      <c r="R660" s="128"/>
      <c r="S660" s="128"/>
      <c r="T660" s="128"/>
      <c r="U660" s="128"/>
      <c r="V660" s="128"/>
      <c r="W660" s="128"/>
      <c r="X660" s="128"/>
      <c r="Y660" s="128"/>
      <c r="Z660" s="128"/>
      <c r="AA660" s="128"/>
      <c r="AB660" s="128"/>
      <c r="AC660" s="128"/>
      <c r="AD660" s="128"/>
      <c r="AE660" s="128"/>
      <c r="AF660" s="128"/>
      <c r="AG660" s="128"/>
      <c r="AH660" s="128"/>
      <c r="AI660" s="128"/>
      <c r="AJ660" s="128"/>
    </row>
    <row r="661" spans="1:36" ht="15.75" customHeight="1" x14ac:dyDescent="0.35">
      <c r="A661" s="164"/>
      <c r="B661" s="165"/>
      <c r="C661" s="165"/>
      <c r="D661" s="165"/>
      <c r="E661" s="165"/>
      <c r="F661" s="166"/>
      <c r="G661" s="166"/>
      <c r="H661" s="166"/>
      <c r="I661" s="128"/>
      <c r="J661" s="128"/>
      <c r="K661" s="128"/>
      <c r="L661" s="128"/>
      <c r="M661" s="128"/>
      <c r="N661" s="128"/>
      <c r="O661" s="128"/>
      <c r="P661" s="128"/>
      <c r="Q661" s="128"/>
      <c r="R661" s="128"/>
      <c r="S661" s="128"/>
      <c r="T661" s="128"/>
      <c r="U661" s="128"/>
      <c r="V661" s="128"/>
      <c r="W661" s="128"/>
      <c r="X661" s="128"/>
      <c r="Y661" s="128"/>
      <c r="Z661" s="128"/>
      <c r="AA661" s="128"/>
      <c r="AB661" s="128"/>
      <c r="AC661" s="128"/>
      <c r="AD661" s="128"/>
      <c r="AE661" s="128"/>
      <c r="AF661" s="128"/>
      <c r="AG661" s="128"/>
      <c r="AH661" s="128"/>
      <c r="AI661" s="128"/>
      <c r="AJ661" s="128"/>
    </row>
    <row r="662" spans="1:36" ht="15.75" customHeight="1" x14ac:dyDescent="0.35">
      <c r="A662" s="164"/>
      <c r="B662" s="165"/>
      <c r="C662" s="165"/>
      <c r="D662" s="165"/>
      <c r="E662" s="165"/>
      <c r="F662" s="165"/>
      <c r="G662" s="165"/>
      <c r="H662" s="165"/>
      <c r="I662" s="128"/>
      <c r="J662" s="128"/>
      <c r="K662" s="128"/>
      <c r="L662" s="128"/>
      <c r="M662" s="128"/>
      <c r="N662" s="128"/>
      <c r="O662" s="128"/>
      <c r="P662" s="128"/>
      <c r="Q662" s="128"/>
      <c r="R662" s="128"/>
      <c r="S662" s="128"/>
      <c r="T662" s="128"/>
      <c r="U662" s="128"/>
      <c r="V662" s="128"/>
      <c r="W662" s="128"/>
      <c r="X662" s="128"/>
      <c r="Y662" s="128"/>
      <c r="Z662" s="128"/>
      <c r="AA662" s="128"/>
      <c r="AB662" s="128"/>
      <c r="AC662" s="128"/>
      <c r="AD662" s="128"/>
      <c r="AE662" s="128"/>
      <c r="AF662" s="128"/>
      <c r="AG662" s="128"/>
      <c r="AH662" s="128"/>
      <c r="AI662" s="128"/>
      <c r="AJ662" s="128"/>
    </row>
    <row r="663" spans="1:36" ht="15.75" customHeight="1" x14ac:dyDescent="0.35">
      <c r="A663" s="164"/>
      <c r="B663" s="165"/>
      <c r="C663" s="165"/>
      <c r="D663" s="165"/>
      <c r="E663" s="165"/>
      <c r="F663" s="165"/>
      <c r="G663" s="165"/>
      <c r="H663" s="165"/>
      <c r="I663" s="128"/>
      <c r="J663" s="128"/>
      <c r="K663" s="128"/>
      <c r="L663" s="128"/>
      <c r="M663" s="128"/>
      <c r="N663" s="128"/>
      <c r="O663" s="128"/>
      <c r="P663" s="128"/>
      <c r="Q663" s="128"/>
      <c r="R663" s="128"/>
      <c r="S663" s="128"/>
      <c r="T663" s="128"/>
      <c r="U663" s="128"/>
      <c r="V663" s="128"/>
      <c r="W663" s="128"/>
      <c r="X663" s="128"/>
      <c r="Y663" s="128"/>
      <c r="Z663" s="128"/>
      <c r="AA663" s="128"/>
      <c r="AB663" s="128"/>
      <c r="AC663" s="128"/>
      <c r="AD663" s="128"/>
      <c r="AE663" s="128"/>
      <c r="AF663" s="128"/>
      <c r="AG663" s="128"/>
      <c r="AH663" s="128"/>
      <c r="AI663" s="128"/>
      <c r="AJ663" s="128"/>
    </row>
    <row r="664" spans="1:36" ht="15.75" customHeight="1" x14ac:dyDescent="0.35">
      <c r="A664" s="164"/>
      <c r="B664" s="165"/>
      <c r="C664" s="165"/>
      <c r="D664" s="165"/>
      <c r="E664" s="165"/>
      <c r="F664" s="165"/>
      <c r="G664" s="165"/>
      <c r="H664" s="165"/>
      <c r="I664" s="128"/>
      <c r="J664" s="128"/>
      <c r="K664" s="128"/>
      <c r="L664" s="128"/>
      <c r="M664" s="128"/>
      <c r="N664" s="128"/>
      <c r="O664" s="128"/>
      <c r="P664" s="128"/>
      <c r="Q664" s="128"/>
      <c r="R664" s="128"/>
      <c r="S664" s="128"/>
      <c r="T664" s="128"/>
      <c r="U664" s="128"/>
      <c r="V664" s="128"/>
      <c r="W664" s="128"/>
      <c r="X664" s="128"/>
      <c r="Y664" s="128"/>
      <c r="Z664" s="128"/>
      <c r="AA664" s="128"/>
      <c r="AB664" s="128"/>
      <c r="AC664" s="128"/>
      <c r="AD664" s="128"/>
      <c r="AE664" s="128"/>
      <c r="AF664" s="128"/>
      <c r="AG664" s="128"/>
      <c r="AH664" s="128"/>
      <c r="AI664" s="128"/>
      <c r="AJ664" s="128"/>
    </row>
    <row r="665" spans="1:36" ht="15.75" customHeight="1" x14ac:dyDescent="0.35">
      <c r="A665" s="164"/>
      <c r="B665" s="167"/>
      <c r="C665" s="167"/>
      <c r="D665" s="167"/>
      <c r="E665" s="167"/>
      <c r="F665" s="167"/>
      <c r="G665" s="167"/>
      <c r="H665" s="167"/>
      <c r="I665" s="128"/>
      <c r="J665" s="128"/>
      <c r="K665" s="128"/>
      <c r="L665" s="128"/>
      <c r="M665" s="128"/>
      <c r="N665" s="128"/>
      <c r="O665" s="128"/>
      <c r="P665" s="128"/>
      <c r="Q665" s="128"/>
      <c r="R665" s="128"/>
      <c r="S665" s="128"/>
      <c r="T665" s="128"/>
      <c r="U665" s="128"/>
      <c r="V665" s="128"/>
      <c r="W665" s="128"/>
      <c r="X665" s="128"/>
      <c r="Y665" s="128"/>
      <c r="Z665" s="128"/>
      <c r="AA665" s="128"/>
      <c r="AB665" s="128"/>
      <c r="AC665" s="128"/>
      <c r="AD665" s="128"/>
      <c r="AE665" s="128"/>
      <c r="AF665" s="128"/>
      <c r="AG665" s="128"/>
      <c r="AH665" s="128"/>
      <c r="AI665" s="128"/>
      <c r="AJ665" s="128"/>
    </row>
    <row r="666" spans="1:36" ht="15.75" customHeight="1" x14ac:dyDescent="0.35">
      <c r="A666" s="124"/>
      <c r="B666" s="135"/>
      <c r="C666" s="135"/>
      <c r="D666" s="135"/>
      <c r="E666" s="135"/>
      <c r="F666" s="135"/>
      <c r="G666" s="135"/>
      <c r="H666" s="135"/>
      <c r="I666" s="128"/>
      <c r="J666" s="128"/>
      <c r="K666" s="128"/>
      <c r="L666" s="128"/>
      <c r="M666" s="128"/>
      <c r="N666" s="128"/>
      <c r="O666" s="128"/>
      <c r="P666" s="128"/>
      <c r="Q666" s="128"/>
      <c r="R666" s="128"/>
      <c r="S666" s="128"/>
      <c r="T666" s="128"/>
      <c r="U666" s="128"/>
      <c r="V666" s="128"/>
      <c r="W666" s="128"/>
      <c r="X666" s="128"/>
      <c r="Y666" s="128"/>
      <c r="Z666" s="128"/>
      <c r="AA666" s="128"/>
      <c r="AB666" s="128"/>
      <c r="AC666" s="128"/>
      <c r="AD666" s="128"/>
      <c r="AE666" s="128"/>
      <c r="AF666" s="128"/>
      <c r="AG666" s="128"/>
      <c r="AH666" s="128"/>
      <c r="AI666" s="128"/>
      <c r="AJ666" s="128"/>
    </row>
    <row r="667" spans="1:36" ht="15.75" customHeight="1" x14ac:dyDescent="0.35">
      <c r="A667" s="125"/>
      <c r="B667" s="125"/>
      <c r="C667" s="125"/>
      <c r="D667" s="125"/>
      <c r="E667" s="125"/>
      <c r="F667" s="128"/>
      <c r="G667" s="128"/>
      <c r="H667" s="128"/>
      <c r="I667" s="128"/>
      <c r="J667" s="128"/>
      <c r="K667" s="128"/>
      <c r="L667" s="128"/>
      <c r="M667" s="128"/>
      <c r="N667" s="128"/>
      <c r="O667" s="128"/>
      <c r="P667" s="128"/>
      <c r="Q667" s="128"/>
      <c r="R667" s="128"/>
      <c r="S667" s="128"/>
      <c r="T667" s="128"/>
      <c r="U667" s="128"/>
      <c r="V667" s="128"/>
      <c r="W667" s="128"/>
      <c r="X667" s="128"/>
      <c r="Y667" s="128"/>
      <c r="Z667" s="128"/>
      <c r="AA667" s="128"/>
      <c r="AB667" s="128"/>
      <c r="AC667" s="128"/>
      <c r="AD667" s="128"/>
      <c r="AE667" s="128"/>
      <c r="AF667" s="128"/>
      <c r="AG667" s="128"/>
      <c r="AH667" s="128"/>
      <c r="AI667" s="128"/>
      <c r="AJ667" s="128"/>
    </row>
    <row r="668" spans="1:36" ht="15.75" customHeight="1" x14ac:dyDescent="0.35">
      <c r="A668" s="124"/>
      <c r="B668" s="124"/>
      <c r="C668" s="124"/>
      <c r="D668" s="124"/>
      <c r="E668" s="124"/>
      <c r="F668" s="168"/>
      <c r="G668" s="168"/>
      <c r="H668" s="168"/>
      <c r="I668" s="168"/>
      <c r="J668" s="168"/>
      <c r="K668" s="168"/>
      <c r="L668" s="168"/>
      <c r="M668" s="168"/>
      <c r="N668" s="168"/>
      <c r="O668" s="168"/>
      <c r="P668" s="168"/>
      <c r="Q668" s="168"/>
      <c r="R668" s="168"/>
      <c r="S668" s="168"/>
      <c r="T668" s="168"/>
      <c r="U668" s="168"/>
      <c r="V668" s="168"/>
      <c r="W668" s="168"/>
      <c r="X668" s="168"/>
      <c r="Y668" s="168"/>
      <c r="Z668" s="168"/>
      <c r="AA668" s="168"/>
      <c r="AB668" s="168"/>
      <c r="AC668" s="168"/>
      <c r="AD668" s="168"/>
      <c r="AE668" s="168"/>
      <c r="AF668" s="168"/>
      <c r="AG668" s="168"/>
      <c r="AH668" s="168"/>
      <c r="AI668" s="168"/>
      <c r="AJ668" s="168"/>
    </row>
    <row r="669" spans="1:36" ht="15.75" customHeight="1" x14ac:dyDescent="0.35">
      <c r="A669" s="125"/>
      <c r="B669" s="169"/>
      <c r="C669" s="169"/>
      <c r="D669" s="169"/>
      <c r="E669" s="169"/>
      <c r="F669" s="169"/>
      <c r="G669" s="169"/>
      <c r="H669" s="169"/>
      <c r="I669" s="169"/>
      <c r="J669" s="169"/>
      <c r="K669" s="169"/>
      <c r="L669" s="169"/>
      <c r="M669" s="169"/>
      <c r="N669" s="169"/>
      <c r="O669" s="169"/>
      <c r="P669" s="169"/>
      <c r="Q669" s="169"/>
      <c r="R669" s="169"/>
      <c r="S669" s="169"/>
      <c r="T669" s="169"/>
      <c r="U669" s="169"/>
      <c r="V669" s="169"/>
      <c r="W669" s="169"/>
      <c r="X669" s="169"/>
      <c r="Y669" s="169"/>
      <c r="Z669" s="169"/>
      <c r="AA669" s="169"/>
      <c r="AB669" s="169"/>
      <c r="AC669" s="169"/>
      <c r="AD669" s="169"/>
      <c r="AE669" s="169"/>
      <c r="AF669" s="169"/>
      <c r="AG669" s="169"/>
      <c r="AH669" s="169"/>
      <c r="AI669" s="169"/>
      <c r="AJ669" s="169"/>
    </row>
    <row r="670" spans="1:36" ht="15.75" customHeight="1" x14ac:dyDescent="0.35">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c r="AC670" s="125"/>
      <c r="AD670" s="125"/>
      <c r="AE670" s="125"/>
      <c r="AF670" s="125"/>
      <c r="AG670" s="125"/>
      <c r="AH670" s="169"/>
      <c r="AI670" s="125"/>
      <c r="AJ670" s="125"/>
    </row>
    <row r="671" spans="1:36" ht="15.75" customHeight="1" x14ac:dyDescent="0.35">
      <c r="A671" s="125"/>
      <c r="B671" s="125"/>
      <c r="C671" s="125"/>
      <c r="D671" s="125"/>
      <c r="E671" s="125"/>
      <c r="F671" s="128"/>
      <c r="G671" s="128"/>
      <c r="H671" s="128"/>
      <c r="I671" s="128"/>
      <c r="J671" s="128"/>
      <c r="K671" s="128"/>
      <c r="L671" s="128"/>
      <c r="M671" s="128"/>
      <c r="N671" s="128"/>
      <c r="O671" s="128"/>
      <c r="P671" s="128"/>
      <c r="Q671" s="128"/>
      <c r="R671" s="128"/>
      <c r="S671" s="128"/>
      <c r="T671" s="128"/>
      <c r="U671" s="128"/>
      <c r="V671" s="128"/>
      <c r="W671" s="128"/>
      <c r="X671" s="128"/>
      <c r="Y671" s="128"/>
      <c r="Z671" s="128"/>
      <c r="AA671" s="128"/>
      <c r="AB671" s="128"/>
      <c r="AC671" s="128"/>
      <c r="AD671" s="128"/>
      <c r="AE671" s="128"/>
      <c r="AF671" s="128"/>
      <c r="AG671" s="128"/>
      <c r="AH671" s="128"/>
      <c r="AI671" s="128"/>
      <c r="AJ671" s="128"/>
    </row>
    <row r="672" spans="1:36" ht="15.75" customHeight="1" x14ac:dyDescent="0.35">
      <c r="A672" s="124"/>
      <c r="B672" s="124"/>
      <c r="C672" s="125"/>
      <c r="D672" s="125"/>
      <c r="E672" s="125"/>
      <c r="F672" s="128"/>
      <c r="G672" s="128"/>
      <c r="H672" s="128"/>
      <c r="I672" s="128"/>
      <c r="J672" s="128"/>
      <c r="K672" s="128"/>
      <c r="L672" s="128"/>
      <c r="M672" s="128"/>
      <c r="N672" s="128"/>
      <c r="O672" s="128"/>
      <c r="P672" s="128"/>
      <c r="Q672" s="128"/>
      <c r="R672" s="128"/>
      <c r="S672" s="128"/>
      <c r="T672" s="128"/>
      <c r="U672" s="128"/>
      <c r="V672" s="128"/>
      <c r="W672" s="128"/>
      <c r="X672" s="128"/>
      <c r="Y672" s="128"/>
      <c r="Z672" s="128"/>
      <c r="AA672" s="128"/>
      <c r="AB672" s="128"/>
      <c r="AC672" s="128"/>
      <c r="AD672" s="128"/>
      <c r="AE672" s="128"/>
      <c r="AF672" s="128"/>
      <c r="AG672" s="128"/>
      <c r="AH672" s="128"/>
      <c r="AI672" s="128"/>
      <c r="AJ672" s="128"/>
    </row>
    <row r="673" spans="1:36" ht="15.75" customHeight="1" x14ac:dyDescent="0.35">
      <c r="A673" s="125"/>
      <c r="B673" s="125"/>
      <c r="C673" s="125"/>
      <c r="D673" s="125"/>
      <c r="E673" s="125"/>
      <c r="F673" s="128"/>
      <c r="G673" s="128"/>
      <c r="H673" s="128"/>
      <c r="I673" s="128"/>
      <c r="J673" s="128"/>
      <c r="K673" s="128"/>
      <c r="L673" s="128"/>
      <c r="M673" s="128"/>
      <c r="N673" s="128"/>
      <c r="O673" s="128"/>
      <c r="P673" s="128"/>
      <c r="Q673" s="128"/>
      <c r="R673" s="128"/>
      <c r="S673" s="128"/>
      <c r="T673" s="128"/>
      <c r="U673" s="128"/>
      <c r="V673" s="128"/>
      <c r="W673" s="128"/>
      <c r="X673" s="128"/>
      <c r="Y673" s="128"/>
      <c r="Z673" s="128"/>
      <c r="AA673" s="128"/>
      <c r="AB673" s="128"/>
      <c r="AC673" s="128"/>
      <c r="AD673" s="128"/>
      <c r="AE673" s="128"/>
      <c r="AF673" s="128"/>
      <c r="AG673" s="128"/>
      <c r="AH673" s="128"/>
      <c r="AI673" s="128"/>
      <c r="AJ673" s="128"/>
    </row>
    <row r="674" spans="1:36" ht="15.75" customHeight="1" x14ac:dyDescent="0.35">
      <c r="A674" s="124"/>
      <c r="B674" s="163"/>
      <c r="C674" s="163"/>
      <c r="D674" s="163"/>
      <c r="E674" s="163"/>
      <c r="F674" s="163"/>
      <c r="G674" s="163"/>
      <c r="H674" s="163"/>
      <c r="I674" s="163"/>
      <c r="J674" s="128"/>
      <c r="K674" s="128"/>
      <c r="L674" s="128"/>
      <c r="M674" s="128"/>
      <c r="N674" s="128"/>
      <c r="O674" s="128"/>
      <c r="P674" s="128"/>
      <c r="Q674" s="128"/>
      <c r="R674" s="128"/>
      <c r="S674" s="128"/>
      <c r="T674" s="128"/>
      <c r="U674" s="128"/>
      <c r="V674" s="128"/>
      <c r="W674" s="128"/>
      <c r="X674" s="128"/>
      <c r="Y674" s="128"/>
      <c r="Z674" s="128"/>
      <c r="AA674" s="128"/>
      <c r="AB674" s="128"/>
      <c r="AC674" s="128"/>
      <c r="AD674" s="128"/>
      <c r="AE674" s="128"/>
      <c r="AF674" s="128"/>
      <c r="AG674" s="128"/>
      <c r="AH674" s="128"/>
      <c r="AI674" s="128"/>
      <c r="AJ674" s="128"/>
    </row>
    <row r="675" spans="1:36" ht="15.75" customHeight="1" x14ac:dyDescent="0.35">
      <c r="A675" s="125"/>
      <c r="B675" s="134"/>
      <c r="C675" s="125"/>
      <c r="D675" s="125"/>
      <c r="E675" s="125"/>
      <c r="F675" s="128"/>
      <c r="G675" s="128"/>
      <c r="H675" s="128"/>
      <c r="I675" s="128"/>
      <c r="J675" s="128"/>
      <c r="K675" s="128"/>
      <c r="L675" s="128"/>
      <c r="M675" s="128"/>
      <c r="N675" s="128"/>
      <c r="O675" s="128"/>
      <c r="P675" s="128"/>
      <c r="Q675" s="128"/>
      <c r="R675" s="128"/>
      <c r="S675" s="128"/>
      <c r="T675" s="128"/>
      <c r="U675" s="128"/>
      <c r="V675" s="128"/>
      <c r="W675" s="128"/>
      <c r="X675" s="128"/>
      <c r="Y675" s="128"/>
      <c r="Z675" s="128"/>
      <c r="AA675" s="128"/>
      <c r="AB675" s="128"/>
      <c r="AC675" s="128"/>
      <c r="AD675" s="128"/>
      <c r="AE675" s="128"/>
      <c r="AF675" s="128"/>
      <c r="AG675" s="128"/>
      <c r="AH675" s="128"/>
      <c r="AI675" s="128"/>
      <c r="AJ675" s="128"/>
    </row>
    <row r="676" spans="1:36" ht="15.75" customHeight="1" x14ac:dyDescent="0.35">
      <c r="A676" s="125"/>
      <c r="B676" s="125"/>
      <c r="C676" s="125"/>
      <c r="D676" s="125"/>
      <c r="E676" s="125"/>
      <c r="F676" s="128"/>
      <c r="G676" s="128"/>
      <c r="H676" s="128"/>
      <c r="I676" s="128"/>
      <c r="J676" s="128"/>
      <c r="K676" s="128"/>
      <c r="L676" s="128"/>
      <c r="M676" s="128"/>
      <c r="N676" s="128"/>
      <c r="O676" s="128"/>
      <c r="P676" s="128"/>
      <c r="Q676" s="128"/>
      <c r="R676" s="128"/>
      <c r="S676" s="128"/>
      <c r="T676" s="128"/>
      <c r="U676" s="128"/>
      <c r="V676" s="128"/>
      <c r="W676" s="128"/>
      <c r="X676" s="128"/>
      <c r="Y676" s="128"/>
      <c r="Z676" s="128"/>
      <c r="AA676" s="128"/>
      <c r="AB676" s="128"/>
      <c r="AC676" s="128"/>
      <c r="AD676" s="128"/>
      <c r="AE676" s="128"/>
      <c r="AF676" s="128"/>
      <c r="AG676" s="128"/>
      <c r="AH676" s="128"/>
      <c r="AI676" s="128"/>
      <c r="AJ676" s="128"/>
    </row>
    <row r="677" spans="1:36" ht="15.75" customHeight="1" x14ac:dyDescent="0.35">
      <c r="A677" s="124"/>
      <c r="B677" s="135"/>
      <c r="C677" s="125"/>
      <c r="D677" s="125"/>
      <c r="E677" s="125"/>
      <c r="F677" s="128"/>
      <c r="G677" s="128"/>
      <c r="H677" s="128"/>
      <c r="I677" s="128"/>
      <c r="J677" s="128"/>
      <c r="K677" s="128"/>
      <c r="L677" s="128"/>
      <c r="M677" s="128"/>
      <c r="N677" s="128"/>
      <c r="O677" s="128"/>
      <c r="P677" s="128"/>
      <c r="Q677" s="128"/>
      <c r="R677" s="128"/>
      <c r="S677" s="128"/>
      <c r="T677" s="128"/>
      <c r="U677" s="128"/>
      <c r="V677" s="128"/>
      <c r="W677" s="128"/>
      <c r="X677" s="128"/>
      <c r="Y677" s="128"/>
      <c r="Z677" s="128"/>
      <c r="AA677" s="128"/>
      <c r="AB677" s="128"/>
      <c r="AC677" s="128"/>
      <c r="AD677" s="128"/>
      <c r="AE677" s="128"/>
      <c r="AF677" s="128"/>
      <c r="AG677" s="128"/>
      <c r="AH677" s="128"/>
      <c r="AI677" s="128"/>
      <c r="AJ677" s="128"/>
    </row>
    <row r="678" spans="1:36" ht="15.75" customHeight="1" x14ac:dyDescent="0.35">
      <c r="A678" s="124"/>
      <c r="B678" s="134"/>
      <c r="C678" s="125"/>
      <c r="D678" s="125"/>
      <c r="E678" s="125"/>
      <c r="F678" s="128"/>
      <c r="G678" s="128"/>
      <c r="H678" s="128"/>
      <c r="I678" s="128"/>
      <c r="J678" s="128"/>
      <c r="K678" s="128"/>
      <c r="L678" s="128"/>
      <c r="M678" s="128"/>
      <c r="N678" s="128"/>
      <c r="O678" s="128"/>
      <c r="P678" s="128"/>
      <c r="Q678" s="128"/>
      <c r="R678" s="128"/>
      <c r="S678" s="128"/>
      <c r="T678" s="128"/>
      <c r="U678" s="128"/>
      <c r="V678" s="128"/>
      <c r="W678" s="128"/>
      <c r="X678" s="128"/>
      <c r="Y678" s="128"/>
      <c r="Z678" s="128"/>
      <c r="AA678" s="128"/>
      <c r="AB678" s="128"/>
      <c r="AC678" s="128"/>
      <c r="AD678" s="128"/>
      <c r="AE678" s="128"/>
      <c r="AF678" s="128"/>
      <c r="AG678" s="128"/>
      <c r="AH678" s="128"/>
      <c r="AI678" s="128"/>
      <c r="AJ678" s="128"/>
    </row>
    <row r="679" spans="1:36" ht="15.75" customHeight="1" x14ac:dyDescent="0.35">
      <c r="A679" s="124"/>
      <c r="B679" s="134"/>
      <c r="C679" s="125"/>
      <c r="D679" s="125"/>
      <c r="E679" s="125"/>
      <c r="F679" s="128"/>
      <c r="G679" s="128"/>
      <c r="H679" s="128"/>
      <c r="I679" s="128"/>
      <c r="J679" s="128"/>
      <c r="K679" s="128"/>
      <c r="L679" s="128"/>
      <c r="M679" s="128"/>
      <c r="N679" s="128"/>
      <c r="O679" s="128"/>
      <c r="P679" s="128"/>
      <c r="Q679" s="128"/>
      <c r="R679" s="128"/>
      <c r="S679" s="128"/>
      <c r="T679" s="128"/>
      <c r="U679" s="128"/>
      <c r="V679" s="128"/>
      <c r="W679" s="128"/>
      <c r="X679" s="128"/>
      <c r="Y679" s="128"/>
      <c r="Z679" s="128"/>
      <c r="AA679" s="128"/>
      <c r="AB679" s="128"/>
      <c r="AC679" s="128"/>
      <c r="AD679" s="128"/>
      <c r="AE679" s="128"/>
      <c r="AF679" s="128"/>
      <c r="AG679" s="128"/>
      <c r="AH679" s="128"/>
      <c r="AI679" s="128"/>
      <c r="AJ679" s="128"/>
    </row>
    <row r="680" spans="1:36" ht="15" customHeight="1" x14ac:dyDescent="0.35">
      <c r="A680" s="128"/>
      <c r="B680" s="125"/>
      <c r="C680" s="125"/>
      <c r="D680" s="125"/>
      <c r="E680" s="331"/>
      <c r="F680" s="332"/>
      <c r="G680" s="332"/>
      <c r="H680" s="332"/>
      <c r="I680" s="332"/>
      <c r="J680" s="128"/>
      <c r="K680" s="128"/>
      <c r="L680" s="128"/>
      <c r="M680" s="128"/>
      <c r="N680" s="128"/>
      <c r="O680" s="128"/>
      <c r="P680" s="128"/>
      <c r="Q680" s="128"/>
      <c r="R680" s="128"/>
      <c r="S680" s="128"/>
      <c r="T680" s="128"/>
      <c r="U680" s="128"/>
      <c r="V680" s="128"/>
      <c r="W680" s="128"/>
      <c r="X680" s="128"/>
      <c r="Y680" s="128"/>
      <c r="Z680" s="128"/>
      <c r="AA680" s="128"/>
      <c r="AB680" s="128"/>
      <c r="AC680" s="128"/>
      <c r="AD680" s="128"/>
      <c r="AE680" s="128"/>
      <c r="AF680" s="128"/>
      <c r="AG680" s="128"/>
      <c r="AH680" s="128"/>
      <c r="AI680" s="128"/>
      <c r="AJ680" s="128"/>
    </row>
    <row r="681" spans="1:36" ht="15.75" customHeight="1" x14ac:dyDescent="0.35">
      <c r="A681" s="128"/>
      <c r="B681" s="134"/>
      <c r="C681" s="125"/>
      <c r="D681" s="125"/>
      <c r="E681" s="332"/>
      <c r="F681" s="332"/>
      <c r="G681" s="332"/>
      <c r="H681" s="332"/>
      <c r="I681" s="332"/>
      <c r="J681" s="128"/>
      <c r="K681" s="128"/>
      <c r="L681" s="128"/>
      <c r="M681" s="128"/>
      <c r="N681" s="128"/>
      <c r="O681" s="128"/>
      <c r="P681" s="128"/>
      <c r="Q681" s="128"/>
      <c r="R681" s="128"/>
      <c r="S681" s="128"/>
      <c r="T681" s="128"/>
      <c r="U681" s="128"/>
      <c r="V681" s="128"/>
      <c r="W681" s="128"/>
      <c r="X681" s="128"/>
      <c r="Y681" s="128"/>
      <c r="Z681" s="128"/>
      <c r="AA681" s="128"/>
      <c r="AB681" s="128"/>
      <c r="AC681" s="128"/>
      <c r="AD681" s="128"/>
      <c r="AE681" s="128"/>
      <c r="AF681" s="128"/>
      <c r="AG681" s="128"/>
      <c r="AH681" s="128"/>
      <c r="AI681" s="128"/>
      <c r="AJ681" s="128"/>
    </row>
    <row r="682" spans="1:36" ht="15.75" customHeight="1" x14ac:dyDescent="0.35">
      <c r="A682" s="124"/>
      <c r="B682" s="134"/>
      <c r="C682" s="125"/>
      <c r="D682" s="125"/>
      <c r="E682" s="125"/>
      <c r="F682" s="128"/>
      <c r="G682" s="128"/>
      <c r="H682" s="128"/>
      <c r="I682" s="128"/>
      <c r="J682" s="128"/>
      <c r="K682" s="128"/>
      <c r="L682" s="128"/>
      <c r="M682" s="128"/>
      <c r="N682" s="128"/>
      <c r="O682" s="128"/>
      <c r="P682" s="128"/>
      <c r="Q682" s="128"/>
      <c r="R682" s="128"/>
      <c r="S682" s="128"/>
      <c r="T682" s="128"/>
      <c r="U682" s="128"/>
      <c r="V682" s="128"/>
      <c r="W682" s="128"/>
      <c r="X682" s="128"/>
      <c r="Y682" s="128"/>
      <c r="Z682" s="128"/>
      <c r="AA682" s="128"/>
      <c r="AB682" s="128"/>
      <c r="AC682" s="128"/>
      <c r="AD682" s="128"/>
      <c r="AE682" s="128"/>
      <c r="AF682" s="128"/>
      <c r="AG682" s="128"/>
      <c r="AH682" s="128"/>
      <c r="AI682" s="128"/>
      <c r="AJ682" s="128"/>
    </row>
    <row r="683" spans="1:36" ht="15.75" customHeight="1" x14ac:dyDescent="0.35">
      <c r="A683" s="124"/>
      <c r="B683" s="134"/>
      <c r="C683" s="125"/>
      <c r="D683" s="125"/>
      <c r="E683" s="125"/>
      <c r="F683" s="128"/>
      <c r="G683" s="128"/>
      <c r="H683" s="128"/>
      <c r="I683" s="128"/>
      <c r="J683" s="128"/>
      <c r="K683" s="128"/>
      <c r="L683" s="128"/>
      <c r="M683" s="128"/>
      <c r="N683" s="128"/>
      <c r="O683" s="128"/>
      <c r="P683" s="128"/>
      <c r="Q683" s="128"/>
      <c r="R683" s="128"/>
      <c r="S683" s="128"/>
      <c r="T683" s="128"/>
      <c r="U683" s="128"/>
      <c r="V683" s="128"/>
      <c r="W683" s="128"/>
      <c r="X683" s="128"/>
      <c r="Y683" s="128"/>
      <c r="Z683" s="128"/>
      <c r="AA683" s="128"/>
      <c r="AB683" s="128"/>
      <c r="AC683" s="128"/>
      <c r="AD683" s="128"/>
      <c r="AE683" s="128"/>
      <c r="AF683" s="128"/>
      <c r="AG683" s="128"/>
      <c r="AH683" s="128"/>
      <c r="AI683" s="128"/>
      <c r="AJ683" s="128"/>
    </row>
    <row r="684" spans="1:36" ht="15.75" customHeight="1" x14ac:dyDescent="0.35">
      <c r="A684" s="124"/>
      <c r="B684" s="135"/>
      <c r="C684" s="125"/>
      <c r="D684" s="125"/>
      <c r="E684" s="125"/>
      <c r="F684" s="128"/>
      <c r="G684" s="128"/>
      <c r="H684" s="128"/>
      <c r="I684" s="128"/>
      <c r="J684" s="128"/>
      <c r="K684" s="128"/>
      <c r="L684" s="128"/>
      <c r="M684" s="128"/>
      <c r="N684" s="128"/>
      <c r="O684" s="128"/>
      <c r="P684" s="128"/>
      <c r="Q684" s="128"/>
      <c r="R684" s="128"/>
      <c r="S684" s="128"/>
      <c r="T684" s="128"/>
      <c r="U684" s="128"/>
      <c r="V684" s="128"/>
      <c r="W684" s="128"/>
      <c r="X684" s="128"/>
      <c r="Y684" s="128"/>
      <c r="Z684" s="128"/>
      <c r="AA684" s="128"/>
      <c r="AB684" s="128"/>
      <c r="AC684" s="128"/>
      <c r="AD684" s="128"/>
      <c r="AE684" s="128"/>
      <c r="AF684" s="128"/>
      <c r="AG684" s="128"/>
      <c r="AH684" s="128"/>
      <c r="AI684" s="128"/>
      <c r="AJ684" s="128"/>
    </row>
    <row r="685" spans="1:36" ht="15.75" customHeight="1" x14ac:dyDescent="0.35">
      <c r="A685" s="124"/>
      <c r="B685" s="134"/>
      <c r="C685" s="125"/>
      <c r="D685" s="125"/>
      <c r="E685" s="125"/>
      <c r="F685" s="128"/>
      <c r="G685" s="128"/>
      <c r="H685" s="128"/>
      <c r="I685" s="128"/>
      <c r="J685" s="128"/>
      <c r="K685" s="128"/>
      <c r="L685" s="128"/>
      <c r="M685" s="128"/>
      <c r="N685" s="128"/>
      <c r="O685" s="128"/>
      <c r="P685" s="128"/>
      <c r="Q685" s="128"/>
      <c r="R685" s="128"/>
      <c r="S685" s="128"/>
      <c r="T685" s="128"/>
      <c r="U685" s="128"/>
      <c r="V685" s="128"/>
      <c r="W685" s="128"/>
      <c r="X685" s="128"/>
      <c r="Y685" s="128"/>
      <c r="Z685" s="128"/>
      <c r="AA685" s="128"/>
      <c r="AB685" s="128"/>
      <c r="AC685" s="128"/>
      <c r="AD685" s="128"/>
      <c r="AE685" s="128"/>
      <c r="AF685" s="128"/>
      <c r="AG685" s="128"/>
      <c r="AH685" s="128"/>
      <c r="AI685" s="128"/>
      <c r="AJ685" s="128"/>
    </row>
    <row r="686" spans="1:36" ht="15.75" customHeight="1" x14ac:dyDescent="0.35">
      <c r="A686" s="124"/>
      <c r="B686" s="134"/>
      <c r="C686" s="125"/>
      <c r="D686" s="125"/>
      <c r="E686" s="125"/>
      <c r="F686" s="128"/>
      <c r="G686" s="128"/>
      <c r="H686" s="128"/>
      <c r="I686" s="128"/>
      <c r="J686" s="128"/>
      <c r="K686" s="128"/>
      <c r="L686" s="128"/>
      <c r="M686" s="128"/>
      <c r="N686" s="128"/>
      <c r="O686" s="128"/>
      <c r="P686" s="128"/>
      <c r="Q686" s="128"/>
      <c r="R686" s="128"/>
      <c r="S686" s="128"/>
      <c r="T686" s="128"/>
      <c r="U686" s="128"/>
      <c r="V686" s="128"/>
      <c r="W686" s="128"/>
      <c r="X686" s="128"/>
      <c r="Y686" s="128"/>
      <c r="Z686" s="128"/>
      <c r="AA686" s="128"/>
      <c r="AB686" s="128"/>
      <c r="AC686" s="128"/>
      <c r="AD686" s="128"/>
      <c r="AE686" s="128"/>
      <c r="AF686" s="128"/>
      <c r="AG686" s="128"/>
      <c r="AH686" s="128"/>
      <c r="AI686" s="128"/>
      <c r="AJ686" s="128"/>
    </row>
    <row r="687" spans="1:36" ht="15.75" customHeight="1" x14ac:dyDescent="0.35">
      <c r="A687" s="124"/>
      <c r="B687" s="134"/>
      <c r="C687" s="125"/>
      <c r="D687" s="125"/>
      <c r="E687" s="125"/>
      <c r="F687" s="128"/>
      <c r="G687" s="128"/>
      <c r="H687" s="128"/>
      <c r="I687" s="128"/>
      <c r="J687" s="128"/>
      <c r="K687" s="128"/>
      <c r="L687" s="128"/>
      <c r="M687" s="128"/>
      <c r="N687" s="128"/>
      <c r="O687" s="128"/>
      <c r="P687" s="128"/>
      <c r="Q687" s="128"/>
      <c r="R687" s="128"/>
      <c r="S687" s="128"/>
      <c r="T687" s="128"/>
      <c r="U687" s="128"/>
      <c r="V687" s="128"/>
      <c r="W687" s="128"/>
      <c r="X687" s="128"/>
      <c r="Y687" s="128"/>
      <c r="Z687" s="128"/>
      <c r="AA687" s="128"/>
      <c r="AB687" s="128"/>
      <c r="AC687" s="128"/>
      <c r="AD687" s="128"/>
      <c r="AE687" s="128"/>
      <c r="AF687" s="128"/>
      <c r="AG687" s="128"/>
      <c r="AH687" s="128"/>
      <c r="AI687" s="128"/>
      <c r="AJ687" s="128"/>
    </row>
    <row r="688" spans="1:36" ht="15.75" customHeight="1" x14ac:dyDescent="0.35">
      <c r="A688" s="124"/>
      <c r="B688" s="134"/>
      <c r="C688" s="125"/>
      <c r="D688" s="125"/>
      <c r="E688" s="125"/>
      <c r="F688" s="128"/>
      <c r="G688" s="128"/>
      <c r="H688" s="128"/>
      <c r="I688" s="128"/>
      <c r="J688" s="128"/>
      <c r="K688" s="128"/>
      <c r="L688" s="128"/>
      <c r="M688" s="128"/>
      <c r="N688" s="128"/>
      <c r="O688" s="128"/>
      <c r="P688" s="128"/>
      <c r="Q688" s="128"/>
      <c r="R688" s="128"/>
      <c r="S688" s="128"/>
      <c r="T688" s="128"/>
      <c r="U688" s="128"/>
      <c r="V688" s="128"/>
      <c r="W688" s="128"/>
      <c r="X688" s="128"/>
      <c r="Y688" s="128"/>
      <c r="Z688" s="128"/>
      <c r="AA688" s="128"/>
      <c r="AB688" s="128"/>
      <c r="AC688" s="128"/>
      <c r="AD688" s="128"/>
      <c r="AE688" s="128"/>
      <c r="AF688" s="128"/>
      <c r="AG688" s="128"/>
      <c r="AH688" s="128"/>
      <c r="AI688" s="128"/>
      <c r="AJ688" s="128"/>
    </row>
    <row r="689" spans="1:36" ht="15.75" customHeight="1" x14ac:dyDescent="0.35">
      <c r="A689" s="170"/>
      <c r="B689" s="171"/>
      <c r="C689" s="171"/>
      <c r="D689" s="171"/>
      <c r="E689" s="171"/>
      <c r="F689" s="171"/>
      <c r="G689" s="171"/>
      <c r="H689" s="171"/>
      <c r="I689" s="171"/>
      <c r="J689" s="171"/>
      <c r="K689" s="171"/>
      <c r="L689" s="171"/>
      <c r="M689" s="171"/>
      <c r="N689" s="171"/>
      <c r="O689" s="128"/>
      <c r="P689" s="128"/>
      <c r="Q689" s="128"/>
      <c r="R689" s="128"/>
      <c r="S689" s="128"/>
      <c r="T689" s="128"/>
      <c r="U689" s="128"/>
      <c r="V689" s="128"/>
      <c r="W689" s="128"/>
      <c r="X689" s="128"/>
      <c r="Y689" s="128"/>
      <c r="Z689" s="128"/>
      <c r="AA689" s="128"/>
      <c r="AB689" s="128"/>
      <c r="AC689" s="128"/>
      <c r="AD689" s="128"/>
      <c r="AE689" s="128"/>
      <c r="AF689" s="128"/>
      <c r="AG689" s="128"/>
      <c r="AH689" s="128"/>
      <c r="AI689" s="128"/>
      <c r="AJ689" s="128"/>
    </row>
    <row r="690" spans="1:36" ht="15.75" customHeight="1" x14ac:dyDescent="0.35">
      <c r="A690" s="171"/>
      <c r="B690" s="171"/>
      <c r="C690" s="171"/>
      <c r="D690" s="171"/>
      <c r="E690" s="171"/>
      <c r="F690" s="171"/>
      <c r="G690" s="171"/>
      <c r="H690" s="171"/>
      <c r="I690" s="171"/>
      <c r="J690" s="171"/>
      <c r="K690" s="171"/>
      <c r="L690" s="171"/>
      <c r="M690" s="171"/>
      <c r="N690" s="171"/>
      <c r="O690" s="128"/>
      <c r="P690" s="128"/>
      <c r="Q690" s="128"/>
      <c r="R690" s="128"/>
      <c r="S690" s="128"/>
      <c r="T690" s="128"/>
      <c r="U690" s="128"/>
      <c r="V690" s="128"/>
      <c r="W690" s="128"/>
      <c r="X690" s="128"/>
      <c r="Y690" s="128"/>
      <c r="Z690" s="128"/>
      <c r="AA690" s="128"/>
      <c r="AB690" s="128"/>
      <c r="AC690" s="128"/>
      <c r="AD690" s="128"/>
      <c r="AE690" s="128"/>
      <c r="AF690" s="128"/>
      <c r="AG690" s="128"/>
      <c r="AH690" s="128"/>
      <c r="AI690" s="128"/>
      <c r="AJ690" s="128"/>
    </row>
    <row r="691" spans="1:36" ht="15.75" customHeight="1" x14ac:dyDescent="0.35">
      <c r="A691" s="171"/>
      <c r="B691" s="171"/>
      <c r="C691" s="171"/>
      <c r="D691" s="171"/>
      <c r="E691" s="171"/>
      <c r="F691" s="171"/>
      <c r="G691" s="171"/>
      <c r="H691" s="171"/>
      <c r="I691" s="171"/>
      <c r="J691" s="171"/>
      <c r="K691" s="171"/>
      <c r="L691" s="171"/>
      <c r="M691" s="171"/>
      <c r="N691" s="171"/>
      <c r="O691" s="128"/>
      <c r="P691" s="128"/>
      <c r="Q691" s="128"/>
      <c r="R691" s="128"/>
      <c r="S691" s="128"/>
      <c r="T691" s="128"/>
      <c r="U691" s="128"/>
      <c r="V691" s="128"/>
      <c r="W691" s="128"/>
      <c r="X691" s="128"/>
      <c r="Y691" s="128"/>
      <c r="Z691" s="128"/>
      <c r="AA691" s="128"/>
      <c r="AB691" s="128"/>
      <c r="AC691" s="128"/>
      <c r="AD691" s="128"/>
      <c r="AE691" s="128"/>
      <c r="AF691" s="128"/>
      <c r="AG691" s="128"/>
      <c r="AH691" s="128"/>
      <c r="AI691" s="128"/>
      <c r="AJ691" s="128"/>
    </row>
    <row r="692" spans="1:36" ht="15.75" customHeight="1" x14ac:dyDescent="0.35">
      <c r="A692" s="172"/>
      <c r="B692" s="173"/>
      <c r="C692" s="174"/>
      <c r="D692" s="175"/>
      <c r="E692" s="175"/>
      <c r="F692" s="176"/>
      <c r="G692" s="175"/>
      <c r="H692" s="176"/>
      <c r="I692" s="175"/>
      <c r="J692" s="176"/>
      <c r="K692" s="175"/>
      <c r="L692" s="176"/>
      <c r="M692" s="176"/>
      <c r="N692" s="176"/>
      <c r="O692" s="128"/>
      <c r="P692" s="128"/>
      <c r="Q692" s="128"/>
      <c r="R692" s="128"/>
      <c r="S692" s="128"/>
      <c r="T692" s="128"/>
      <c r="U692" s="128"/>
      <c r="V692" s="128"/>
      <c r="W692" s="128"/>
      <c r="X692" s="128"/>
      <c r="Y692" s="128"/>
      <c r="Z692" s="128"/>
      <c r="AA692" s="128"/>
      <c r="AB692" s="128"/>
      <c r="AC692" s="128"/>
      <c r="AD692" s="128"/>
      <c r="AE692" s="128"/>
      <c r="AF692" s="128"/>
      <c r="AG692" s="128"/>
      <c r="AH692" s="128"/>
      <c r="AI692" s="128"/>
      <c r="AJ692" s="128"/>
    </row>
    <row r="693" spans="1:36" ht="15.75" customHeight="1" x14ac:dyDescent="0.35">
      <c r="A693" s="177"/>
      <c r="B693" s="176"/>
      <c r="C693" s="178"/>
      <c r="D693" s="177"/>
      <c r="E693" s="177"/>
      <c r="F693" s="179"/>
      <c r="G693" s="177"/>
      <c r="H693" s="179"/>
      <c r="I693" s="177"/>
      <c r="J693" s="179"/>
      <c r="K693" s="177"/>
      <c r="L693" s="179"/>
      <c r="M693" s="177"/>
      <c r="N693" s="179"/>
      <c r="O693" s="128"/>
      <c r="P693" s="128"/>
      <c r="Q693" s="128"/>
      <c r="R693" s="128"/>
      <c r="S693" s="128"/>
      <c r="T693" s="128"/>
      <c r="U693" s="128"/>
      <c r="V693" s="128"/>
      <c r="W693" s="128"/>
      <c r="X693" s="128"/>
      <c r="Y693" s="128"/>
      <c r="Z693" s="128"/>
      <c r="AA693" s="128"/>
      <c r="AB693" s="128"/>
      <c r="AC693" s="128"/>
      <c r="AD693" s="128"/>
      <c r="AE693" s="128"/>
      <c r="AF693" s="128"/>
      <c r="AG693" s="128"/>
      <c r="AH693" s="128"/>
      <c r="AI693" s="128"/>
      <c r="AJ693" s="128"/>
    </row>
    <row r="694" spans="1:36" ht="15.75" customHeight="1" x14ac:dyDescent="0.35">
      <c r="A694" s="177"/>
      <c r="B694" s="176"/>
      <c r="C694" s="176"/>
      <c r="D694" s="177"/>
      <c r="E694" s="177"/>
      <c r="F694" s="179"/>
      <c r="G694" s="177"/>
      <c r="H694" s="179"/>
      <c r="I694" s="177"/>
      <c r="J694" s="179"/>
      <c r="K694" s="177"/>
      <c r="L694" s="179"/>
      <c r="M694" s="177"/>
      <c r="N694" s="179"/>
      <c r="O694" s="128"/>
      <c r="P694" s="128"/>
      <c r="Q694" s="128"/>
      <c r="R694" s="128"/>
      <c r="S694" s="128"/>
      <c r="T694" s="128"/>
      <c r="U694" s="128"/>
      <c r="V694" s="128"/>
      <c r="W694" s="128"/>
      <c r="X694" s="128"/>
      <c r="Y694" s="128"/>
      <c r="Z694" s="128"/>
      <c r="AA694" s="128"/>
      <c r="AB694" s="128"/>
      <c r="AC694" s="128"/>
      <c r="AD694" s="128"/>
      <c r="AE694" s="128"/>
      <c r="AF694" s="128"/>
      <c r="AG694" s="128"/>
      <c r="AH694" s="128"/>
      <c r="AI694" s="128"/>
      <c r="AJ694" s="128"/>
    </row>
    <row r="695" spans="1:36" ht="15.75" customHeight="1" x14ac:dyDescent="0.35">
      <c r="A695" s="177"/>
      <c r="B695" s="176"/>
      <c r="C695" s="176"/>
      <c r="D695" s="177"/>
      <c r="E695" s="177"/>
      <c r="F695" s="179"/>
      <c r="G695" s="177"/>
      <c r="H695" s="179"/>
      <c r="I695" s="177"/>
      <c r="J695" s="179"/>
      <c r="K695" s="177"/>
      <c r="L695" s="179"/>
      <c r="M695" s="177"/>
      <c r="N695" s="179"/>
      <c r="O695" s="128"/>
      <c r="P695" s="128"/>
      <c r="Q695" s="128"/>
      <c r="R695" s="128"/>
      <c r="S695" s="128"/>
      <c r="T695" s="128"/>
      <c r="U695" s="128"/>
      <c r="V695" s="128"/>
      <c r="W695" s="128"/>
      <c r="X695" s="128"/>
      <c r="Y695" s="128"/>
      <c r="Z695" s="128"/>
      <c r="AA695" s="128"/>
      <c r="AB695" s="128"/>
      <c r="AC695" s="128"/>
      <c r="AD695" s="128"/>
      <c r="AE695" s="128"/>
      <c r="AF695" s="128"/>
      <c r="AG695" s="128"/>
      <c r="AH695" s="128"/>
      <c r="AI695" s="128"/>
      <c r="AJ695" s="128"/>
    </row>
    <row r="696" spans="1:36" ht="15.75" customHeight="1" x14ac:dyDescent="0.35">
      <c r="A696" s="177"/>
      <c r="B696" s="176"/>
      <c r="C696" s="176"/>
      <c r="D696" s="177"/>
      <c r="E696" s="177"/>
      <c r="F696" s="179"/>
      <c r="G696" s="177"/>
      <c r="H696" s="179"/>
      <c r="I696" s="177"/>
      <c r="J696" s="179"/>
      <c r="K696" s="177"/>
      <c r="L696" s="179"/>
      <c r="M696" s="177"/>
      <c r="N696" s="179"/>
      <c r="O696" s="128"/>
      <c r="P696" s="128"/>
      <c r="Q696" s="128"/>
      <c r="R696" s="128"/>
      <c r="S696" s="128"/>
      <c r="T696" s="128"/>
      <c r="U696" s="128"/>
      <c r="V696" s="128"/>
      <c r="W696" s="128"/>
      <c r="X696" s="128"/>
      <c r="Y696" s="128"/>
      <c r="Z696" s="128"/>
      <c r="AA696" s="128"/>
      <c r="AB696" s="128"/>
      <c r="AC696" s="128"/>
      <c r="AD696" s="128"/>
      <c r="AE696" s="128"/>
      <c r="AF696" s="128"/>
      <c r="AG696" s="128"/>
      <c r="AH696" s="128"/>
      <c r="AI696" s="128"/>
      <c r="AJ696" s="128"/>
    </row>
    <row r="697" spans="1:36" ht="15.75" customHeight="1" x14ac:dyDescent="0.35">
      <c r="A697" s="177"/>
      <c r="B697" s="176"/>
      <c r="C697" s="180"/>
      <c r="D697" s="181"/>
      <c r="E697" s="177"/>
      <c r="F697" s="179"/>
      <c r="G697" s="177"/>
      <c r="H697" s="179"/>
      <c r="I697" s="177"/>
      <c r="J697" s="179"/>
      <c r="K697" s="177"/>
      <c r="L697" s="179"/>
      <c r="M697" s="177"/>
      <c r="N697" s="179"/>
      <c r="O697" s="128"/>
      <c r="P697" s="128"/>
      <c r="Q697" s="128"/>
      <c r="R697" s="128"/>
      <c r="S697" s="128"/>
      <c r="T697" s="128"/>
      <c r="U697" s="128"/>
      <c r="V697" s="128"/>
      <c r="W697" s="128"/>
      <c r="X697" s="128"/>
      <c r="Y697" s="128"/>
      <c r="Z697" s="128"/>
      <c r="AA697" s="128"/>
      <c r="AB697" s="128"/>
      <c r="AC697" s="128"/>
      <c r="AD697" s="128"/>
      <c r="AE697" s="128"/>
      <c r="AF697" s="128"/>
      <c r="AG697" s="128"/>
      <c r="AH697" s="128"/>
      <c r="AI697" s="128"/>
      <c r="AJ697" s="128"/>
    </row>
    <row r="698" spans="1:36" ht="15.75" customHeight="1" x14ac:dyDescent="0.35">
      <c r="A698" s="177"/>
      <c r="B698" s="176"/>
      <c r="C698" s="182"/>
      <c r="D698" s="181"/>
      <c r="E698" s="177"/>
      <c r="F698" s="183"/>
      <c r="G698" s="177"/>
      <c r="H698" s="183"/>
      <c r="I698" s="177"/>
      <c r="J698" s="183"/>
      <c r="K698" s="177"/>
      <c r="L698" s="183"/>
      <c r="M698" s="177"/>
      <c r="N698" s="179"/>
      <c r="O698" s="128"/>
      <c r="P698" s="128"/>
      <c r="Q698" s="128"/>
      <c r="R698" s="128"/>
      <c r="S698" s="128"/>
      <c r="T698" s="128"/>
      <c r="U698" s="128"/>
      <c r="V698" s="128"/>
      <c r="W698" s="128"/>
      <c r="X698" s="128"/>
      <c r="Y698" s="128"/>
      <c r="Z698" s="128"/>
      <c r="AA698" s="128"/>
      <c r="AB698" s="128"/>
      <c r="AC698" s="128"/>
      <c r="AD698" s="128"/>
      <c r="AE698" s="128"/>
      <c r="AF698" s="128"/>
      <c r="AG698" s="128"/>
      <c r="AH698" s="128"/>
      <c r="AI698" s="128"/>
      <c r="AJ698" s="128"/>
    </row>
    <row r="699" spans="1:36" ht="15.75" customHeight="1" x14ac:dyDescent="0.35">
      <c r="A699" s="177"/>
      <c r="B699" s="176"/>
      <c r="C699" s="182"/>
      <c r="D699" s="181"/>
      <c r="E699" s="177"/>
      <c r="F699" s="183"/>
      <c r="G699" s="177"/>
      <c r="H699" s="183"/>
      <c r="I699" s="177"/>
      <c r="J699" s="183"/>
      <c r="K699" s="177"/>
      <c r="L699" s="183"/>
      <c r="M699" s="177"/>
      <c r="N699" s="183"/>
      <c r="O699" s="128"/>
      <c r="P699" s="128"/>
      <c r="Q699" s="128"/>
      <c r="R699" s="128"/>
      <c r="S699" s="128"/>
      <c r="T699" s="128"/>
      <c r="U699" s="128"/>
      <c r="V699" s="128"/>
      <c r="W699" s="128"/>
      <c r="X699" s="128"/>
      <c r="Y699" s="128"/>
      <c r="Z699" s="128"/>
      <c r="AA699" s="128"/>
      <c r="AB699" s="128"/>
      <c r="AC699" s="128"/>
      <c r="AD699" s="128"/>
      <c r="AE699" s="128"/>
      <c r="AF699" s="128"/>
      <c r="AG699" s="128"/>
      <c r="AH699" s="128"/>
      <c r="AI699" s="128"/>
      <c r="AJ699" s="128"/>
    </row>
    <row r="700" spans="1:36" ht="15.75" customHeight="1" x14ac:dyDescent="0.35">
      <c r="A700" s="177"/>
      <c r="B700" s="175"/>
      <c r="C700" s="180"/>
      <c r="D700" s="181"/>
      <c r="E700" s="177"/>
      <c r="F700" s="179"/>
      <c r="G700" s="177"/>
      <c r="H700" s="179"/>
      <c r="I700" s="177"/>
      <c r="J700" s="179"/>
      <c r="K700" s="177"/>
      <c r="L700" s="179"/>
      <c r="M700" s="177"/>
      <c r="N700" s="179"/>
      <c r="O700" s="128"/>
      <c r="P700" s="128"/>
      <c r="Q700" s="128"/>
      <c r="R700" s="128"/>
      <c r="S700" s="128"/>
      <c r="T700" s="128"/>
      <c r="U700" s="128"/>
      <c r="V700" s="128"/>
      <c r="W700" s="128"/>
      <c r="X700" s="128"/>
      <c r="Y700" s="128"/>
      <c r="Z700" s="128"/>
      <c r="AA700" s="128"/>
      <c r="AB700" s="128"/>
      <c r="AC700" s="128"/>
      <c r="AD700" s="128"/>
      <c r="AE700" s="128"/>
      <c r="AF700" s="128"/>
      <c r="AG700" s="128"/>
      <c r="AH700" s="128"/>
      <c r="AI700" s="128"/>
      <c r="AJ700" s="128"/>
    </row>
    <row r="701" spans="1:36" ht="15.75" customHeight="1" x14ac:dyDescent="0.35">
      <c r="A701" s="177"/>
      <c r="B701" s="175"/>
      <c r="C701" s="182"/>
      <c r="D701" s="181"/>
      <c r="E701" s="177"/>
      <c r="F701" s="179"/>
      <c r="G701" s="177"/>
      <c r="H701" s="179"/>
      <c r="I701" s="177"/>
      <c r="J701" s="179"/>
      <c r="K701" s="177"/>
      <c r="L701" s="179"/>
      <c r="M701" s="177"/>
      <c r="N701" s="179"/>
      <c r="O701" s="128"/>
      <c r="P701" s="128"/>
      <c r="Q701" s="128"/>
      <c r="R701" s="128"/>
      <c r="S701" s="128"/>
      <c r="T701" s="128"/>
      <c r="U701" s="128"/>
      <c r="V701" s="128"/>
      <c r="W701" s="128"/>
      <c r="X701" s="128"/>
      <c r="Y701" s="128"/>
      <c r="Z701" s="128"/>
      <c r="AA701" s="128"/>
      <c r="AB701" s="128"/>
      <c r="AC701" s="128"/>
      <c r="AD701" s="128"/>
      <c r="AE701" s="128"/>
      <c r="AF701" s="128"/>
      <c r="AG701" s="128"/>
      <c r="AH701" s="128"/>
      <c r="AI701" s="128"/>
      <c r="AJ701" s="128"/>
    </row>
    <row r="702" spans="1:36" ht="15.75" customHeight="1" x14ac:dyDescent="0.35">
      <c r="A702" s="177"/>
      <c r="B702" s="175"/>
      <c r="C702" s="184"/>
      <c r="D702" s="181"/>
      <c r="E702" s="177"/>
      <c r="F702" s="179"/>
      <c r="G702" s="177"/>
      <c r="H702" s="179"/>
      <c r="I702" s="177"/>
      <c r="J702" s="179"/>
      <c r="K702" s="177"/>
      <c r="L702" s="179"/>
      <c r="M702" s="177"/>
      <c r="N702" s="179"/>
      <c r="O702" s="128"/>
      <c r="P702" s="128"/>
      <c r="Q702" s="128"/>
      <c r="R702" s="128"/>
      <c r="S702" s="128"/>
      <c r="T702" s="128"/>
      <c r="U702" s="128"/>
      <c r="V702" s="128"/>
      <c r="W702" s="128"/>
      <c r="X702" s="128"/>
      <c r="Y702" s="128"/>
      <c r="Z702" s="128"/>
      <c r="AA702" s="128"/>
      <c r="AB702" s="128"/>
      <c r="AC702" s="128"/>
      <c r="AD702" s="128"/>
      <c r="AE702" s="128"/>
      <c r="AF702" s="128"/>
      <c r="AG702" s="128"/>
      <c r="AH702" s="128"/>
      <c r="AI702" s="128"/>
      <c r="AJ702" s="128"/>
    </row>
    <row r="703" spans="1:36" ht="15.75" customHeight="1" x14ac:dyDescent="0.35">
      <c r="A703" s="177"/>
      <c r="B703" s="176"/>
      <c r="C703" s="180"/>
      <c r="D703" s="181"/>
      <c r="E703" s="177"/>
      <c r="F703" s="179"/>
      <c r="G703" s="177"/>
      <c r="H703" s="179"/>
      <c r="I703" s="177"/>
      <c r="J703" s="179"/>
      <c r="K703" s="177"/>
      <c r="L703" s="179"/>
      <c r="M703" s="177"/>
      <c r="N703" s="179"/>
      <c r="O703" s="128"/>
      <c r="P703" s="128"/>
      <c r="Q703" s="128"/>
      <c r="R703" s="128"/>
      <c r="S703" s="128"/>
      <c r="T703" s="128"/>
      <c r="U703" s="128"/>
      <c r="V703" s="128"/>
      <c r="W703" s="128"/>
      <c r="X703" s="128"/>
      <c r="Y703" s="128"/>
      <c r="Z703" s="128"/>
      <c r="AA703" s="128"/>
      <c r="AB703" s="128"/>
      <c r="AC703" s="128"/>
      <c r="AD703" s="128"/>
      <c r="AE703" s="128"/>
      <c r="AF703" s="128"/>
      <c r="AG703" s="128"/>
      <c r="AH703" s="128"/>
      <c r="AI703" s="128"/>
      <c r="AJ703" s="128"/>
    </row>
    <row r="704" spans="1:36" ht="15.75" customHeight="1" x14ac:dyDescent="0.35">
      <c r="A704" s="177"/>
      <c r="B704" s="176"/>
      <c r="C704" s="180"/>
      <c r="D704" s="181"/>
      <c r="E704" s="177"/>
      <c r="F704" s="179"/>
      <c r="G704" s="177"/>
      <c r="H704" s="179"/>
      <c r="I704" s="177"/>
      <c r="J704" s="179"/>
      <c r="K704" s="177"/>
      <c r="L704" s="179"/>
      <c r="M704" s="177"/>
      <c r="N704" s="179"/>
      <c r="O704" s="128"/>
      <c r="P704" s="128"/>
      <c r="Q704" s="128"/>
      <c r="R704" s="128"/>
      <c r="S704" s="128"/>
      <c r="T704" s="128"/>
      <c r="U704" s="128"/>
      <c r="V704" s="128"/>
      <c r="W704" s="128"/>
      <c r="X704" s="128"/>
      <c r="Y704" s="128"/>
      <c r="Z704" s="128"/>
      <c r="AA704" s="128"/>
      <c r="AB704" s="128"/>
      <c r="AC704" s="128"/>
      <c r="AD704" s="128"/>
      <c r="AE704" s="128"/>
      <c r="AF704" s="128"/>
      <c r="AG704" s="128"/>
      <c r="AH704" s="128"/>
      <c r="AI704" s="128"/>
      <c r="AJ704" s="128"/>
    </row>
    <row r="705" spans="1:36" ht="15.75" customHeight="1" x14ac:dyDescent="0.35">
      <c r="A705" s="177"/>
      <c r="B705" s="175"/>
      <c r="C705" s="180"/>
      <c r="D705" s="181"/>
      <c r="E705" s="177"/>
      <c r="F705" s="179"/>
      <c r="G705" s="177"/>
      <c r="H705" s="179"/>
      <c r="I705" s="177"/>
      <c r="J705" s="179"/>
      <c r="K705" s="177"/>
      <c r="L705" s="179"/>
      <c r="M705" s="177"/>
      <c r="N705" s="179"/>
      <c r="O705" s="128"/>
      <c r="P705" s="128"/>
      <c r="Q705" s="128"/>
      <c r="R705" s="128"/>
      <c r="S705" s="128"/>
      <c r="T705" s="128"/>
      <c r="U705" s="128"/>
      <c r="V705" s="128"/>
      <c r="W705" s="128"/>
      <c r="X705" s="128"/>
      <c r="Y705" s="128"/>
      <c r="Z705" s="128"/>
      <c r="AA705" s="128"/>
      <c r="AB705" s="128"/>
      <c r="AC705" s="128"/>
      <c r="AD705" s="128"/>
      <c r="AE705" s="128"/>
      <c r="AF705" s="128"/>
      <c r="AG705" s="128"/>
      <c r="AH705" s="128"/>
      <c r="AI705" s="128"/>
      <c r="AJ705" s="128"/>
    </row>
    <row r="706" spans="1:36" ht="15.75" customHeight="1" x14ac:dyDescent="0.35">
      <c r="A706" s="177"/>
      <c r="B706" s="175"/>
      <c r="C706" s="180"/>
      <c r="D706" s="181"/>
      <c r="E706" s="177"/>
      <c r="F706" s="179"/>
      <c r="G706" s="177"/>
      <c r="H706" s="179"/>
      <c r="I706" s="177"/>
      <c r="J706" s="179"/>
      <c r="K706" s="177"/>
      <c r="L706" s="179"/>
      <c r="M706" s="177"/>
      <c r="N706" s="179"/>
      <c r="O706" s="128"/>
      <c r="P706" s="128"/>
      <c r="Q706" s="128"/>
      <c r="R706" s="128"/>
      <c r="S706" s="128"/>
      <c r="T706" s="128"/>
      <c r="U706" s="128"/>
      <c r="V706" s="128"/>
      <c r="W706" s="128"/>
      <c r="X706" s="128"/>
      <c r="Y706" s="128"/>
      <c r="Z706" s="128"/>
      <c r="AA706" s="128"/>
      <c r="AB706" s="128"/>
      <c r="AC706" s="128"/>
      <c r="AD706" s="128"/>
      <c r="AE706" s="128"/>
      <c r="AF706" s="128"/>
      <c r="AG706" s="128"/>
      <c r="AH706" s="128"/>
      <c r="AI706" s="128"/>
      <c r="AJ706" s="128"/>
    </row>
    <row r="707" spans="1:36" ht="15.75" customHeight="1" x14ac:dyDescent="0.35">
      <c r="A707" s="177"/>
      <c r="B707" s="175"/>
      <c r="C707" s="180"/>
      <c r="D707" s="181"/>
      <c r="E707" s="177"/>
      <c r="F707" s="179"/>
      <c r="G707" s="177"/>
      <c r="H707" s="179"/>
      <c r="I707" s="177"/>
      <c r="J707" s="179"/>
      <c r="K707" s="177"/>
      <c r="L707" s="179"/>
      <c r="M707" s="177"/>
      <c r="N707" s="179"/>
      <c r="O707" s="128"/>
      <c r="P707" s="128"/>
      <c r="Q707" s="128"/>
      <c r="R707" s="128"/>
      <c r="S707" s="128"/>
      <c r="T707" s="128"/>
      <c r="U707" s="128"/>
      <c r="V707" s="128"/>
      <c r="W707" s="128"/>
      <c r="X707" s="128"/>
      <c r="Y707" s="128"/>
      <c r="Z707" s="128"/>
      <c r="AA707" s="128"/>
      <c r="AB707" s="128"/>
      <c r="AC707" s="128"/>
      <c r="AD707" s="128"/>
      <c r="AE707" s="128"/>
      <c r="AF707" s="128"/>
      <c r="AG707" s="128"/>
      <c r="AH707" s="128"/>
      <c r="AI707" s="128"/>
      <c r="AJ707" s="128"/>
    </row>
    <row r="708" spans="1:36" ht="15.75" customHeight="1" x14ac:dyDescent="0.35">
      <c r="A708" s="177"/>
      <c r="B708" s="175"/>
      <c r="C708" s="180"/>
      <c r="D708" s="181"/>
      <c r="E708" s="177"/>
      <c r="F708" s="179"/>
      <c r="G708" s="177"/>
      <c r="H708" s="179"/>
      <c r="I708" s="177"/>
      <c r="J708" s="179"/>
      <c r="K708" s="177"/>
      <c r="L708" s="179"/>
      <c r="M708" s="177"/>
      <c r="N708" s="179"/>
      <c r="O708" s="128"/>
      <c r="P708" s="128"/>
      <c r="Q708" s="128"/>
      <c r="R708" s="128"/>
      <c r="S708" s="128"/>
      <c r="T708" s="128"/>
      <c r="U708" s="128"/>
      <c r="V708" s="128"/>
      <c r="W708" s="128"/>
      <c r="X708" s="128"/>
      <c r="Y708" s="128"/>
      <c r="Z708" s="128"/>
      <c r="AA708" s="128"/>
      <c r="AB708" s="128"/>
      <c r="AC708" s="128"/>
      <c r="AD708" s="128"/>
      <c r="AE708" s="128"/>
      <c r="AF708" s="128"/>
      <c r="AG708" s="128"/>
      <c r="AH708" s="128"/>
      <c r="AI708" s="128"/>
      <c r="AJ708" s="128"/>
    </row>
    <row r="709" spans="1:36" ht="15.75" customHeight="1" x14ac:dyDescent="0.35">
      <c r="A709" s="177"/>
      <c r="B709" s="175"/>
      <c r="C709" s="180"/>
      <c r="D709" s="181"/>
      <c r="E709" s="177"/>
      <c r="F709" s="179"/>
      <c r="G709" s="177"/>
      <c r="H709" s="179"/>
      <c r="I709" s="177"/>
      <c r="J709" s="179"/>
      <c r="K709" s="177"/>
      <c r="L709" s="179"/>
      <c r="M709" s="177"/>
      <c r="N709" s="179"/>
      <c r="O709" s="128"/>
      <c r="P709" s="128"/>
      <c r="Q709" s="128"/>
      <c r="R709" s="128"/>
      <c r="S709" s="128"/>
      <c r="T709" s="128"/>
      <c r="U709" s="128"/>
      <c r="V709" s="128"/>
      <c r="W709" s="128"/>
      <c r="X709" s="128"/>
      <c r="Y709" s="128"/>
      <c r="Z709" s="128"/>
      <c r="AA709" s="128"/>
      <c r="AB709" s="128"/>
      <c r="AC709" s="128"/>
      <c r="AD709" s="128"/>
      <c r="AE709" s="128"/>
      <c r="AF709" s="128"/>
      <c r="AG709" s="128"/>
      <c r="AH709" s="128"/>
      <c r="AI709" s="128"/>
      <c r="AJ709" s="128"/>
    </row>
    <row r="710" spans="1:36" ht="15.75" customHeight="1" x14ac:dyDescent="0.35">
      <c r="A710" s="177"/>
      <c r="B710" s="175"/>
      <c r="C710" s="180"/>
      <c r="D710" s="181"/>
      <c r="E710" s="177"/>
      <c r="F710" s="179"/>
      <c r="G710" s="177"/>
      <c r="H710" s="179"/>
      <c r="I710" s="177"/>
      <c r="J710" s="179"/>
      <c r="K710" s="177"/>
      <c r="L710" s="179"/>
      <c r="M710" s="177"/>
      <c r="N710" s="179"/>
      <c r="O710" s="128"/>
      <c r="P710" s="128"/>
      <c r="Q710" s="128"/>
      <c r="R710" s="128"/>
      <c r="S710" s="128"/>
      <c r="T710" s="128"/>
      <c r="U710" s="128"/>
      <c r="V710" s="128"/>
      <c r="W710" s="128"/>
      <c r="X710" s="128"/>
      <c r="Y710" s="128"/>
      <c r="Z710" s="128"/>
      <c r="AA710" s="128"/>
      <c r="AB710" s="128"/>
      <c r="AC710" s="128"/>
      <c r="AD710" s="128"/>
      <c r="AE710" s="128"/>
      <c r="AF710" s="128"/>
      <c r="AG710" s="128"/>
      <c r="AH710" s="128"/>
      <c r="AI710" s="128"/>
      <c r="AJ710" s="128"/>
    </row>
    <row r="711" spans="1:36" ht="15.75" customHeight="1" x14ac:dyDescent="0.35">
      <c r="A711" s="177"/>
      <c r="B711" s="175"/>
      <c r="C711" s="180"/>
      <c r="D711" s="181"/>
      <c r="E711" s="177"/>
      <c r="F711" s="179"/>
      <c r="G711" s="177"/>
      <c r="H711" s="179"/>
      <c r="I711" s="177"/>
      <c r="J711" s="179"/>
      <c r="K711" s="177"/>
      <c r="L711" s="179"/>
      <c r="M711" s="177"/>
      <c r="N711" s="179"/>
      <c r="O711" s="128"/>
      <c r="P711" s="128"/>
      <c r="Q711" s="128"/>
      <c r="R711" s="128"/>
      <c r="S711" s="128"/>
      <c r="T711" s="128"/>
      <c r="U711" s="128"/>
      <c r="V711" s="128"/>
      <c r="W711" s="128"/>
      <c r="X711" s="128"/>
      <c r="Y711" s="128"/>
      <c r="Z711" s="128"/>
      <c r="AA711" s="128"/>
      <c r="AB711" s="128"/>
      <c r="AC711" s="128"/>
      <c r="AD711" s="128"/>
      <c r="AE711" s="128"/>
      <c r="AF711" s="128"/>
      <c r="AG711" s="128"/>
      <c r="AH711" s="128"/>
      <c r="AI711" s="128"/>
      <c r="AJ711" s="128"/>
    </row>
    <row r="712" spans="1:36" ht="15.75" customHeight="1" x14ac:dyDescent="0.35">
      <c r="A712" s="177"/>
      <c r="B712" s="175"/>
      <c r="C712" s="180"/>
      <c r="D712" s="181"/>
      <c r="E712" s="177"/>
      <c r="F712" s="179"/>
      <c r="G712" s="177"/>
      <c r="H712" s="179"/>
      <c r="I712" s="177"/>
      <c r="J712" s="179"/>
      <c r="K712" s="177"/>
      <c r="L712" s="179"/>
      <c r="M712" s="177"/>
      <c r="N712" s="179"/>
      <c r="O712" s="128"/>
      <c r="P712" s="128"/>
      <c r="Q712" s="128"/>
      <c r="R712" s="128"/>
      <c r="S712" s="128"/>
      <c r="T712" s="128"/>
      <c r="U712" s="128"/>
      <c r="V712" s="128"/>
      <c r="W712" s="128"/>
      <c r="X712" s="128"/>
      <c r="Y712" s="128"/>
      <c r="Z712" s="128"/>
      <c r="AA712" s="128"/>
      <c r="AB712" s="128"/>
      <c r="AC712" s="128"/>
      <c r="AD712" s="128"/>
      <c r="AE712" s="128"/>
      <c r="AF712" s="128"/>
      <c r="AG712" s="128"/>
      <c r="AH712" s="128"/>
      <c r="AI712" s="128"/>
      <c r="AJ712" s="128"/>
    </row>
    <row r="713" spans="1:36" ht="15.75" customHeight="1" x14ac:dyDescent="0.35">
      <c r="A713" s="177"/>
      <c r="B713" s="175"/>
      <c r="C713" s="180"/>
      <c r="D713" s="181"/>
      <c r="E713" s="177"/>
      <c r="F713" s="179"/>
      <c r="G713" s="177"/>
      <c r="H713" s="179"/>
      <c r="I713" s="177"/>
      <c r="J713" s="179"/>
      <c r="K713" s="177"/>
      <c r="L713" s="179"/>
      <c r="M713" s="177"/>
      <c r="N713" s="179"/>
      <c r="O713" s="128"/>
      <c r="P713" s="128"/>
      <c r="Q713" s="128"/>
      <c r="R713" s="128"/>
      <c r="S713" s="128"/>
      <c r="T713" s="128"/>
      <c r="U713" s="128"/>
      <c r="V713" s="128"/>
      <c r="W713" s="128"/>
      <c r="X713" s="128"/>
      <c r="Y713" s="128"/>
      <c r="Z713" s="128"/>
      <c r="AA713" s="128"/>
      <c r="AB713" s="128"/>
      <c r="AC713" s="128"/>
      <c r="AD713" s="128"/>
      <c r="AE713" s="128"/>
      <c r="AF713" s="128"/>
      <c r="AG713" s="128"/>
      <c r="AH713" s="128"/>
      <c r="AI713" s="128"/>
      <c r="AJ713" s="128"/>
    </row>
    <row r="714" spans="1:36" ht="15.75" customHeight="1" x14ac:dyDescent="0.35">
      <c r="A714" s="177"/>
      <c r="B714" s="175"/>
      <c r="C714" s="180"/>
      <c r="D714" s="181"/>
      <c r="E714" s="177"/>
      <c r="F714" s="179"/>
      <c r="G714" s="177"/>
      <c r="H714" s="179"/>
      <c r="I714" s="177"/>
      <c r="J714" s="179"/>
      <c r="K714" s="177"/>
      <c r="L714" s="179"/>
      <c r="M714" s="177"/>
      <c r="N714" s="179"/>
      <c r="O714" s="128"/>
      <c r="P714" s="128"/>
      <c r="Q714" s="128"/>
      <c r="R714" s="128"/>
      <c r="S714" s="128"/>
      <c r="T714" s="128"/>
      <c r="U714" s="128"/>
      <c r="V714" s="128"/>
      <c r="W714" s="128"/>
      <c r="X714" s="128"/>
      <c r="Y714" s="128"/>
      <c r="Z714" s="128"/>
      <c r="AA714" s="128"/>
      <c r="AB714" s="128"/>
      <c r="AC714" s="128"/>
      <c r="AD714" s="128"/>
      <c r="AE714" s="128"/>
      <c r="AF714" s="128"/>
      <c r="AG714" s="128"/>
      <c r="AH714" s="128"/>
      <c r="AI714" s="128"/>
      <c r="AJ714" s="128"/>
    </row>
    <row r="715" spans="1:36" ht="15.75" customHeight="1" x14ac:dyDescent="0.35">
      <c r="A715" s="175"/>
      <c r="B715" s="175"/>
      <c r="C715" s="177"/>
      <c r="D715" s="181"/>
      <c r="E715" s="177"/>
      <c r="F715" s="179"/>
      <c r="G715" s="177"/>
      <c r="H715" s="179"/>
      <c r="I715" s="177"/>
      <c r="J715" s="179"/>
      <c r="K715" s="177"/>
      <c r="L715" s="185"/>
      <c r="M715" s="177"/>
      <c r="N715" s="185"/>
      <c r="O715" s="128"/>
      <c r="P715" s="128"/>
      <c r="Q715" s="128"/>
      <c r="R715" s="128"/>
      <c r="S715" s="128"/>
      <c r="T715" s="128"/>
      <c r="U715" s="128"/>
      <c r="V715" s="128"/>
      <c r="W715" s="128"/>
      <c r="X715" s="128"/>
      <c r="Y715" s="128"/>
      <c r="Z715" s="128"/>
      <c r="AA715" s="128"/>
      <c r="AB715" s="128"/>
      <c r="AC715" s="128"/>
      <c r="AD715" s="128"/>
      <c r="AE715" s="128"/>
      <c r="AF715" s="128"/>
      <c r="AG715" s="128"/>
      <c r="AH715" s="128"/>
      <c r="AI715" s="128"/>
      <c r="AJ715" s="128"/>
    </row>
    <row r="716" spans="1:36" ht="15.75" customHeight="1" x14ac:dyDescent="0.35">
      <c r="A716" s="177"/>
      <c r="B716" s="176"/>
      <c r="C716" s="182"/>
      <c r="D716" s="181"/>
      <c r="E716" s="177"/>
      <c r="F716" s="186"/>
      <c r="G716" s="177"/>
      <c r="H716" s="186"/>
      <c r="I716" s="177"/>
      <c r="J716" s="186"/>
      <c r="K716" s="177"/>
      <c r="L716" s="186"/>
      <c r="M716" s="177"/>
      <c r="N716" s="186"/>
      <c r="O716" s="128"/>
      <c r="P716" s="128"/>
      <c r="Q716" s="128"/>
      <c r="R716" s="128"/>
      <c r="S716" s="128"/>
      <c r="T716" s="128"/>
      <c r="U716" s="128"/>
      <c r="V716" s="128"/>
      <c r="W716" s="128"/>
      <c r="X716" s="128"/>
      <c r="Y716" s="128"/>
      <c r="Z716" s="128"/>
      <c r="AA716" s="128"/>
      <c r="AB716" s="128"/>
      <c r="AC716" s="128"/>
      <c r="AD716" s="128"/>
      <c r="AE716" s="128"/>
      <c r="AF716" s="128"/>
      <c r="AG716" s="128"/>
      <c r="AH716" s="128"/>
      <c r="AI716" s="128"/>
      <c r="AJ716" s="128"/>
    </row>
    <row r="717" spans="1:36" ht="15.75" customHeight="1" x14ac:dyDescent="0.35">
      <c r="A717" s="177"/>
      <c r="B717" s="176"/>
      <c r="C717" s="180"/>
      <c r="D717" s="181"/>
      <c r="E717" s="177"/>
      <c r="F717" s="187"/>
      <c r="G717" s="177"/>
      <c r="H717" s="187"/>
      <c r="I717" s="177"/>
      <c r="J717" s="188"/>
      <c r="K717" s="177"/>
      <c r="L717" s="187"/>
      <c r="M717" s="177"/>
      <c r="N717" s="187"/>
      <c r="O717" s="128"/>
      <c r="P717" s="128"/>
      <c r="Q717" s="128"/>
      <c r="R717" s="128"/>
      <c r="S717" s="128"/>
      <c r="T717" s="128"/>
      <c r="U717" s="128"/>
      <c r="V717" s="128"/>
      <c r="W717" s="128"/>
      <c r="X717" s="128"/>
      <c r="Y717" s="128"/>
      <c r="Z717" s="128"/>
      <c r="AA717" s="128"/>
      <c r="AB717" s="128"/>
      <c r="AC717" s="128"/>
      <c r="AD717" s="128"/>
      <c r="AE717" s="128"/>
      <c r="AF717" s="128"/>
      <c r="AG717" s="128"/>
      <c r="AH717" s="128"/>
      <c r="AI717" s="128"/>
      <c r="AJ717" s="128"/>
    </row>
    <row r="718" spans="1:36" ht="15.75" customHeight="1" x14ac:dyDescent="0.35">
      <c r="A718" s="177"/>
      <c r="B718" s="176"/>
      <c r="C718" s="180"/>
      <c r="D718" s="181"/>
      <c r="E718" s="177"/>
      <c r="F718" s="187"/>
      <c r="G718" s="177"/>
      <c r="H718" s="187"/>
      <c r="I718" s="177"/>
      <c r="J718" s="187"/>
      <c r="K718" s="177"/>
      <c r="L718" s="187"/>
      <c r="M718" s="177"/>
      <c r="N718" s="187"/>
      <c r="O718" s="128"/>
      <c r="P718" s="128"/>
      <c r="Q718" s="128"/>
      <c r="R718" s="128"/>
      <c r="S718" s="128"/>
      <c r="T718" s="128"/>
      <c r="U718" s="128"/>
      <c r="V718" s="128"/>
      <c r="W718" s="128"/>
      <c r="X718" s="128"/>
      <c r="Y718" s="128"/>
      <c r="Z718" s="128"/>
      <c r="AA718" s="128"/>
      <c r="AB718" s="128"/>
      <c r="AC718" s="128"/>
      <c r="AD718" s="128"/>
      <c r="AE718" s="128"/>
      <c r="AF718" s="128"/>
      <c r="AG718" s="128"/>
      <c r="AH718" s="128"/>
      <c r="AI718" s="128"/>
      <c r="AJ718" s="128"/>
    </row>
    <row r="719" spans="1:36" ht="15.75" customHeight="1" x14ac:dyDescent="0.35">
      <c r="A719" s="177"/>
      <c r="B719" s="175"/>
      <c r="C719" s="180"/>
      <c r="D719" s="181"/>
      <c r="E719" s="177"/>
      <c r="F719" s="187"/>
      <c r="G719" s="177"/>
      <c r="H719" s="188"/>
      <c r="I719" s="177"/>
      <c r="J719" s="188"/>
      <c r="K719" s="177"/>
      <c r="L719" s="187"/>
      <c r="M719" s="177"/>
      <c r="N719" s="187"/>
      <c r="O719" s="128"/>
      <c r="P719" s="128"/>
      <c r="Q719" s="128"/>
      <c r="R719" s="128"/>
      <c r="S719" s="128"/>
      <c r="T719" s="128"/>
      <c r="U719" s="128"/>
      <c r="V719" s="128"/>
      <c r="W719" s="128"/>
      <c r="X719" s="128"/>
      <c r="Y719" s="128"/>
      <c r="Z719" s="128"/>
      <c r="AA719" s="128"/>
      <c r="AB719" s="128"/>
      <c r="AC719" s="128"/>
      <c r="AD719" s="128"/>
      <c r="AE719" s="128"/>
      <c r="AF719" s="128"/>
      <c r="AG719" s="128"/>
      <c r="AH719" s="128"/>
      <c r="AI719" s="128"/>
      <c r="AJ719" s="128"/>
    </row>
    <row r="720" spans="1:36" ht="15.75" customHeight="1" x14ac:dyDescent="0.35">
      <c r="A720" s="177"/>
      <c r="B720" s="175"/>
      <c r="C720" s="180"/>
      <c r="D720" s="181"/>
      <c r="E720" s="177"/>
      <c r="F720" s="187"/>
      <c r="G720" s="177"/>
      <c r="H720" s="188"/>
      <c r="I720" s="177"/>
      <c r="J720" s="188"/>
      <c r="K720" s="177"/>
      <c r="L720" s="187"/>
      <c r="M720" s="177"/>
      <c r="N720" s="187"/>
      <c r="O720" s="128"/>
      <c r="P720" s="128"/>
      <c r="Q720" s="128"/>
      <c r="R720" s="128"/>
      <c r="S720" s="128"/>
      <c r="T720" s="128"/>
      <c r="U720" s="128"/>
      <c r="V720" s="128"/>
      <c r="W720" s="128"/>
      <c r="X720" s="128"/>
      <c r="Y720" s="128"/>
      <c r="Z720" s="128"/>
      <c r="AA720" s="128"/>
      <c r="AB720" s="128"/>
      <c r="AC720" s="128"/>
      <c r="AD720" s="128"/>
      <c r="AE720" s="128"/>
      <c r="AF720" s="128"/>
      <c r="AG720" s="128"/>
      <c r="AH720" s="128"/>
      <c r="AI720" s="128"/>
      <c r="AJ720" s="128"/>
    </row>
    <row r="721" spans="1:36" ht="15.75" customHeight="1" x14ac:dyDescent="0.35">
      <c r="A721" s="177"/>
      <c r="B721" s="175"/>
      <c r="C721" s="180"/>
      <c r="D721" s="181"/>
      <c r="E721" s="177"/>
      <c r="F721" s="187"/>
      <c r="G721" s="177"/>
      <c r="H721" s="188"/>
      <c r="I721" s="177"/>
      <c r="J721" s="188"/>
      <c r="K721" s="177"/>
      <c r="L721" s="187"/>
      <c r="M721" s="177"/>
      <c r="N721" s="187"/>
      <c r="O721" s="128"/>
      <c r="P721" s="128"/>
      <c r="Q721" s="128"/>
      <c r="R721" s="128"/>
      <c r="S721" s="128"/>
      <c r="T721" s="128"/>
      <c r="U721" s="128"/>
      <c r="V721" s="128"/>
      <c r="W721" s="128"/>
      <c r="X721" s="128"/>
      <c r="Y721" s="128"/>
      <c r="Z721" s="128"/>
      <c r="AA721" s="128"/>
      <c r="AB721" s="128"/>
      <c r="AC721" s="128"/>
      <c r="AD721" s="128"/>
      <c r="AE721" s="128"/>
      <c r="AF721" s="128"/>
      <c r="AG721" s="128"/>
      <c r="AH721" s="128"/>
      <c r="AI721" s="128"/>
      <c r="AJ721" s="128"/>
    </row>
    <row r="722" spans="1:36" ht="15.75" customHeight="1" x14ac:dyDescent="0.35">
      <c r="A722" s="177"/>
      <c r="B722" s="175"/>
      <c r="C722" s="180"/>
      <c r="D722" s="181"/>
      <c r="E722" s="177"/>
      <c r="F722" s="187"/>
      <c r="G722" s="177"/>
      <c r="H722" s="187"/>
      <c r="I722" s="177"/>
      <c r="J722" s="187"/>
      <c r="K722" s="177"/>
      <c r="L722" s="187"/>
      <c r="M722" s="177"/>
      <c r="N722" s="187"/>
      <c r="O722" s="128"/>
      <c r="P722" s="128"/>
      <c r="Q722" s="128"/>
      <c r="R722" s="128"/>
      <c r="S722" s="128"/>
      <c r="T722" s="128"/>
      <c r="U722" s="128"/>
      <c r="V722" s="128"/>
      <c r="W722" s="128"/>
      <c r="X722" s="128"/>
      <c r="Y722" s="128"/>
      <c r="Z722" s="128"/>
      <c r="AA722" s="128"/>
      <c r="AB722" s="128"/>
      <c r="AC722" s="128"/>
      <c r="AD722" s="128"/>
      <c r="AE722" s="128"/>
      <c r="AF722" s="128"/>
      <c r="AG722" s="128"/>
      <c r="AH722" s="128"/>
      <c r="AI722" s="128"/>
      <c r="AJ722" s="128"/>
    </row>
    <row r="723" spans="1:36" ht="15.75" customHeight="1" x14ac:dyDescent="0.35">
      <c r="A723" s="177"/>
      <c r="B723" s="176"/>
      <c r="C723" s="180"/>
      <c r="D723" s="181"/>
      <c r="E723" s="177"/>
      <c r="F723" s="187"/>
      <c r="G723" s="177"/>
      <c r="H723" s="188"/>
      <c r="I723" s="177"/>
      <c r="J723" s="188"/>
      <c r="K723" s="177"/>
      <c r="L723" s="187"/>
      <c r="M723" s="177"/>
      <c r="N723" s="188"/>
      <c r="O723" s="128"/>
      <c r="P723" s="128"/>
      <c r="Q723" s="128"/>
      <c r="R723" s="128"/>
      <c r="S723" s="128"/>
      <c r="T723" s="128"/>
      <c r="U723" s="128"/>
      <c r="V723" s="128"/>
      <c r="W723" s="128"/>
      <c r="X723" s="128"/>
      <c r="Y723" s="128"/>
      <c r="Z723" s="128"/>
      <c r="AA723" s="128"/>
      <c r="AB723" s="128"/>
      <c r="AC723" s="128"/>
      <c r="AD723" s="128"/>
      <c r="AE723" s="128"/>
      <c r="AF723" s="128"/>
      <c r="AG723" s="128"/>
      <c r="AH723" s="128"/>
      <c r="AI723" s="128"/>
      <c r="AJ723" s="128"/>
    </row>
    <row r="724" spans="1:36" ht="15.75" customHeight="1" x14ac:dyDescent="0.35">
      <c r="A724" s="177"/>
      <c r="B724" s="175"/>
      <c r="C724" s="180"/>
      <c r="D724" s="181"/>
      <c r="E724" s="177"/>
      <c r="F724" s="187"/>
      <c r="G724" s="177"/>
      <c r="H724" s="187"/>
      <c r="I724" s="177"/>
      <c r="J724" s="187"/>
      <c r="K724" s="177"/>
      <c r="L724" s="187"/>
      <c r="M724" s="177"/>
      <c r="N724" s="187"/>
      <c r="O724" s="128"/>
      <c r="P724" s="128"/>
      <c r="Q724" s="128"/>
      <c r="R724" s="128"/>
      <c r="S724" s="128"/>
      <c r="T724" s="128"/>
      <c r="U724" s="128"/>
      <c r="V724" s="128"/>
      <c r="W724" s="128"/>
      <c r="X724" s="128"/>
      <c r="Y724" s="128"/>
      <c r="Z724" s="128"/>
      <c r="AA724" s="128"/>
      <c r="AB724" s="128"/>
      <c r="AC724" s="128"/>
      <c r="AD724" s="128"/>
      <c r="AE724" s="128"/>
      <c r="AF724" s="128"/>
      <c r="AG724" s="128"/>
      <c r="AH724" s="128"/>
      <c r="AI724" s="128"/>
      <c r="AJ724" s="128"/>
    </row>
    <row r="725" spans="1:36" ht="15.75" customHeight="1" x14ac:dyDescent="0.35">
      <c r="A725" s="177"/>
      <c r="B725" s="175"/>
      <c r="C725" s="180"/>
      <c r="D725" s="181"/>
      <c r="E725" s="177"/>
      <c r="F725" s="187"/>
      <c r="G725" s="177"/>
      <c r="H725" s="187"/>
      <c r="I725" s="177"/>
      <c r="J725" s="187"/>
      <c r="K725" s="177"/>
      <c r="L725" s="187"/>
      <c r="M725" s="177"/>
      <c r="N725" s="187"/>
      <c r="O725" s="128"/>
      <c r="P725" s="128"/>
      <c r="Q725" s="128"/>
      <c r="R725" s="128"/>
      <c r="S725" s="128"/>
      <c r="T725" s="128"/>
      <c r="U725" s="128"/>
      <c r="V725" s="128"/>
      <c r="W725" s="128"/>
      <c r="X725" s="128"/>
      <c r="Y725" s="128"/>
      <c r="Z725" s="128"/>
      <c r="AA725" s="128"/>
      <c r="AB725" s="128"/>
      <c r="AC725" s="128"/>
      <c r="AD725" s="128"/>
      <c r="AE725" s="128"/>
      <c r="AF725" s="128"/>
      <c r="AG725" s="128"/>
      <c r="AH725" s="128"/>
      <c r="AI725" s="128"/>
      <c r="AJ725" s="128"/>
    </row>
    <row r="726" spans="1:36" ht="15.75" customHeight="1" x14ac:dyDescent="0.35">
      <c r="A726" s="177"/>
      <c r="B726" s="175"/>
      <c r="C726" s="177"/>
      <c r="D726" s="181"/>
      <c r="E726" s="177"/>
      <c r="F726" s="187"/>
      <c r="G726" s="177"/>
      <c r="H726" s="187"/>
      <c r="I726" s="177"/>
      <c r="J726" s="187"/>
      <c r="K726" s="177"/>
      <c r="L726" s="189"/>
      <c r="M726" s="177"/>
      <c r="N726" s="189"/>
      <c r="O726" s="128"/>
      <c r="P726" s="128"/>
      <c r="Q726" s="128"/>
      <c r="R726" s="128"/>
      <c r="S726" s="128"/>
      <c r="T726" s="128"/>
      <c r="U726" s="128"/>
      <c r="V726" s="128"/>
      <c r="W726" s="128"/>
      <c r="X726" s="128"/>
      <c r="Y726" s="128"/>
      <c r="Z726" s="128"/>
      <c r="AA726" s="128"/>
      <c r="AB726" s="128"/>
      <c r="AC726" s="128"/>
      <c r="AD726" s="128"/>
      <c r="AE726" s="128"/>
      <c r="AF726" s="128"/>
      <c r="AG726" s="128"/>
      <c r="AH726" s="128"/>
      <c r="AI726" s="128"/>
      <c r="AJ726" s="128"/>
    </row>
    <row r="727" spans="1:36" ht="15.75" customHeight="1" x14ac:dyDescent="0.35">
      <c r="A727" s="177"/>
      <c r="B727" s="175"/>
      <c r="C727" s="180"/>
      <c r="D727" s="181"/>
      <c r="E727" s="177"/>
      <c r="F727" s="187"/>
      <c r="G727" s="177"/>
      <c r="H727" s="188"/>
      <c r="I727" s="177"/>
      <c r="J727" s="188"/>
      <c r="K727" s="177"/>
      <c r="L727" s="187"/>
      <c r="M727" s="177"/>
      <c r="N727" s="187"/>
      <c r="O727" s="128"/>
      <c r="P727" s="128"/>
      <c r="Q727" s="128"/>
      <c r="R727" s="128"/>
      <c r="S727" s="128"/>
      <c r="T727" s="128"/>
      <c r="U727" s="128"/>
      <c r="V727" s="128"/>
      <c r="W727" s="128"/>
      <c r="X727" s="128"/>
      <c r="Y727" s="128"/>
      <c r="Z727" s="128"/>
      <c r="AA727" s="128"/>
      <c r="AB727" s="128"/>
      <c r="AC727" s="128"/>
      <c r="AD727" s="128"/>
      <c r="AE727" s="128"/>
      <c r="AF727" s="128"/>
      <c r="AG727" s="128"/>
      <c r="AH727" s="128"/>
      <c r="AI727" s="128"/>
      <c r="AJ727" s="128"/>
    </row>
    <row r="728" spans="1:36" ht="15.75" customHeight="1" x14ac:dyDescent="0.35">
      <c r="A728" s="177"/>
      <c r="B728" s="175"/>
      <c r="C728" s="180"/>
      <c r="D728" s="181"/>
      <c r="E728" s="177"/>
      <c r="F728" s="187"/>
      <c r="G728" s="177"/>
      <c r="H728" s="188"/>
      <c r="I728" s="177"/>
      <c r="J728" s="188"/>
      <c r="K728" s="177"/>
      <c r="L728" s="187"/>
      <c r="M728" s="177"/>
      <c r="N728" s="188"/>
      <c r="O728" s="128"/>
      <c r="P728" s="128"/>
      <c r="Q728" s="128"/>
      <c r="R728" s="128"/>
      <c r="S728" s="128"/>
      <c r="T728" s="128"/>
      <c r="U728" s="128"/>
      <c r="V728" s="128"/>
      <c r="W728" s="128"/>
      <c r="X728" s="128"/>
      <c r="Y728" s="128"/>
      <c r="Z728" s="128"/>
      <c r="AA728" s="128"/>
      <c r="AB728" s="128"/>
      <c r="AC728" s="128"/>
      <c r="AD728" s="128"/>
      <c r="AE728" s="128"/>
      <c r="AF728" s="128"/>
      <c r="AG728" s="128"/>
      <c r="AH728" s="128"/>
      <c r="AI728" s="128"/>
      <c r="AJ728" s="128"/>
    </row>
    <row r="729" spans="1:36" ht="15.75" customHeight="1" x14ac:dyDescent="0.35">
      <c r="A729" s="177"/>
      <c r="B729" s="175"/>
      <c r="C729" s="180"/>
      <c r="D729" s="181"/>
      <c r="E729" s="177"/>
      <c r="F729" s="187"/>
      <c r="G729" s="177"/>
      <c r="H729" s="188"/>
      <c r="I729" s="177"/>
      <c r="J729" s="188"/>
      <c r="K729" s="177"/>
      <c r="L729" s="187"/>
      <c r="M729" s="177"/>
      <c r="N729" s="187"/>
      <c r="O729" s="128"/>
      <c r="P729" s="128"/>
      <c r="Q729" s="128"/>
      <c r="R729" s="128"/>
      <c r="S729" s="128"/>
      <c r="T729" s="128"/>
      <c r="U729" s="128"/>
      <c r="V729" s="128"/>
      <c r="W729" s="128"/>
      <c r="X729" s="128"/>
      <c r="Y729" s="128"/>
      <c r="Z729" s="128"/>
      <c r="AA729" s="128"/>
      <c r="AB729" s="128"/>
      <c r="AC729" s="128"/>
      <c r="AD729" s="128"/>
      <c r="AE729" s="128"/>
      <c r="AF729" s="128"/>
      <c r="AG729" s="128"/>
      <c r="AH729" s="128"/>
      <c r="AI729" s="128"/>
      <c r="AJ729" s="128"/>
    </row>
    <row r="730" spans="1:36" ht="15.75" customHeight="1" x14ac:dyDescent="0.35">
      <c r="A730" s="177"/>
      <c r="B730" s="175"/>
      <c r="C730" s="180"/>
      <c r="D730" s="176"/>
      <c r="E730" s="177"/>
      <c r="F730" s="187"/>
      <c r="G730" s="177"/>
      <c r="H730" s="188"/>
      <c r="I730" s="177"/>
      <c r="J730" s="188"/>
      <c r="K730" s="177"/>
      <c r="L730" s="187"/>
      <c r="M730" s="177"/>
      <c r="N730" s="187"/>
      <c r="O730" s="128"/>
      <c r="P730" s="128"/>
      <c r="Q730" s="128"/>
      <c r="R730" s="128"/>
      <c r="S730" s="128"/>
      <c r="T730" s="128"/>
      <c r="U730" s="128"/>
      <c r="V730" s="128"/>
      <c r="W730" s="128"/>
      <c r="X730" s="128"/>
      <c r="Y730" s="128"/>
      <c r="Z730" s="128"/>
      <c r="AA730" s="128"/>
      <c r="AB730" s="128"/>
      <c r="AC730" s="128"/>
      <c r="AD730" s="128"/>
      <c r="AE730" s="128"/>
      <c r="AF730" s="128"/>
      <c r="AG730" s="128"/>
      <c r="AH730" s="128"/>
      <c r="AI730" s="128"/>
      <c r="AJ730" s="128"/>
    </row>
    <row r="731" spans="1:36" ht="15.75" customHeight="1" x14ac:dyDescent="0.35">
      <c r="A731" s="177"/>
      <c r="B731" s="175"/>
      <c r="C731" s="182"/>
      <c r="D731" s="181"/>
      <c r="E731" s="177"/>
      <c r="F731" s="187"/>
      <c r="G731" s="177"/>
      <c r="H731" s="188"/>
      <c r="I731" s="177"/>
      <c r="J731" s="188"/>
      <c r="K731" s="177"/>
      <c r="L731" s="187"/>
      <c r="M731" s="177"/>
      <c r="N731" s="188"/>
      <c r="O731" s="128"/>
      <c r="P731" s="128"/>
      <c r="Q731" s="128"/>
      <c r="R731" s="128"/>
      <c r="S731" s="128"/>
      <c r="T731" s="128"/>
      <c r="U731" s="128"/>
      <c r="V731" s="128"/>
      <c r="W731" s="128"/>
      <c r="X731" s="128"/>
      <c r="Y731" s="128"/>
      <c r="Z731" s="128"/>
      <c r="AA731" s="128"/>
      <c r="AB731" s="128"/>
      <c r="AC731" s="128"/>
      <c r="AD731" s="128"/>
      <c r="AE731" s="128"/>
      <c r="AF731" s="128"/>
      <c r="AG731" s="128"/>
      <c r="AH731" s="128"/>
      <c r="AI731" s="128"/>
      <c r="AJ731" s="128"/>
    </row>
    <row r="732" spans="1:36" ht="15.75" customHeight="1" x14ac:dyDescent="0.35">
      <c r="A732" s="177"/>
      <c r="B732" s="175"/>
      <c r="C732" s="180"/>
      <c r="D732" s="176"/>
      <c r="E732" s="177"/>
      <c r="F732" s="187"/>
      <c r="G732" s="177"/>
      <c r="H732" s="187"/>
      <c r="I732" s="177"/>
      <c r="J732" s="188"/>
      <c r="K732" s="177"/>
      <c r="L732" s="187"/>
      <c r="M732" s="177"/>
      <c r="N732" s="187"/>
      <c r="O732" s="128"/>
      <c r="P732" s="128"/>
      <c r="Q732" s="128"/>
      <c r="R732" s="128"/>
      <c r="S732" s="128"/>
      <c r="T732" s="128"/>
      <c r="U732" s="128"/>
      <c r="V732" s="128"/>
      <c r="W732" s="128"/>
      <c r="X732" s="128"/>
      <c r="Y732" s="128"/>
      <c r="Z732" s="128"/>
      <c r="AA732" s="128"/>
      <c r="AB732" s="128"/>
      <c r="AC732" s="128"/>
      <c r="AD732" s="128"/>
      <c r="AE732" s="128"/>
      <c r="AF732" s="128"/>
      <c r="AG732" s="128"/>
      <c r="AH732" s="128"/>
      <c r="AI732" s="128"/>
      <c r="AJ732" s="128"/>
    </row>
    <row r="733" spans="1:36" ht="15.75" customHeight="1" x14ac:dyDescent="0.35">
      <c r="A733" s="177"/>
      <c r="B733" s="175"/>
      <c r="C733" s="180"/>
      <c r="D733" s="181"/>
      <c r="E733" s="177"/>
      <c r="F733" s="187"/>
      <c r="G733" s="177"/>
      <c r="H733" s="188"/>
      <c r="I733" s="177"/>
      <c r="J733" s="188"/>
      <c r="K733" s="177"/>
      <c r="L733" s="187"/>
      <c r="M733" s="177"/>
      <c r="N733" s="188"/>
      <c r="O733" s="128"/>
      <c r="P733" s="128"/>
      <c r="Q733" s="128"/>
      <c r="R733" s="128"/>
      <c r="S733" s="128"/>
      <c r="T733" s="128"/>
      <c r="U733" s="128"/>
      <c r="V733" s="128"/>
      <c r="W733" s="128"/>
      <c r="X733" s="128"/>
      <c r="Y733" s="128"/>
      <c r="Z733" s="128"/>
      <c r="AA733" s="128"/>
      <c r="AB733" s="128"/>
      <c r="AC733" s="128"/>
      <c r="AD733" s="128"/>
      <c r="AE733" s="128"/>
      <c r="AF733" s="128"/>
      <c r="AG733" s="128"/>
      <c r="AH733" s="128"/>
      <c r="AI733" s="128"/>
      <c r="AJ733" s="128"/>
    </row>
    <row r="734" spans="1:36" ht="15.75" customHeight="1" x14ac:dyDescent="0.35">
      <c r="A734" s="177"/>
      <c r="B734" s="175"/>
      <c r="C734" s="180"/>
      <c r="D734" s="176"/>
      <c r="E734" s="177"/>
      <c r="F734" s="187"/>
      <c r="G734" s="177"/>
      <c r="H734" s="187"/>
      <c r="I734" s="177"/>
      <c r="J734" s="187"/>
      <c r="K734" s="177"/>
      <c r="L734" s="187"/>
      <c r="M734" s="177"/>
      <c r="N734" s="187"/>
      <c r="O734" s="128"/>
      <c r="P734" s="128"/>
      <c r="Q734" s="128"/>
      <c r="R734" s="128"/>
      <c r="S734" s="128"/>
      <c r="T734" s="128"/>
      <c r="U734" s="128"/>
      <c r="V734" s="128"/>
      <c r="W734" s="128"/>
      <c r="X734" s="128"/>
      <c r="Y734" s="128"/>
      <c r="Z734" s="128"/>
      <c r="AA734" s="128"/>
      <c r="AB734" s="128"/>
      <c r="AC734" s="128"/>
      <c r="AD734" s="128"/>
      <c r="AE734" s="128"/>
      <c r="AF734" s="128"/>
      <c r="AG734" s="128"/>
      <c r="AH734" s="128"/>
      <c r="AI734" s="128"/>
      <c r="AJ734" s="128"/>
    </row>
    <row r="735" spans="1:36" ht="15.75" customHeight="1" x14ac:dyDescent="0.35">
      <c r="A735" s="177"/>
      <c r="B735" s="175"/>
      <c r="C735" s="180"/>
      <c r="D735" s="176"/>
      <c r="E735" s="177"/>
      <c r="F735" s="187"/>
      <c r="G735" s="177"/>
      <c r="H735" s="187"/>
      <c r="I735" s="177"/>
      <c r="J735" s="187"/>
      <c r="K735" s="177"/>
      <c r="L735" s="187"/>
      <c r="M735" s="177"/>
      <c r="N735" s="187"/>
      <c r="O735" s="128"/>
      <c r="P735" s="128"/>
      <c r="Q735" s="128"/>
      <c r="R735" s="128"/>
      <c r="S735" s="128"/>
      <c r="T735" s="128"/>
      <c r="U735" s="128"/>
      <c r="V735" s="128"/>
      <c r="W735" s="128"/>
      <c r="X735" s="128"/>
      <c r="Y735" s="128"/>
      <c r="Z735" s="128"/>
      <c r="AA735" s="128"/>
      <c r="AB735" s="128"/>
      <c r="AC735" s="128"/>
      <c r="AD735" s="128"/>
      <c r="AE735" s="128"/>
      <c r="AF735" s="128"/>
      <c r="AG735" s="128"/>
      <c r="AH735" s="128"/>
      <c r="AI735" s="128"/>
      <c r="AJ735" s="128"/>
    </row>
    <row r="736" spans="1:36" ht="15.75" customHeight="1" x14ac:dyDescent="0.35">
      <c r="A736" s="177"/>
      <c r="B736" s="175"/>
      <c r="C736" s="180"/>
      <c r="D736" s="181"/>
      <c r="E736" s="177"/>
      <c r="F736" s="187"/>
      <c r="G736" s="177"/>
      <c r="H736" s="187"/>
      <c r="I736" s="177"/>
      <c r="J736" s="188"/>
      <c r="K736" s="177"/>
      <c r="L736" s="187"/>
      <c r="M736" s="177"/>
      <c r="N736" s="187"/>
      <c r="O736" s="128"/>
      <c r="P736" s="128"/>
      <c r="Q736" s="128"/>
      <c r="R736" s="128"/>
      <c r="S736" s="128"/>
      <c r="T736" s="128"/>
      <c r="U736" s="128"/>
      <c r="V736" s="128"/>
      <c r="W736" s="128"/>
      <c r="X736" s="128"/>
      <c r="Y736" s="128"/>
      <c r="Z736" s="128"/>
      <c r="AA736" s="128"/>
      <c r="AB736" s="128"/>
      <c r="AC736" s="128"/>
      <c r="AD736" s="128"/>
      <c r="AE736" s="128"/>
      <c r="AF736" s="128"/>
      <c r="AG736" s="128"/>
      <c r="AH736" s="128"/>
      <c r="AI736" s="128"/>
      <c r="AJ736" s="128"/>
    </row>
    <row r="737" spans="1:36" ht="15.75" customHeight="1" x14ac:dyDescent="0.35">
      <c r="A737" s="177"/>
      <c r="B737" s="175"/>
      <c r="C737" s="180"/>
      <c r="D737" s="176"/>
      <c r="E737" s="177"/>
      <c r="F737" s="187"/>
      <c r="G737" s="177"/>
      <c r="H737" s="187"/>
      <c r="I737" s="177"/>
      <c r="J737" s="187"/>
      <c r="K737" s="177"/>
      <c r="L737" s="187"/>
      <c r="M737" s="177"/>
      <c r="N737" s="187"/>
      <c r="O737" s="128"/>
      <c r="P737" s="128"/>
      <c r="Q737" s="128"/>
      <c r="R737" s="128"/>
      <c r="S737" s="128"/>
      <c r="T737" s="128"/>
      <c r="U737" s="128"/>
      <c r="V737" s="128"/>
      <c r="W737" s="128"/>
      <c r="X737" s="128"/>
      <c r="Y737" s="128"/>
      <c r="Z737" s="128"/>
      <c r="AA737" s="128"/>
      <c r="AB737" s="128"/>
      <c r="AC737" s="128"/>
      <c r="AD737" s="128"/>
      <c r="AE737" s="128"/>
      <c r="AF737" s="128"/>
      <c r="AG737" s="128"/>
      <c r="AH737" s="128"/>
      <c r="AI737" s="128"/>
      <c r="AJ737" s="128"/>
    </row>
    <row r="738" spans="1:36" ht="15.75" customHeight="1" x14ac:dyDescent="0.35">
      <c r="A738" s="177"/>
      <c r="B738" s="175"/>
      <c r="C738" s="180"/>
      <c r="D738" s="181"/>
      <c r="E738" s="177"/>
      <c r="F738" s="187"/>
      <c r="G738" s="177"/>
      <c r="H738" s="187"/>
      <c r="I738" s="177"/>
      <c r="J738" s="187"/>
      <c r="K738" s="177"/>
      <c r="L738" s="187"/>
      <c r="M738" s="177"/>
      <c r="N738" s="187"/>
      <c r="O738" s="128"/>
      <c r="P738" s="128"/>
      <c r="Q738" s="128"/>
      <c r="R738" s="128"/>
      <c r="S738" s="128"/>
      <c r="T738" s="128"/>
      <c r="U738" s="128"/>
      <c r="V738" s="128"/>
      <c r="W738" s="128"/>
      <c r="X738" s="128"/>
      <c r="Y738" s="128"/>
      <c r="Z738" s="128"/>
      <c r="AA738" s="128"/>
      <c r="AB738" s="128"/>
      <c r="AC738" s="128"/>
      <c r="AD738" s="128"/>
      <c r="AE738" s="128"/>
      <c r="AF738" s="128"/>
      <c r="AG738" s="128"/>
      <c r="AH738" s="128"/>
      <c r="AI738" s="128"/>
      <c r="AJ738" s="128"/>
    </row>
    <row r="739" spans="1:36" ht="15.75" customHeight="1" x14ac:dyDescent="0.35">
      <c r="A739" s="177"/>
      <c r="B739" s="175"/>
      <c r="C739" s="180"/>
      <c r="D739" s="181"/>
      <c r="E739" s="177"/>
      <c r="F739" s="187"/>
      <c r="G739" s="177"/>
      <c r="H739" s="188"/>
      <c r="I739" s="177"/>
      <c r="J739" s="188"/>
      <c r="K739" s="177"/>
      <c r="L739" s="187"/>
      <c r="M739" s="177"/>
      <c r="N739" s="187"/>
      <c r="O739" s="128"/>
      <c r="P739" s="128"/>
      <c r="Q739" s="128"/>
      <c r="R739" s="128"/>
      <c r="S739" s="128"/>
      <c r="T739" s="128"/>
      <c r="U739" s="128"/>
      <c r="V739" s="128"/>
      <c r="W739" s="128"/>
      <c r="X739" s="128"/>
      <c r="Y739" s="128"/>
      <c r="Z739" s="128"/>
      <c r="AA739" s="128"/>
      <c r="AB739" s="128"/>
      <c r="AC739" s="128"/>
      <c r="AD739" s="128"/>
      <c r="AE739" s="128"/>
      <c r="AF739" s="128"/>
      <c r="AG739" s="128"/>
      <c r="AH739" s="128"/>
      <c r="AI739" s="128"/>
      <c r="AJ739" s="128"/>
    </row>
    <row r="740" spans="1:36" ht="15.75" customHeight="1" x14ac:dyDescent="0.35">
      <c r="A740" s="177"/>
      <c r="B740" s="175"/>
      <c r="C740" s="180"/>
      <c r="D740" s="181"/>
      <c r="E740" s="177"/>
      <c r="F740" s="187"/>
      <c r="G740" s="177"/>
      <c r="H740" s="187"/>
      <c r="I740" s="177"/>
      <c r="J740" s="188"/>
      <c r="K740" s="177"/>
      <c r="L740" s="187"/>
      <c r="M740" s="177"/>
      <c r="N740" s="187"/>
      <c r="O740" s="128"/>
      <c r="P740" s="128"/>
      <c r="Q740" s="128"/>
      <c r="R740" s="128"/>
      <c r="S740" s="128"/>
      <c r="T740" s="128"/>
      <c r="U740" s="128"/>
      <c r="V740" s="128"/>
      <c r="W740" s="128"/>
      <c r="X740" s="128"/>
      <c r="Y740" s="128"/>
      <c r="Z740" s="128"/>
      <c r="AA740" s="128"/>
      <c r="AB740" s="128"/>
      <c r="AC740" s="128"/>
      <c r="AD740" s="128"/>
      <c r="AE740" s="128"/>
      <c r="AF740" s="128"/>
      <c r="AG740" s="128"/>
      <c r="AH740" s="128"/>
      <c r="AI740" s="128"/>
      <c r="AJ740" s="128"/>
    </row>
    <row r="741" spans="1:36" ht="15.75" customHeight="1" x14ac:dyDescent="0.35">
      <c r="A741" s="177"/>
      <c r="B741" s="175"/>
      <c r="C741" s="180"/>
      <c r="D741" s="176"/>
      <c r="E741" s="177"/>
      <c r="F741" s="187"/>
      <c r="G741" s="177"/>
      <c r="H741" s="188"/>
      <c r="I741" s="177"/>
      <c r="J741" s="188"/>
      <c r="K741" s="177"/>
      <c r="L741" s="187"/>
      <c r="M741" s="177"/>
      <c r="N741" s="187"/>
      <c r="O741" s="128"/>
      <c r="P741" s="128"/>
      <c r="Q741" s="128"/>
      <c r="R741" s="128"/>
      <c r="S741" s="128"/>
      <c r="T741" s="128"/>
      <c r="U741" s="128"/>
      <c r="V741" s="128"/>
      <c r="W741" s="128"/>
      <c r="X741" s="128"/>
      <c r="Y741" s="128"/>
      <c r="Z741" s="128"/>
      <c r="AA741" s="128"/>
      <c r="AB741" s="128"/>
      <c r="AC741" s="128"/>
      <c r="AD741" s="128"/>
      <c r="AE741" s="128"/>
      <c r="AF741" s="128"/>
      <c r="AG741" s="128"/>
      <c r="AH741" s="128"/>
      <c r="AI741" s="128"/>
      <c r="AJ741" s="128"/>
    </row>
    <row r="742" spans="1:36" ht="15.75" customHeight="1" x14ac:dyDescent="0.35">
      <c r="A742" s="177"/>
      <c r="B742" s="175"/>
      <c r="C742" s="177"/>
      <c r="D742" s="175"/>
      <c r="E742" s="177"/>
      <c r="F742" s="189"/>
      <c r="G742" s="177"/>
      <c r="H742" s="189"/>
      <c r="I742" s="177"/>
      <c r="J742" s="189"/>
      <c r="K742" s="177"/>
      <c r="L742" s="189"/>
      <c r="M742" s="177"/>
      <c r="N742" s="189"/>
      <c r="O742" s="128"/>
      <c r="P742" s="128"/>
      <c r="Q742" s="128"/>
      <c r="R742" s="128"/>
      <c r="S742" s="128"/>
      <c r="T742" s="128"/>
      <c r="U742" s="128"/>
      <c r="V742" s="128"/>
      <c r="W742" s="128"/>
      <c r="X742" s="128"/>
      <c r="Y742" s="128"/>
      <c r="Z742" s="128"/>
      <c r="AA742" s="128"/>
      <c r="AB742" s="128"/>
      <c r="AC742" s="128"/>
      <c r="AD742" s="128"/>
      <c r="AE742" s="128"/>
      <c r="AF742" s="128"/>
      <c r="AG742" s="128"/>
      <c r="AH742" s="128"/>
      <c r="AI742" s="128"/>
      <c r="AJ742" s="128"/>
    </row>
    <row r="743" spans="1:36" ht="15.75" customHeight="1" x14ac:dyDescent="0.35">
      <c r="A743" s="177"/>
      <c r="B743" s="175"/>
      <c r="C743" s="177"/>
      <c r="D743" s="175"/>
      <c r="E743" s="177"/>
      <c r="F743" s="189"/>
      <c r="G743" s="177"/>
      <c r="H743" s="189"/>
      <c r="I743" s="177"/>
      <c r="J743" s="189"/>
      <c r="K743" s="177"/>
      <c r="L743" s="189"/>
      <c r="M743" s="177"/>
      <c r="N743" s="189"/>
      <c r="O743" s="128"/>
      <c r="P743" s="128"/>
      <c r="Q743" s="128"/>
      <c r="R743" s="128"/>
      <c r="S743" s="128"/>
      <c r="T743" s="128"/>
      <c r="U743" s="128"/>
      <c r="V743" s="128"/>
      <c r="W743" s="128"/>
      <c r="X743" s="128"/>
      <c r="Y743" s="128"/>
      <c r="Z743" s="128"/>
      <c r="AA743" s="128"/>
      <c r="AB743" s="128"/>
      <c r="AC743" s="128"/>
      <c r="AD743" s="128"/>
      <c r="AE743" s="128"/>
      <c r="AF743" s="128"/>
      <c r="AG743" s="128"/>
      <c r="AH743" s="128"/>
      <c r="AI743" s="128"/>
      <c r="AJ743" s="128"/>
    </row>
    <row r="744" spans="1:36" ht="15.75" customHeight="1" x14ac:dyDescent="0.35">
      <c r="A744" s="177"/>
      <c r="B744" s="175"/>
      <c r="C744" s="177"/>
      <c r="D744" s="181"/>
      <c r="E744" s="177"/>
      <c r="F744" s="189"/>
      <c r="G744" s="177"/>
      <c r="H744" s="189"/>
      <c r="I744" s="177"/>
      <c r="J744" s="189"/>
      <c r="K744" s="177"/>
      <c r="L744" s="189"/>
      <c r="M744" s="177"/>
      <c r="N744" s="189"/>
      <c r="O744" s="128"/>
      <c r="P744" s="128"/>
      <c r="Q744" s="128"/>
      <c r="R744" s="128"/>
      <c r="S744" s="128"/>
      <c r="T744" s="128"/>
      <c r="U744" s="128"/>
      <c r="V744" s="128"/>
      <c r="W744" s="128"/>
      <c r="X744" s="128"/>
      <c r="Y744" s="128"/>
      <c r="Z744" s="128"/>
      <c r="AA744" s="128"/>
      <c r="AB744" s="128"/>
      <c r="AC744" s="128"/>
      <c r="AD744" s="128"/>
      <c r="AE744" s="128"/>
      <c r="AF744" s="128"/>
      <c r="AG744" s="128"/>
      <c r="AH744" s="128"/>
      <c r="AI744" s="128"/>
      <c r="AJ744" s="128"/>
    </row>
    <row r="745" spans="1:36" ht="15.75" customHeight="1" x14ac:dyDescent="0.35">
      <c r="A745" s="177"/>
      <c r="B745" s="175"/>
      <c r="C745" s="177"/>
      <c r="D745" s="181"/>
      <c r="E745" s="177"/>
      <c r="F745" s="189"/>
      <c r="G745" s="177"/>
      <c r="H745" s="189"/>
      <c r="I745" s="177"/>
      <c r="J745" s="189"/>
      <c r="K745" s="177"/>
      <c r="L745" s="189"/>
      <c r="M745" s="177"/>
      <c r="N745" s="189"/>
      <c r="O745" s="128"/>
      <c r="P745" s="128"/>
      <c r="Q745" s="128"/>
      <c r="R745" s="128"/>
      <c r="S745" s="128"/>
      <c r="T745" s="128"/>
      <c r="U745" s="128"/>
      <c r="V745" s="128"/>
      <c r="W745" s="128"/>
      <c r="X745" s="128"/>
      <c r="Y745" s="128"/>
      <c r="Z745" s="128"/>
      <c r="AA745" s="128"/>
      <c r="AB745" s="128"/>
      <c r="AC745" s="128"/>
      <c r="AD745" s="128"/>
      <c r="AE745" s="128"/>
      <c r="AF745" s="128"/>
      <c r="AG745" s="128"/>
      <c r="AH745" s="128"/>
      <c r="AI745" s="128"/>
      <c r="AJ745" s="128"/>
    </row>
    <row r="746" spans="1:36" ht="15.75" customHeight="1" x14ac:dyDescent="0.35">
      <c r="A746" s="177"/>
      <c r="B746" s="175"/>
      <c r="C746" s="177"/>
      <c r="D746" s="181"/>
      <c r="E746" s="177"/>
      <c r="F746" s="187"/>
      <c r="G746" s="177"/>
      <c r="H746" s="189"/>
      <c r="I746" s="177"/>
      <c r="J746" s="189"/>
      <c r="K746" s="177"/>
      <c r="L746" s="189"/>
      <c r="M746" s="177"/>
      <c r="N746" s="189"/>
      <c r="O746" s="128"/>
      <c r="P746" s="128"/>
      <c r="Q746" s="128"/>
      <c r="R746" s="128"/>
      <c r="S746" s="128"/>
      <c r="T746" s="128"/>
      <c r="U746" s="128"/>
      <c r="V746" s="128"/>
      <c r="W746" s="128"/>
      <c r="X746" s="128"/>
      <c r="Y746" s="128"/>
      <c r="Z746" s="128"/>
      <c r="AA746" s="128"/>
      <c r="AB746" s="128"/>
      <c r="AC746" s="128"/>
      <c r="AD746" s="128"/>
      <c r="AE746" s="128"/>
      <c r="AF746" s="128"/>
      <c r="AG746" s="128"/>
      <c r="AH746" s="128"/>
      <c r="AI746" s="128"/>
      <c r="AJ746" s="128"/>
    </row>
    <row r="747" spans="1:36" ht="15.75" customHeight="1" x14ac:dyDescent="0.35">
      <c r="A747" s="177"/>
      <c r="B747" s="175"/>
      <c r="C747" s="177"/>
      <c r="D747" s="181"/>
      <c r="E747" s="177"/>
      <c r="F747" s="187"/>
      <c r="G747" s="177"/>
      <c r="H747" s="189"/>
      <c r="I747" s="177"/>
      <c r="J747" s="189"/>
      <c r="K747" s="177"/>
      <c r="L747" s="189"/>
      <c r="M747" s="177"/>
      <c r="N747" s="189"/>
      <c r="O747" s="128"/>
      <c r="P747" s="128"/>
      <c r="Q747" s="128"/>
      <c r="R747" s="128"/>
      <c r="S747" s="128"/>
      <c r="T747" s="128"/>
      <c r="U747" s="128"/>
      <c r="V747" s="128"/>
      <c r="W747" s="128"/>
      <c r="X747" s="128"/>
      <c r="Y747" s="128"/>
      <c r="Z747" s="128"/>
      <c r="AA747" s="128"/>
      <c r="AB747" s="128"/>
      <c r="AC747" s="128"/>
      <c r="AD747" s="128"/>
      <c r="AE747" s="128"/>
      <c r="AF747" s="128"/>
      <c r="AG747" s="128"/>
      <c r="AH747" s="128"/>
      <c r="AI747" s="128"/>
      <c r="AJ747" s="128"/>
    </row>
    <row r="748" spans="1:36" ht="15.75" customHeight="1" x14ac:dyDescent="0.35">
      <c r="A748" s="177"/>
      <c r="B748" s="175"/>
      <c r="C748" s="177"/>
      <c r="D748" s="181"/>
      <c r="E748" s="177"/>
      <c r="F748" s="187"/>
      <c r="G748" s="177"/>
      <c r="H748" s="189"/>
      <c r="I748" s="177"/>
      <c r="J748" s="189"/>
      <c r="K748" s="177"/>
      <c r="L748" s="189"/>
      <c r="M748" s="177"/>
      <c r="N748" s="189"/>
      <c r="O748" s="128"/>
      <c r="P748" s="128"/>
      <c r="Q748" s="128"/>
      <c r="R748" s="128"/>
      <c r="S748" s="128"/>
      <c r="T748" s="128"/>
      <c r="U748" s="128"/>
      <c r="V748" s="128"/>
      <c r="W748" s="128"/>
      <c r="X748" s="128"/>
      <c r="Y748" s="128"/>
      <c r="Z748" s="128"/>
      <c r="AA748" s="128"/>
      <c r="AB748" s="128"/>
      <c r="AC748" s="128"/>
      <c r="AD748" s="128"/>
      <c r="AE748" s="128"/>
      <c r="AF748" s="128"/>
      <c r="AG748" s="128"/>
      <c r="AH748" s="128"/>
      <c r="AI748" s="128"/>
      <c r="AJ748" s="128"/>
    </row>
    <row r="749" spans="1:36" ht="15.75" customHeight="1" x14ac:dyDescent="0.35">
      <c r="A749" s="177"/>
      <c r="B749" s="175"/>
      <c r="C749" s="177"/>
      <c r="D749" s="176"/>
      <c r="E749" s="177"/>
      <c r="F749" s="187"/>
      <c r="G749" s="177"/>
      <c r="H749" s="187"/>
      <c r="I749" s="177"/>
      <c r="J749" s="187"/>
      <c r="K749" s="177"/>
      <c r="L749" s="189"/>
      <c r="M749" s="177"/>
      <c r="N749" s="189"/>
      <c r="O749" s="128"/>
      <c r="P749" s="128"/>
      <c r="Q749" s="128"/>
      <c r="R749" s="128"/>
      <c r="S749" s="128"/>
      <c r="T749" s="128"/>
      <c r="U749" s="128"/>
      <c r="V749" s="128"/>
      <c r="W749" s="128"/>
      <c r="X749" s="128"/>
      <c r="Y749" s="128"/>
      <c r="Z749" s="128"/>
      <c r="AA749" s="128"/>
      <c r="AB749" s="128"/>
      <c r="AC749" s="128"/>
      <c r="AD749" s="128"/>
      <c r="AE749" s="128"/>
      <c r="AF749" s="128"/>
      <c r="AG749" s="128"/>
      <c r="AH749" s="128"/>
      <c r="AI749" s="128"/>
      <c r="AJ749" s="128"/>
    </row>
    <row r="750" spans="1:36" ht="15.75" customHeight="1" x14ac:dyDescent="0.35">
      <c r="A750" s="177"/>
      <c r="B750" s="175"/>
      <c r="C750" s="177"/>
      <c r="D750" s="190"/>
      <c r="E750" s="177"/>
      <c r="F750" s="187"/>
      <c r="G750" s="177"/>
      <c r="H750" s="189"/>
      <c r="I750" s="177"/>
      <c r="J750" s="189"/>
      <c r="K750" s="177"/>
      <c r="L750" s="189"/>
      <c r="M750" s="177"/>
      <c r="N750" s="189"/>
      <c r="O750" s="128"/>
      <c r="P750" s="128"/>
      <c r="Q750" s="128"/>
      <c r="R750" s="128"/>
      <c r="S750" s="128"/>
      <c r="T750" s="128"/>
      <c r="U750" s="128"/>
      <c r="V750" s="128"/>
      <c r="W750" s="128"/>
      <c r="X750" s="128"/>
      <c r="Y750" s="128"/>
      <c r="Z750" s="128"/>
      <c r="AA750" s="128"/>
      <c r="AB750" s="128"/>
      <c r="AC750" s="128"/>
      <c r="AD750" s="128"/>
      <c r="AE750" s="128"/>
      <c r="AF750" s="128"/>
      <c r="AG750" s="128"/>
      <c r="AH750" s="128"/>
      <c r="AI750" s="128"/>
      <c r="AJ750" s="128"/>
    </row>
    <row r="751" spans="1:36" ht="15.75" customHeight="1" x14ac:dyDescent="0.35">
      <c r="A751" s="177"/>
      <c r="B751" s="175"/>
      <c r="C751" s="177"/>
      <c r="D751" s="190"/>
      <c r="E751" s="177"/>
      <c r="F751" s="189"/>
      <c r="G751" s="177"/>
      <c r="H751" s="189"/>
      <c r="I751" s="177"/>
      <c r="J751" s="189"/>
      <c r="K751" s="177"/>
      <c r="L751" s="189"/>
      <c r="M751" s="177"/>
      <c r="N751" s="189"/>
      <c r="O751" s="128"/>
      <c r="P751" s="128"/>
      <c r="Q751" s="128"/>
      <c r="R751" s="128"/>
      <c r="S751" s="128"/>
      <c r="T751" s="128"/>
      <c r="U751" s="128"/>
      <c r="V751" s="128"/>
      <c r="W751" s="128"/>
      <c r="X751" s="128"/>
      <c r="Y751" s="128"/>
      <c r="Z751" s="128"/>
      <c r="AA751" s="128"/>
      <c r="AB751" s="128"/>
      <c r="AC751" s="128"/>
      <c r="AD751" s="128"/>
      <c r="AE751" s="128"/>
      <c r="AF751" s="128"/>
      <c r="AG751" s="128"/>
      <c r="AH751" s="128"/>
      <c r="AI751" s="128"/>
      <c r="AJ751" s="128"/>
    </row>
    <row r="752" spans="1:36" ht="15.75" customHeight="1" x14ac:dyDescent="0.35">
      <c r="A752" s="177"/>
      <c r="B752" s="175"/>
      <c r="C752" s="177"/>
      <c r="D752" s="190"/>
      <c r="E752" s="177"/>
      <c r="F752" s="189"/>
      <c r="G752" s="177"/>
      <c r="H752" s="189"/>
      <c r="I752" s="177"/>
      <c r="J752" s="189"/>
      <c r="K752" s="177"/>
      <c r="L752" s="189"/>
      <c r="M752" s="177"/>
      <c r="N752" s="189"/>
      <c r="O752" s="128"/>
      <c r="P752" s="128"/>
      <c r="Q752" s="128"/>
      <c r="R752" s="128"/>
      <c r="S752" s="128"/>
      <c r="T752" s="128"/>
      <c r="U752" s="128"/>
      <c r="V752" s="128"/>
      <c r="W752" s="128"/>
      <c r="X752" s="128"/>
      <c r="Y752" s="128"/>
      <c r="Z752" s="128"/>
      <c r="AA752" s="128"/>
      <c r="AB752" s="128"/>
      <c r="AC752" s="128"/>
      <c r="AD752" s="128"/>
      <c r="AE752" s="128"/>
      <c r="AF752" s="128"/>
      <c r="AG752" s="128"/>
      <c r="AH752" s="128"/>
      <c r="AI752" s="128"/>
      <c r="AJ752" s="128"/>
    </row>
    <row r="753" spans="1:36" ht="15.75" customHeight="1" x14ac:dyDescent="0.35">
      <c r="A753" s="177"/>
      <c r="B753" s="175"/>
      <c r="C753" s="177"/>
      <c r="D753" s="190"/>
      <c r="E753" s="177"/>
      <c r="F753" s="189"/>
      <c r="G753" s="177"/>
      <c r="H753" s="189"/>
      <c r="I753" s="177"/>
      <c r="J753" s="189"/>
      <c r="K753" s="177"/>
      <c r="L753" s="189"/>
      <c r="M753" s="177"/>
      <c r="N753" s="189"/>
      <c r="O753" s="128"/>
      <c r="P753" s="128"/>
      <c r="Q753" s="128"/>
      <c r="R753" s="128"/>
      <c r="S753" s="128"/>
      <c r="T753" s="128"/>
      <c r="U753" s="128"/>
      <c r="V753" s="128"/>
      <c r="W753" s="128"/>
      <c r="X753" s="128"/>
      <c r="Y753" s="128"/>
      <c r="Z753" s="128"/>
      <c r="AA753" s="128"/>
      <c r="AB753" s="128"/>
      <c r="AC753" s="128"/>
      <c r="AD753" s="128"/>
      <c r="AE753" s="128"/>
      <c r="AF753" s="128"/>
      <c r="AG753" s="128"/>
      <c r="AH753" s="128"/>
      <c r="AI753" s="128"/>
      <c r="AJ753" s="128"/>
    </row>
    <row r="754" spans="1:36" ht="15.75" customHeight="1" x14ac:dyDescent="0.35">
      <c r="A754" s="175"/>
      <c r="B754" s="175"/>
      <c r="C754" s="177"/>
      <c r="D754" s="190"/>
      <c r="E754" s="177"/>
      <c r="F754" s="189"/>
      <c r="G754" s="177"/>
      <c r="H754" s="189"/>
      <c r="I754" s="177"/>
      <c r="J754" s="189"/>
      <c r="K754" s="177"/>
      <c r="L754" s="189"/>
      <c r="M754" s="177"/>
      <c r="N754" s="189"/>
      <c r="O754" s="128"/>
      <c r="P754" s="128"/>
      <c r="Q754" s="128"/>
      <c r="R754" s="128"/>
      <c r="S754" s="128"/>
      <c r="T754" s="128"/>
      <c r="U754" s="128"/>
      <c r="V754" s="128"/>
      <c r="W754" s="128"/>
      <c r="X754" s="128"/>
      <c r="Y754" s="128"/>
      <c r="Z754" s="128"/>
      <c r="AA754" s="128"/>
      <c r="AB754" s="128"/>
      <c r="AC754" s="128"/>
      <c r="AD754" s="128"/>
      <c r="AE754" s="128"/>
      <c r="AF754" s="128"/>
      <c r="AG754" s="128"/>
      <c r="AH754" s="128"/>
      <c r="AI754" s="128"/>
      <c r="AJ754" s="128"/>
    </row>
    <row r="755" spans="1:36" ht="15.75" customHeight="1" x14ac:dyDescent="0.35">
      <c r="A755" s="177"/>
      <c r="B755" s="176"/>
      <c r="C755" s="180"/>
      <c r="D755" s="190"/>
      <c r="E755" s="177"/>
      <c r="F755" s="187"/>
      <c r="G755" s="177"/>
      <c r="H755" s="187"/>
      <c r="I755" s="177"/>
      <c r="J755" s="187"/>
      <c r="K755" s="177"/>
      <c r="L755" s="187"/>
      <c r="M755" s="177"/>
      <c r="N755" s="187"/>
      <c r="O755" s="128"/>
      <c r="P755" s="128"/>
      <c r="Q755" s="128"/>
      <c r="R755" s="128"/>
      <c r="S755" s="128"/>
      <c r="T755" s="128"/>
      <c r="U755" s="128"/>
      <c r="V755" s="128"/>
      <c r="W755" s="128"/>
      <c r="X755" s="128"/>
      <c r="Y755" s="128"/>
      <c r="Z755" s="128"/>
      <c r="AA755" s="128"/>
      <c r="AB755" s="128"/>
      <c r="AC755" s="128"/>
      <c r="AD755" s="128"/>
      <c r="AE755" s="128"/>
      <c r="AF755" s="128"/>
      <c r="AG755" s="128"/>
      <c r="AH755" s="128"/>
      <c r="AI755" s="128"/>
      <c r="AJ755" s="128"/>
    </row>
    <row r="756" spans="1:36" ht="15.75" customHeight="1" x14ac:dyDescent="0.35">
      <c r="A756" s="177"/>
      <c r="B756" s="176"/>
      <c r="C756" s="182"/>
      <c r="D756" s="190"/>
      <c r="E756" s="177"/>
      <c r="F756" s="188"/>
      <c r="G756" s="177"/>
      <c r="H756" s="188"/>
      <c r="I756" s="177"/>
      <c r="J756" s="188"/>
      <c r="K756" s="177"/>
      <c r="L756" s="188"/>
      <c r="M756" s="177"/>
      <c r="N756" s="187"/>
      <c r="O756" s="128"/>
      <c r="P756" s="128"/>
      <c r="Q756" s="128"/>
      <c r="R756" s="128"/>
      <c r="S756" s="128"/>
      <c r="T756" s="128"/>
      <c r="U756" s="128"/>
      <c r="V756" s="128"/>
      <c r="W756" s="128"/>
      <c r="X756" s="128"/>
      <c r="Y756" s="128"/>
      <c r="Z756" s="128"/>
      <c r="AA756" s="128"/>
      <c r="AB756" s="128"/>
      <c r="AC756" s="128"/>
      <c r="AD756" s="128"/>
      <c r="AE756" s="128"/>
      <c r="AF756" s="128"/>
      <c r="AG756" s="128"/>
      <c r="AH756" s="128"/>
      <c r="AI756" s="128"/>
      <c r="AJ756" s="128"/>
    </row>
    <row r="757" spans="1:36" ht="15.75" customHeight="1" x14ac:dyDescent="0.35">
      <c r="A757" s="177"/>
      <c r="B757" s="176"/>
      <c r="C757" s="180"/>
      <c r="D757" s="175"/>
      <c r="E757" s="177"/>
      <c r="F757" s="187"/>
      <c r="G757" s="177"/>
      <c r="H757" s="187"/>
      <c r="I757" s="177"/>
      <c r="J757" s="187"/>
      <c r="K757" s="177"/>
      <c r="L757" s="187"/>
      <c r="M757" s="177"/>
      <c r="N757" s="187"/>
      <c r="O757" s="128"/>
      <c r="P757" s="128"/>
      <c r="Q757" s="128"/>
      <c r="R757" s="128"/>
      <c r="S757" s="128"/>
      <c r="T757" s="128"/>
      <c r="U757" s="128"/>
      <c r="V757" s="128"/>
      <c r="W757" s="128"/>
      <c r="X757" s="128"/>
      <c r="Y757" s="128"/>
      <c r="Z757" s="128"/>
      <c r="AA757" s="128"/>
      <c r="AB757" s="128"/>
      <c r="AC757" s="128"/>
      <c r="AD757" s="128"/>
      <c r="AE757" s="128"/>
      <c r="AF757" s="128"/>
      <c r="AG757" s="128"/>
      <c r="AH757" s="128"/>
      <c r="AI757" s="128"/>
      <c r="AJ757" s="128"/>
    </row>
    <row r="758" spans="1:36" ht="15.75" customHeight="1" x14ac:dyDescent="0.35">
      <c r="A758" s="177"/>
      <c r="B758" s="176"/>
      <c r="C758" s="180"/>
      <c r="D758" s="175"/>
      <c r="E758" s="177"/>
      <c r="F758" s="187"/>
      <c r="G758" s="177"/>
      <c r="H758" s="187"/>
      <c r="I758" s="177"/>
      <c r="J758" s="187"/>
      <c r="K758" s="177"/>
      <c r="L758" s="187"/>
      <c r="M758" s="177"/>
      <c r="N758" s="187"/>
      <c r="O758" s="128"/>
      <c r="P758" s="128"/>
      <c r="Q758" s="128"/>
      <c r="R758" s="128"/>
      <c r="S758" s="128"/>
      <c r="T758" s="128"/>
      <c r="U758" s="128"/>
      <c r="V758" s="128"/>
      <c r="W758" s="128"/>
      <c r="X758" s="128"/>
      <c r="Y758" s="128"/>
      <c r="Z758" s="128"/>
      <c r="AA758" s="128"/>
      <c r="AB758" s="128"/>
      <c r="AC758" s="128"/>
      <c r="AD758" s="128"/>
      <c r="AE758" s="128"/>
      <c r="AF758" s="128"/>
      <c r="AG758" s="128"/>
      <c r="AH758" s="128"/>
      <c r="AI758" s="128"/>
      <c r="AJ758" s="128"/>
    </row>
    <row r="759" spans="1:36" ht="15.75" customHeight="1" x14ac:dyDescent="0.35">
      <c r="A759" s="177"/>
      <c r="B759" s="176"/>
      <c r="C759" s="180"/>
      <c r="D759" s="190"/>
      <c r="E759" s="177"/>
      <c r="F759" s="187"/>
      <c r="G759" s="177"/>
      <c r="H759" s="187"/>
      <c r="I759" s="177"/>
      <c r="J759" s="187"/>
      <c r="K759" s="177"/>
      <c r="L759" s="187"/>
      <c r="M759" s="177"/>
      <c r="N759" s="187"/>
      <c r="O759" s="128"/>
      <c r="P759" s="128"/>
      <c r="Q759" s="128"/>
      <c r="R759" s="128"/>
      <c r="S759" s="128"/>
      <c r="T759" s="128"/>
      <c r="U759" s="128"/>
      <c r="V759" s="128"/>
      <c r="W759" s="128"/>
      <c r="X759" s="128"/>
      <c r="Y759" s="128"/>
      <c r="Z759" s="128"/>
      <c r="AA759" s="128"/>
      <c r="AB759" s="128"/>
      <c r="AC759" s="128"/>
      <c r="AD759" s="128"/>
      <c r="AE759" s="128"/>
      <c r="AF759" s="128"/>
      <c r="AG759" s="128"/>
      <c r="AH759" s="128"/>
      <c r="AI759" s="128"/>
      <c r="AJ759" s="128"/>
    </row>
    <row r="760" spans="1:36" ht="15.75" customHeight="1" x14ac:dyDescent="0.35">
      <c r="A760" s="177"/>
      <c r="B760" s="175"/>
      <c r="C760" s="177"/>
      <c r="D760" s="190"/>
      <c r="E760" s="177"/>
      <c r="F760" s="187"/>
      <c r="G760" s="177"/>
      <c r="H760" s="189"/>
      <c r="I760" s="177"/>
      <c r="J760" s="189"/>
      <c r="K760" s="177"/>
      <c r="L760" s="189"/>
      <c r="M760" s="177"/>
      <c r="N760" s="189"/>
      <c r="O760" s="128"/>
      <c r="P760" s="128"/>
      <c r="Q760" s="128"/>
      <c r="R760" s="128"/>
      <c r="S760" s="128"/>
      <c r="T760" s="128"/>
      <c r="U760" s="128"/>
      <c r="V760" s="128"/>
      <c r="W760" s="128"/>
      <c r="X760" s="128"/>
      <c r="Y760" s="128"/>
      <c r="Z760" s="128"/>
      <c r="AA760" s="128"/>
      <c r="AB760" s="128"/>
      <c r="AC760" s="128"/>
      <c r="AD760" s="128"/>
      <c r="AE760" s="128"/>
      <c r="AF760" s="128"/>
      <c r="AG760" s="128"/>
      <c r="AH760" s="128"/>
      <c r="AI760" s="128"/>
      <c r="AJ760" s="128"/>
    </row>
    <row r="761" spans="1:36" ht="15.75" customHeight="1" x14ac:dyDescent="0.35">
      <c r="A761" s="177"/>
      <c r="B761" s="176"/>
      <c r="C761" s="180"/>
      <c r="D761" s="191"/>
      <c r="E761" s="177"/>
      <c r="F761" s="187"/>
      <c r="G761" s="177"/>
      <c r="H761" s="187"/>
      <c r="I761" s="177"/>
      <c r="J761" s="187"/>
      <c r="K761" s="177"/>
      <c r="L761" s="189"/>
      <c r="M761" s="177"/>
      <c r="N761" s="189"/>
      <c r="O761" s="128"/>
      <c r="P761" s="128"/>
      <c r="Q761" s="128"/>
      <c r="R761" s="128"/>
      <c r="S761" s="128"/>
      <c r="T761" s="128"/>
      <c r="U761" s="128"/>
      <c r="V761" s="128"/>
      <c r="W761" s="128"/>
      <c r="X761" s="128"/>
      <c r="Y761" s="128"/>
      <c r="Z761" s="128"/>
      <c r="AA761" s="128"/>
      <c r="AB761" s="128"/>
      <c r="AC761" s="128"/>
      <c r="AD761" s="128"/>
      <c r="AE761" s="128"/>
      <c r="AF761" s="128"/>
      <c r="AG761" s="128"/>
      <c r="AH761" s="128"/>
      <c r="AI761" s="128"/>
      <c r="AJ761" s="128"/>
    </row>
    <row r="762" spans="1:36" ht="15.75" customHeight="1" x14ac:dyDescent="0.35">
      <c r="A762" s="177"/>
      <c r="B762" s="176"/>
      <c r="C762" s="180"/>
      <c r="D762" s="190"/>
      <c r="E762" s="177"/>
      <c r="F762" s="187"/>
      <c r="G762" s="177"/>
      <c r="H762" s="187"/>
      <c r="I762" s="177"/>
      <c r="J762" s="187"/>
      <c r="K762" s="177"/>
      <c r="L762" s="189"/>
      <c r="M762" s="177"/>
      <c r="N762" s="189"/>
      <c r="O762" s="128"/>
      <c r="P762" s="128"/>
      <c r="Q762" s="128"/>
      <c r="R762" s="128"/>
      <c r="S762" s="128"/>
      <c r="T762" s="128"/>
      <c r="U762" s="128"/>
      <c r="V762" s="128"/>
      <c r="W762" s="128"/>
      <c r="X762" s="128"/>
      <c r="Y762" s="128"/>
      <c r="Z762" s="128"/>
      <c r="AA762" s="128"/>
      <c r="AB762" s="128"/>
      <c r="AC762" s="128"/>
      <c r="AD762" s="128"/>
      <c r="AE762" s="128"/>
      <c r="AF762" s="128"/>
      <c r="AG762" s="128"/>
      <c r="AH762" s="128"/>
      <c r="AI762" s="128"/>
      <c r="AJ762" s="128"/>
    </row>
    <row r="763" spans="1:36" ht="15.75" customHeight="1" x14ac:dyDescent="0.35">
      <c r="A763" s="177"/>
      <c r="B763" s="176"/>
      <c r="C763" s="180"/>
      <c r="D763" s="190"/>
      <c r="E763" s="177"/>
      <c r="F763" s="188"/>
      <c r="G763" s="177"/>
      <c r="H763" s="187"/>
      <c r="I763" s="177"/>
      <c r="J763" s="187"/>
      <c r="K763" s="177"/>
      <c r="L763" s="187"/>
      <c r="M763" s="177"/>
      <c r="N763" s="187"/>
      <c r="O763" s="128"/>
      <c r="P763" s="128"/>
      <c r="Q763" s="128"/>
      <c r="R763" s="128"/>
      <c r="S763" s="128"/>
      <c r="T763" s="128"/>
      <c r="U763" s="128"/>
      <c r="V763" s="128"/>
      <c r="W763" s="128"/>
      <c r="X763" s="128"/>
      <c r="Y763" s="128"/>
      <c r="Z763" s="128"/>
      <c r="AA763" s="128"/>
      <c r="AB763" s="128"/>
      <c r="AC763" s="128"/>
      <c r="AD763" s="128"/>
      <c r="AE763" s="128"/>
      <c r="AF763" s="128"/>
      <c r="AG763" s="128"/>
      <c r="AH763" s="128"/>
      <c r="AI763" s="128"/>
      <c r="AJ763" s="128"/>
    </row>
    <row r="764" spans="1:36" ht="15.75" customHeight="1" x14ac:dyDescent="0.35">
      <c r="A764" s="177"/>
      <c r="B764" s="176"/>
      <c r="C764" s="180"/>
      <c r="D764" s="190"/>
      <c r="E764" s="177"/>
      <c r="F764" s="187"/>
      <c r="G764" s="177"/>
      <c r="H764" s="187"/>
      <c r="I764" s="177"/>
      <c r="J764" s="187"/>
      <c r="K764" s="177"/>
      <c r="L764" s="187"/>
      <c r="M764" s="177"/>
      <c r="N764" s="187"/>
      <c r="O764" s="128"/>
      <c r="P764" s="128"/>
      <c r="Q764" s="128"/>
      <c r="R764" s="128"/>
      <c r="S764" s="128"/>
      <c r="T764" s="128"/>
      <c r="U764" s="128"/>
      <c r="V764" s="128"/>
      <c r="W764" s="128"/>
      <c r="X764" s="128"/>
      <c r="Y764" s="128"/>
      <c r="Z764" s="128"/>
      <c r="AA764" s="128"/>
      <c r="AB764" s="128"/>
      <c r="AC764" s="128"/>
      <c r="AD764" s="128"/>
      <c r="AE764" s="128"/>
      <c r="AF764" s="128"/>
      <c r="AG764" s="128"/>
      <c r="AH764" s="128"/>
      <c r="AI764" s="128"/>
      <c r="AJ764" s="128"/>
    </row>
    <row r="765" spans="1:36" ht="15.75" customHeight="1" x14ac:dyDescent="0.35">
      <c r="A765" s="177"/>
      <c r="B765" s="176"/>
      <c r="C765" s="182"/>
      <c r="D765" s="190"/>
      <c r="E765" s="177"/>
      <c r="F765" s="188"/>
      <c r="G765" s="177"/>
      <c r="H765" s="188"/>
      <c r="I765" s="177"/>
      <c r="J765" s="188"/>
      <c r="K765" s="177"/>
      <c r="L765" s="188"/>
      <c r="M765" s="177"/>
      <c r="N765" s="187"/>
      <c r="O765" s="128"/>
      <c r="P765" s="128"/>
      <c r="Q765" s="128"/>
      <c r="R765" s="128"/>
      <c r="S765" s="128"/>
      <c r="T765" s="128"/>
      <c r="U765" s="128"/>
      <c r="V765" s="128"/>
      <c r="W765" s="128"/>
      <c r="X765" s="128"/>
      <c r="Y765" s="128"/>
      <c r="Z765" s="128"/>
      <c r="AA765" s="128"/>
      <c r="AB765" s="128"/>
      <c r="AC765" s="128"/>
      <c r="AD765" s="128"/>
      <c r="AE765" s="128"/>
      <c r="AF765" s="128"/>
      <c r="AG765" s="128"/>
      <c r="AH765" s="128"/>
      <c r="AI765" s="128"/>
      <c r="AJ765" s="128"/>
    </row>
    <row r="766" spans="1:36" ht="15.75" customHeight="1" x14ac:dyDescent="0.35">
      <c r="A766" s="177"/>
      <c r="B766" s="176"/>
      <c r="C766" s="182"/>
      <c r="D766" s="190"/>
      <c r="E766" s="177"/>
      <c r="F766" s="188"/>
      <c r="G766" s="177"/>
      <c r="H766" s="188"/>
      <c r="I766" s="177"/>
      <c r="J766" s="188"/>
      <c r="K766" s="177"/>
      <c r="L766" s="188"/>
      <c r="M766" s="177"/>
      <c r="N766" s="187"/>
      <c r="O766" s="128"/>
      <c r="P766" s="128"/>
      <c r="Q766" s="128"/>
      <c r="R766" s="128"/>
      <c r="S766" s="128"/>
      <c r="T766" s="128"/>
      <c r="U766" s="128"/>
      <c r="V766" s="128"/>
      <c r="W766" s="128"/>
      <c r="X766" s="128"/>
      <c r="Y766" s="128"/>
      <c r="Z766" s="128"/>
      <c r="AA766" s="128"/>
      <c r="AB766" s="128"/>
      <c r="AC766" s="128"/>
      <c r="AD766" s="128"/>
      <c r="AE766" s="128"/>
      <c r="AF766" s="128"/>
      <c r="AG766" s="128"/>
      <c r="AH766" s="128"/>
      <c r="AI766" s="128"/>
      <c r="AJ766" s="128"/>
    </row>
    <row r="767" spans="1:36" ht="15.75" customHeight="1" x14ac:dyDescent="0.35">
      <c r="A767" s="177"/>
      <c r="B767" s="175"/>
      <c r="C767" s="180"/>
      <c r="D767" s="190"/>
      <c r="E767" s="177"/>
      <c r="F767" s="187"/>
      <c r="G767" s="177"/>
      <c r="H767" s="187"/>
      <c r="I767" s="177"/>
      <c r="J767" s="187"/>
      <c r="K767" s="177"/>
      <c r="L767" s="187"/>
      <c r="M767" s="177"/>
      <c r="N767" s="187"/>
      <c r="O767" s="128"/>
      <c r="P767" s="128"/>
      <c r="Q767" s="128"/>
      <c r="R767" s="128"/>
      <c r="S767" s="128"/>
      <c r="T767" s="128"/>
      <c r="U767" s="128"/>
      <c r="V767" s="128"/>
      <c r="W767" s="128"/>
      <c r="X767" s="128"/>
      <c r="Y767" s="128"/>
      <c r="Z767" s="128"/>
      <c r="AA767" s="128"/>
      <c r="AB767" s="128"/>
      <c r="AC767" s="128"/>
      <c r="AD767" s="128"/>
      <c r="AE767" s="128"/>
      <c r="AF767" s="128"/>
      <c r="AG767" s="128"/>
      <c r="AH767" s="128"/>
      <c r="AI767" s="128"/>
      <c r="AJ767" s="128"/>
    </row>
    <row r="768" spans="1:36" ht="15.75" customHeight="1" x14ac:dyDescent="0.35">
      <c r="A768" s="177"/>
      <c r="B768" s="175"/>
      <c r="C768" s="180"/>
      <c r="D768" s="190"/>
      <c r="E768" s="177"/>
      <c r="F768" s="187"/>
      <c r="G768" s="177"/>
      <c r="H768" s="187"/>
      <c r="I768" s="177"/>
      <c r="J768" s="187"/>
      <c r="K768" s="177"/>
      <c r="L768" s="187"/>
      <c r="M768" s="177"/>
      <c r="N768" s="187"/>
      <c r="O768" s="128"/>
      <c r="P768" s="128"/>
      <c r="Q768" s="128"/>
      <c r="R768" s="128"/>
      <c r="S768" s="128"/>
      <c r="T768" s="128"/>
      <c r="U768" s="128"/>
      <c r="V768" s="128"/>
      <c r="W768" s="128"/>
      <c r="X768" s="128"/>
      <c r="Y768" s="128"/>
      <c r="Z768" s="128"/>
      <c r="AA768" s="128"/>
      <c r="AB768" s="128"/>
      <c r="AC768" s="128"/>
      <c r="AD768" s="128"/>
      <c r="AE768" s="128"/>
      <c r="AF768" s="128"/>
      <c r="AG768" s="128"/>
      <c r="AH768" s="128"/>
      <c r="AI768" s="128"/>
      <c r="AJ768" s="128"/>
    </row>
    <row r="769" spans="1:36" ht="15.75" customHeight="1" x14ac:dyDescent="0.35">
      <c r="A769" s="177"/>
      <c r="B769" s="175"/>
      <c r="C769" s="180"/>
      <c r="D769" s="190"/>
      <c r="E769" s="177"/>
      <c r="F769" s="187"/>
      <c r="G769" s="177"/>
      <c r="H769" s="187"/>
      <c r="I769" s="177"/>
      <c r="J769" s="187"/>
      <c r="K769" s="177"/>
      <c r="L769" s="187"/>
      <c r="M769" s="177"/>
      <c r="N769" s="187"/>
      <c r="O769" s="128"/>
      <c r="P769" s="128"/>
      <c r="Q769" s="128"/>
      <c r="R769" s="128"/>
      <c r="S769" s="128"/>
      <c r="T769" s="128"/>
      <c r="U769" s="128"/>
      <c r="V769" s="128"/>
      <c r="W769" s="128"/>
      <c r="X769" s="128"/>
      <c r="Y769" s="128"/>
      <c r="Z769" s="128"/>
      <c r="AA769" s="128"/>
      <c r="AB769" s="128"/>
      <c r="AC769" s="128"/>
      <c r="AD769" s="128"/>
      <c r="AE769" s="128"/>
      <c r="AF769" s="128"/>
      <c r="AG769" s="128"/>
      <c r="AH769" s="128"/>
      <c r="AI769" s="128"/>
      <c r="AJ769" s="128"/>
    </row>
    <row r="770" spans="1:36" ht="15.75" customHeight="1" x14ac:dyDescent="0.35">
      <c r="A770" s="177"/>
      <c r="B770" s="175"/>
      <c r="C770" s="182"/>
      <c r="D770" s="190"/>
      <c r="E770" s="177"/>
      <c r="F770" s="188"/>
      <c r="G770" s="177"/>
      <c r="H770" s="188"/>
      <c r="I770" s="177"/>
      <c r="J770" s="188"/>
      <c r="K770" s="177"/>
      <c r="L770" s="188"/>
      <c r="M770" s="177"/>
      <c r="N770" s="187"/>
      <c r="O770" s="128"/>
      <c r="P770" s="128"/>
      <c r="Q770" s="128"/>
      <c r="R770" s="128"/>
      <c r="S770" s="128"/>
      <c r="T770" s="128"/>
      <c r="U770" s="128"/>
      <c r="V770" s="128"/>
      <c r="W770" s="128"/>
      <c r="X770" s="128"/>
      <c r="Y770" s="128"/>
      <c r="Z770" s="128"/>
      <c r="AA770" s="128"/>
      <c r="AB770" s="128"/>
      <c r="AC770" s="128"/>
      <c r="AD770" s="128"/>
      <c r="AE770" s="128"/>
      <c r="AF770" s="128"/>
      <c r="AG770" s="128"/>
      <c r="AH770" s="128"/>
      <c r="AI770" s="128"/>
      <c r="AJ770" s="128"/>
    </row>
    <row r="771" spans="1:36" ht="15.75" customHeight="1" x14ac:dyDescent="0.35">
      <c r="A771" s="177"/>
      <c r="B771" s="176"/>
      <c r="C771" s="182"/>
      <c r="D771" s="190"/>
      <c r="E771" s="177"/>
      <c r="F771" s="186"/>
      <c r="G771" s="177"/>
      <c r="H771" s="186"/>
      <c r="I771" s="177"/>
      <c r="J771" s="186"/>
      <c r="K771" s="177"/>
      <c r="L771" s="186"/>
      <c r="M771" s="177"/>
      <c r="N771" s="186"/>
      <c r="O771" s="128"/>
      <c r="P771" s="128"/>
      <c r="Q771" s="128"/>
      <c r="R771" s="128"/>
      <c r="S771" s="128"/>
      <c r="T771" s="128"/>
      <c r="U771" s="128"/>
      <c r="V771" s="128"/>
      <c r="W771" s="128"/>
      <c r="X771" s="128"/>
      <c r="Y771" s="128"/>
      <c r="Z771" s="128"/>
      <c r="AA771" s="128"/>
      <c r="AB771" s="128"/>
      <c r="AC771" s="128"/>
      <c r="AD771" s="128"/>
      <c r="AE771" s="128"/>
      <c r="AF771" s="128"/>
      <c r="AG771" s="128"/>
      <c r="AH771" s="128"/>
      <c r="AI771" s="128"/>
      <c r="AJ771" s="128"/>
    </row>
    <row r="772" spans="1:36" ht="15.75" customHeight="1" x14ac:dyDescent="0.35">
      <c r="A772" s="177"/>
      <c r="B772" s="176"/>
      <c r="C772" s="184"/>
      <c r="D772" s="190"/>
      <c r="E772" s="177"/>
      <c r="F772" s="186"/>
      <c r="G772" s="177"/>
      <c r="H772" s="186"/>
      <c r="I772" s="177"/>
      <c r="J772" s="186"/>
      <c r="K772" s="177"/>
      <c r="L772" s="186"/>
      <c r="M772" s="177"/>
      <c r="N772" s="186"/>
      <c r="O772" s="128"/>
      <c r="P772" s="128"/>
      <c r="Q772" s="128"/>
      <c r="R772" s="128"/>
      <c r="S772" s="128"/>
      <c r="T772" s="128"/>
      <c r="U772" s="128"/>
      <c r="V772" s="128"/>
      <c r="W772" s="128"/>
      <c r="X772" s="128"/>
      <c r="Y772" s="128"/>
      <c r="Z772" s="128"/>
      <c r="AA772" s="128"/>
      <c r="AB772" s="128"/>
      <c r="AC772" s="128"/>
      <c r="AD772" s="128"/>
      <c r="AE772" s="128"/>
      <c r="AF772" s="128"/>
      <c r="AG772" s="128"/>
      <c r="AH772" s="128"/>
      <c r="AI772" s="128"/>
      <c r="AJ772" s="128"/>
    </row>
    <row r="773" spans="1:36" ht="15.75" customHeight="1" x14ac:dyDescent="0.35">
      <c r="A773" s="177"/>
      <c r="B773" s="176"/>
      <c r="C773" s="182"/>
      <c r="D773" s="190"/>
      <c r="E773" s="177"/>
      <c r="F773" s="186"/>
      <c r="G773" s="177"/>
      <c r="H773" s="186"/>
      <c r="I773" s="177"/>
      <c r="J773" s="186"/>
      <c r="K773" s="177"/>
      <c r="L773" s="186"/>
      <c r="M773" s="177"/>
      <c r="N773" s="186"/>
      <c r="O773" s="128"/>
      <c r="P773" s="128"/>
      <c r="Q773" s="128"/>
      <c r="R773" s="128"/>
      <c r="S773" s="128"/>
      <c r="T773" s="128"/>
      <c r="U773" s="128"/>
      <c r="V773" s="128"/>
      <c r="W773" s="128"/>
      <c r="X773" s="128"/>
      <c r="Y773" s="128"/>
      <c r="Z773" s="128"/>
      <c r="AA773" s="128"/>
      <c r="AB773" s="128"/>
      <c r="AC773" s="128"/>
      <c r="AD773" s="128"/>
      <c r="AE773" s="128"/>
      <c r="AF773" s="128"/>
      <c r="AG773" s="128"/>
      <c r="AH773" s="128"/>
      <c r="AI773" s="128"/>
      <c r="AJ773" s="128"/>
    </row>
    <row r="774" spans="1:36" ht="15.75" customHeight="1" x14ac:dyDescent="0.35">
      <c r="A774" s="177"/>
      <c r="B774" s="176"/>
      <c r="C774" s="182"/>
      <c r="D774" s="190"/>
      <c r="E774" s="177"/>
      <c r="F774" s="188"/>
      <c r="G774" s="177"/>
      <c r="H774" s="188"/>
      <c r="I774" s="177"/>
      <c r="J774" s="188"/>
      <c r="K774" s="177"/>
      <c r="L774" s="188"/>
      <c r="M774" s="177"/>
      <c r="N774" s="187"/>
      <c r="O774" s="128"/>
      <c r="P774" s="128"/>
      <c r="Q774" s="128"/>
      <c r="R774" s="128"/>
      <c r="S774" s="128"/>
      <c r="T774" s="128"/>
      <c r="U774" s="128"/>
      <c r="V774" s="128"/>
      <c r="W774" s="128"/>
      <c r="X774" s="128"/>
      <c r="Y774" s="128"/>
      <c r="Z774" s="128"/>
      <c r="AA774" s="128"/>
      <c r="AB774" s="128"/>
      <c r="AC774" s="128"/>
      <c r="AD774" s="128"/>
      <c r="AE774" s="128"/>
      <c r="AF774" s="128"/>
      <c r="AG774" s="128"/>
      <c r="AH774" s="128"/>
      <c r="AI774" s="128"/>
      <c r="AJ774" s="128"/>
    </row>
    <row r="775" spans="1:36" ht="15.75" customHeight="1" x14ac:dyDescent="0.35">
      <c r="A775" s="177"/>
      <c r="B775" s="176"/>
      <c r="C775" s="184"/>
      <c r="D775" s="190"/>
      <c r="E775" s="177"/>
      <c r="F775" s="188"/>
      <c r="G775" s="177"/>
      <c r="H775" s="188"/>
      <c r="I775" s="177"/>
      <c r="J775" s="188"/>
      <c r="K775" s="177"/>
      <c r="L775" s="188"/>
      <c r="M775" s="177"/>
      <c r="N775" s="187"/>
      <c r="O775" s="128"/>
      <c r="P775" s="128"/>
      <c r="Q775" s="128"/>
      <c r="R775" s="128"/>
      <c r="S775" s="128"/>
      <c r="T775" s="128"/>
      <c r="U775" s="128"/>
      <c r="V775" s="128"/>
      <c r="W775" s="128"/>
      <c r="X775" s="128"/>
      <c r="Y775" s="128"/>
      <c r="Z775" s="128"/>
      <c r="AA775" s="128"/>
      <c r="AB775" s="128"/>
      <c r="AC775" s="128"/>
      <c r="AD775" s="128"/>
      <c r="AE775" s="128"/>
      <c r="AF775" s="128"/>
      <c r="AG775" s="128"/>
      <c r="AH775" s="128"/>
      <c r="AI775" s="128"/>
      <c r="AJ775" s="128"/>
    </row>
    <row r="776" spans="1:36" ht="15.75" customHeight="1" x14ac:dyDescent="0.35">
      <c r="A776" s="177"/>
      <c r="B776" s="176"/>
      <c r="C776" s="184"/>
      <c r="D776" s="190"/>
      <c r="E776" s="177"/>
      <c r="F776" s="188"/>
      <c r="G776" s="177"/>
      <c r="H776" s="186"/>
      <c r="I776" s="177"/>
      <c r="J776" s="188"/>
      <c r="K776" s="177"/>
      <c r="L776" s="186"/>
      <c r="M776" s="177"/>
      <c r="N776" s="186"/>
      <c r="O776" s="128"/>
      <c r="P776" s="128"/>
      <c r="Q776" s="128"/>
      <c r="R776" s="128"/>
      <c r="S776" s="128"/>
      <c r="T776" s="128"/>
      <c r="U776" s="128"/>
      <c r="V776" s="128"/>
      <c r="W776" s="128"/>
      <c r="X776" s="128"/>
      <c r="Y776" s="128"/>
      <c r="Z776" s="128"/>
      <c r="AA776" s="128"/>
      <c r="AB776" s="128"/>
      <c r="AC776" s="128"/>
      <c r="AD776" s="128"/>
      <c r="AE776" s="128"/>
      <c r="AF776" s="128"/>
      <c r="AG776" s="128"/>
      <c r="AH776" s="128"/>
      <c r="AI776" s="128"/>
      <c r="AJ776" s="128"/>
    </row>
    <row r="777" spans="1:36" ht="15.75" customHeight="1" x14ac:dyDescent="0.35">
      <c r="A777" s="177"/>
      <c r="B777" s="176"/>
      <c r="C777" s="184"/>
      <c r="D777" s="175"/>
      <c r="E777" s="177"/>
      <c r="F777" s="188"/>
      <c r="G777" s="177"/>
      <c r="H777" s="188"/>
      <c r="I777" s="177"/>
      <c r="J777" s="188"/>
      <c r="K777" s="177"/>
      <c r="L777" s="188"/>
      <c r="M777" s="177"/>
      <c r="N777" s="186"/>
      <c r="O777" s="128"/>
      <c r="P777" s="128"/>
      <c r="Q777" s="128"/>
      <c r="R777" s="128"/>
      <c r="S777" s="128"/>
      <c r="T777" s="128"/>
      <c r="U777" s="128"/>
      <c r="V777" s="128"/>
      <c r="W777" s="128"/>
      <c r="X777" s="128"/>
      <c r="Y777" s="128"/>
      <c r="Z777" s="128"/>
      <c r="AA777" s="128"/>
      <c r="AB777" s="128"/>
      <c r="AC777" s="128"/>
      <c r="AD777" s="128"/>
      <c r="AE777" s="128"/>
      <c r="AF777" s="128"/>
      <c r="AG777" s="128"/>
      <c r="AH777" s="128"/>
      <c r="AI777" s="128"/>
      <c r="AJ777" s="128"/>
    </row>
    <row r="778" spans="1:36" ht="15.75" customHeight="1" x14ac:dyDescent="0.35">
      <c r="A778" s="177"/>
      <c r="B778" s="176"/>
      <c r="C778" s="184"/>
      <c r="D778" s="190"/>
      <c r="E778" s="177"/>
      <c r="F778" s="188"/>
      <c r="G778" s="177"/>
      <c r="H778" s="188"/>
      <c r="I778" s="177"/>
      <c r="J778" s="188"/>
      <c r="K778" s="177"/>
      <c r="L778" s="188"/>
      <c r="M778" s="177"/>
      <c r="N778" s="186"/>
      <c r="O778" s="128"/>
      <c r="P778" s="128"/>
      <c r="Q778" s="128"/>
      <c r="R778" s="128"/>
      <c r="S778" s="128"/>
      <c r="T778" s="128"/>
      <c r="U778" s="128"/>
      <c r="V778" s="128"/>
      <c r="W778" s="128"/>
      <c r="X778" s="128"/>
      <c r="Y778" s="128"/>
      <c r="Z778" s="128"/>
      <c r="AA778" s="128"/>
      <c r="AB778" s="128"/>
      <c r="AC778" s="128"/>
      <c r="AD778" s="128"/>
      <c r="AE778" s="128"/>
      <c r="AF778" s="128"/>
      <c r="AG778" s="128"/>
      <c r="AH778" s="128"/>
      <c r="AI778" s="128"/>
      <c r="AJ778" s="128"/>
    </row>
    <row r="779" spans="1:36" ht="15.75" customHeight="1" x14ac:dyDescent="0.35">
      <c r="A779" s="177"/>
      <c r="B779" s="176"/>
      <c r="C779" s="184"/>
      <c r="D779" s="190"/>
      <c r="E779" s="177"/>
      <c r="F779" s="188"/>
      <c r="G779" s="177"/>
      <c r="H779" s="188"/>
      <c r="I779" s="177"/>
      <c r="J779" s="188"/>
      <c r="K779" s="177"/>
      <c r="L779" s="188"/>
      <c r="M779" s="177"/>
      <c r="N779" s="186"/>
      <c r="O779" s="128"/>
      <c r="P779" s="128"/>
      <c r="Q779" s="128"/>
      <c r="R779" s="128"/>
      <c r="S779" s="128"/>
      <c r="T779" s="128"/>
      <c r="U779" s="128"/>
      <c r="V779" s="128"/>
      <c r="W779" s="128"/>
      <c r="X779" s="128"/>
      <c r="Y779" s="128"/>
      <c r="Z779" s="128"/>
      <c r="AA779" s="128"/>
      <c r="AB779" s="128"/>
      <c r="AC779" s="128"/>
      <c r="AD779" s="128"/>
      <c r="AE779" s="128"/>
      <c r="AF779" s="128"/>
      <c r="AG779" s="128"/>
      <c r="AH779" s="128"/>
      <c r="AI779" s="128"/>
      <c r="AJ779" s="128"/>
    </row>
    <row r="780" spans="1:36" ht="15.75" customHeight="1" x14ac:dyDescent="0.35">
      <c r="A780" s="177"/>
      <c r="B780" s="176"/>
      <c r="C780" s="184"/>
      <c r="D780" s="190"/>
      <c r="E780" s="177"/>
      <c r="F780" s="188"/>
      <c r="G780" s="177"/>
      <c r="H780" s="188"/>
      <c r="I780" s="177"/>
      <c r="J780" s="188"/>
      <c r="K780" s="177"/>
      <c r="L780" s="188"/>
      <c r="M780" s="177"/>
      <c r="N780" s="186"/>
      <c r="O780" s="128"/>
      <c r="P780" s="128"/>
      <c r="Q780" s="128"/>
      <c r="R780" s="128"/>
      <c r="S780" s="128"/>
      <c r="T780" s="128"/>
      <c r="U780" s="128"/>
      <c r="V780" s="128"/>
      <c r="W780" s="128"/>
      <c r="X780" s="128"/>
      <c r="Y780" s="128"/>
      <c r="Z780" s="128"/>
      <c r="AA780" s="128"/>
      <c r="AB780" s="128"/>
      <c r="AC780" s="128"/>
      <c r="AD780" s="128"/>
      <c r="AE780" s="128"/>
      <c r="AF780" s="128"/>
      <c r="AG780" s="128"/>
      <c r="AH780" s="128"/>
      <c r="AI780" s="128"/>
      <c r="AJ780" s="128"/>
    </row>
    <row r="781" spans="1:36" ht="15.75" customHeight="1" x14ac:dyDescent="0.35">
      <c r="A781" s="177"/>
      <c r="B781" s="176"/>
      <c r="C781" s="177"/>
      <c r="D781" s="175"/>
      <c r="E781" s="177"/>
      <c r="F781" s="187"/>
      <c r="G781" s="177"/>
      <c r="H781" s="187"/>
      <c r="I781" s="177"/>
      <c r="J781" s="187"/>
      <c r="K781" s="177"/>
      <c r="L781" s="189"/>
      <c r="M781" s="177"/>
      <c r="N781" s="189"/>
      <c r="O781" s="128"/>
      <c r="P781" s="128"/>
      <c r="Q781" s="128"/>
      <c r="R781" s="128"/>
      <c r="S781" s="128"/>
      <c r="T781" s="128"/>
      <c r="U781" s="128"/>
      <c r="V781" s="128"/>
      <c r="W781" s="128"/>
      <c r="X781" s="128"/>
      <c r="Y781" s="128"/>
      <c r="Z781" s="128"/>
      <c r="AA781" s="128"/>
      <c r="AB781" s="128"/>
      <c r="AC781" s="128"/>
      <c r="AD781" s="128"/>
      <c r="AE781" s="128"/>
      <c r="AF781" s="128"/>
      <c r="AG781" s="128"/>
      <c r="AH781" s="128"/>
      <c r="AI781" s="128"/>
      <c r="AJ781" s="128"/>
    </row>
    <row r="782" spans="1:36" ht="15.75" customHeight="1" x14ac:dyDescent="0.35">
      <c r="A782" s="177"/>
      <c r="B782" s="176"/>
      <c r="C782" s="184"/>
      <c r="D782" s="190"/>
      <c r="E782" s="177"/>
      <c r="F782" s="188"/>
      <c r="G782" s="177"/>
      <c r="H782" s="188"/>
      <c r="I782" s="177"/>
      <c r="J782" s="188"/>
      <c r="K782" s="177"/>
      <c r="L782" s="188"/>
      <c r="M782" s="177"/>
      <c r="N782" s="186"/>
      <c r="O782" s="128"/>
      <c r="P782" s="128"/>
      <c r="Q782" s="128"/>
      <c r="R782" s="128"/>
      <c r="S782" s="128"/>
      <c r="T782" s="128"/>
      <c r="U782" s="128"/>
      <c r="V782" s="128"/>
      <c r="W782" s="128"/>
      <c r="X782" s="128"/>
      <c r="Y782" s="128"/>
      <c r="Z782" s="128"/>
      <c r="AA782" s="128"/>
      <c r="AB782" s="128"/>
      <c r="AC782" s="128"/>
      <c r="AD782" s="128"/>
      <c r="AE782" s="128"/>
      <c r="AF782" s="128"/>
      <c r="AG782" s="128"/>
      <c r="AH782" s="128"/>
      <c r="AI782" s="128"/>
      <c r="AJ782" s="128"/>
    </row>
    <row r="783" spans="1:36" ht="15.75" customHeight="1" x14ac:dyDescent="0.35">
      <c r="A783" s="177"/>
      <c r="B783" s="176"/>
      <c r="C783" s="184"/>
      <c r="D783" s="190"/>
      <c r="E783" s="177"/>
      <c r="F783" s="188"/>
      <c r="G783" s="177"/>
      <c r="H783" s="188"/>
      <c r="I783" s="177"/>
      <c r="J783" s="188"/>
      <c r="K783" s="177"/>
      <c r="L783" s="188"/>
      <c r="M783" s="177"/>
      <c r="N783" s="187"/>
      <c r="O783" s="128"/>
      <c r="P783" s="128"/>
      <c r="Q783" s="128"/>
      <c r="R783" s="128"/>
      <c r="S783" s="128"/>
      <c r="T783" s="128"/>
      <c r="U783" s="128"/>
      <c r="V783" s="128"/>
      <c r="W783" s="128"/>
      <c r="X783" s="128"/>
      <c r="Y783" s="128"/>
      <c r="Z783" s="128"/>
      <c r="AA783" s="128"/>
      <c r="AB783" s="128"/>
      <c r="AC783" s="128"/>
      <c r="AD783" s="128"/>
      <c r="AE783" s="128"/>
      <c r="AF783" s="128"/>
      <c r="AG783" s="128"/>
      <c r="AH783" s="128"/>
      <c r="AI783" s="128"/>
      <c r="AJ783" s="128"/>
    </row>
    <row r="784" spans="1:36" ht="15.75" customHeight="1" x14ac:dyDescent="0.35">
      <c r="A784" s="177"/>
      <c r="B784" s="176"/>
      <c r="C784" s="184"/>
      <c r="D784" s="190"/>
      <c r="E784" s="177"/>
      <c r="F784" s="188"/>
      <c r="G784" s="177"/>
      <c r="H784" s="188"/>
      <c r="I784" s="177"/>
      <c r="J784" s="188"/>
      <c r="K784" s="177"/>
      <c r="L784" s="188"/>
      <c r="M784" s="177"/>
      <c r="N784" s="187"/>
      <c r="O784" s="128"/>
      <c r="P784" s="128"/>
      <c r="Q784" s="128"/>
      <c r="R784" s="128"/>
      <c r="S784" s="128"/>
      <c r="T784" s="128"/>
      <c r="U784" s="128"/>
      <c r="V784" s="128"/>
      <c r="W784" s="128"/>
      <c r="X784" s="128"/>
      <c r="Y784" s="128"/>
      <c r="Z784" s="128"/>
      <c r="AA784" s="128"/>
      <c r="AB784" s="128"/>
      <c r="AC784" s="128"/>
      <c r="AD784" s="128"/>
      <c r="AE784" s="128"/>
      <c r="AF784" s="128"/>
      <c r="AG784" s="128"/>
      <c r="AH784" s="128"/>
      <c r="AI784" s="128"/>
      <c r="AJ784" s="128"/>
    </row>
    <row r="785" spans="1:36" ht="15.75" customHeight="1" x14ac:dyDescent="0.35">
      <c r="A785" s="177"/>
      <c r="B785" s="176"/>
      <c r="C785" s="184"/>
      <c r="D785" s="190"/>
      <c r="E785" s="177"/>
      <c r="F785" s="188"/>
      <c r="G785" s="177"/>
      <c r="H785" s="188"/>
      <c r="I785" s="177"/>
      <c r="J785" s="188"/>
      <c r="K785" s="177"/>
      <c r="L785" s="188"/>
      <c r="M785" s="177"/>
      <c r="N785" s="187"/>
      <c r="O785" s="128"/>
      <c r="P785" s="128"/>
      <c r="Q785" s="128"/>
      <c r="R785" s="128"/>
      <c r="S785" s="128"/>
      <c r="T785" s="128"/>
      <c r="U785" s="128"/>
      <c r="V785" s="128"/>
      <c r="W785" s="128"/>
      <c r="X785" s="128"/>
      <c r="Y785" s="128"/>
      <c r="Z785" s="128"/>
      <c r="AA785" s="128"/>
      <c r="AB785" s="128"/>
      <c r="AC785" s="128"/>
      <c r="AD785" s="128"/>
      <c r="AE785" s="128"/>
      <c r="AF785" s="128"/>
      <c r="AG785" s="128"/>
      <c r="AH785" s="128"/>
      <c r="AI785" s="128"/>
      <c r="AJ785" s="128"/>
    </row>
    <row r="786" spans="1:36" ht="15.75" customHeight="1" x14ac:dyDescent="0.35">
      <c r="A786" s="177"/>
      <c r="B786" s="176"/>
      <c r="C786" s="184"/>
      <c r="D786" s="190"/>
      <c r="E786" s="177"/>
      <c r="F786" s="188"/>
      <c r="G786" s="177"/>
      <c r="H786" s="188"/>
      <c r="I786" s="177"/>
      <c r="J786" s="188"/>
      <c r="K786" s="177"/>
      <c r="L786" s="188"/>
      <c r="M786" s="177"/>
      <c r="N786" s="187"/>
      <c r="O786" s="128"/>
      <c r="P786" s="128"/>
      <c r="Q786" s="128"/>
      <c r="R786" s="128"/>
      <c r="S786" s="128"/>
      <c r="T786" s="128"/>
      <c r="U786" s="128"/>
      <c r="V786" s="128"/>
      <c r="W786" s="128"/>
      <c r="X786" s="128"/>
      <c r="Y786" s="128"/>
      <c r="Z786" s="128"/>
      <c r="AA786" s="128"/>
      <c r="AB786" s="128"/>
      <c r="AC786" s="128"/>
      <c r="AD786" s="128"/>
      <c r="AE786" s="128"/>
      <c r="AF786" s="128"/>
      <c r="AG786" s="128"/>
      <c r="AH786" s="128"/>
      <c r="AI786" s="128"/>
      <c r="AJ786" s="128"/>
    </row>
    <row r="787" spans="1:36" ht="15.75" customHeight="1" x14ac:dyDescent="0.35">
      <c r="A787" s="177"/>
      <c r="B787" s="176"/>
      <c r="C787" s="184"/>
      <c r="D787" s="190"/>
      <c r="E787" s="177"/>
      <c r="F787" s="188"/>
      <c r="G787" s="177"/>
      <c r="H787" s="188"/>
      <c r="I787" s="177"/>
      <c r="J787" s="188"/>
      <c r="K787" s="177"/>
      <c r="L787" s="188"/>
      <c r="M787" s="177"/>
      <c r="N787" s="187"/>
      <c r="O787" s="128"/>
      <c r="P787" s="128"/>
      <c r="Q787" s="128"/>
      <c r="R787" s="128"/>
      <c r="S787" s="128"/>
      <c r="T787" s="128"/>
      <c r="U787" s="128"/>
      <c r="V787" s="128"/>
      <c r="W787" s="128"/>
      <c r="X787" s="128"/>
      <c r="Y787" s="128"/>
      <c r="Z787" s="128"/>
      <c r="AA787" s="128"/>
      <c r="AB787" s="128"/>
      <c r="AC787" s="128"/>
      <c r="AD787" s="128"/>
      <c r="AE787" s="128"/>
      <c r="AF787" s="128"/>
      <c r="AG787" s="128"/>
      <c r="AH787" s="128"/>
      <c r="AI787" s="128"/>
      <c r="AJ787" s="128"/>
    </row>
    <row r="788" spans="1:36" ht="15.75" customHeight="1" x14ac:dyDescent="0.35">
      <c r="A788" s="177"/>
      <c r="B788" s="176"/>
      <c r="C788" s="184"/>
      <c r="D788" s="190"/>
      <c r="E788" s="177"/>
      <c r="F788" s="188"/>
      <c r="G788" s="177"/>
      <c r="H788" s="188"/>
      <c r="I788" s="177"/>
      <c r="J788" s="188"/>
      <c r="K788" s="177"/>
      <c r="L788" s="188"/>
      <c r="M788" s="177"/>
      <c r="N788" s="187"/>
      <c r="O788" s="128"/>
      <c r="P788" s="128"/>
      <c r="Q788" s="128"/>
      <c r="R788" s="128"/>
      <c r="S788" s="128"/>
      <c r="T788" s="128"/>
      <c r="U788" s="128"/>
      <c r="V788" s="128"/>
      <c r="W788" s="128"/>
      <c r="X788" s="128"/>
      <c r="Y788" s="128"/>
      <c r="Z788" s="128"/>
      <c r="AA788" s="128"/>
      <c r="AB788" s="128"/>
      <c r="AC788" s="128"/>
      <c r="AD788" s="128"/>
      <c r="AE788" s="128"/>
      <c r="AF788" s="128"/>
      <c r="AG788" s="128"/>
      <c r="AH788" s="128"/>
      <c r="AI788" s="128"/>
      <c r="AJ788" s="128"/>
    </row>
    <row r="789" spans="1:36" ht="15.75" customHeight="1" x14ac:dyDescent="0.35">
      <c r="A789" s="177"/>
      <c r="B789" s="176"/>
      <c r="C789" s="177"/>
      <c r="D789" s="191"/>
      <c r="E789" s="177"/>
      <c r="F789" s="189"/>
      <c r="G789" s="177"/>
      <c r="H789" s="189"/>
      <c r="I789" s="177"/>
      <c r="J789" s="189"/>
      <c r="K789" s="177"/>
      <c r="L789" s="189"/>
      <c r="M789" s="177"/>
      <c r="N789" s="189"/>
      <c r="O789" s="128"/>
      <c r="P789" s="128"/>
      <c r="Q789" s="128"/>
      <c r="R789" s="128"/>
      <c r="S789" s="128"/>
      <c r="T789" s="128"/>
      <c r="U789" s="128"/>
      <c r="V789" s="128"/>
      <c r="W789" s="128"/>
      <c r="X789" s="128"/>
      <c r="Y789" s="128"/>
      <c r="Z789" s="128"/>
      <c r="AA789" s="128"/>
      <c r="AB789" s="128"/>
      <c r="AC789" s="128"/>
      <c r="AD789" s="128"/>
      <c r="AE789" s="128"/>
      <c r="AF789" s="128"/>
      <c r="AG789" s="128"/>
      <c r="AH789" s="128"/>
      <c r="AI789" s="128"/>
      <c r="AJ789" s="128"/>
    </row>
    <row r="790" spans="1:36" ht="15.75" customHeight="1" x14ac:dyDescent="0.35">
      <c r="A790" s="177"/>
      <c r="B790" s="175"/>
      <c r="C790" s="177"/>
      <c r="D790" s="190"/>
      <c r="E790" s="177"/>
      <c r="F790" s="189"/>
      <c r="G790" s="177"/>
      <c r="H790" s="189"/>
      <c r="I790" s="177"/>
      <c r="J790" s="189"/>
      <c r="K790" s="177"/>
      <c r="L790" s="189"/>
      <c r="M790" s="177"/>
      <c r="N790" s="189"/>
      <c r="O790" s="128"/>
      <c r="P790" s="128"/>
      <c r="Q790" s="128"/>
      <c r="R790" s="128"/>
      <c r="S790" s="128"/>
      <c r="T790" s="128"/>
      <c r="U790" s="128"/>
      <c r="V790" s="128"/>
      <c r="W790" s="128"/>
      <c r="X790" s="128"/>
      <c r="Y790" s="128"/>
      <c r="Z790" s="128"/>
      <c r="AA790" s="128"/>
      <c r="AB790" s="128"/>
      <c r="AC790" s="128"/>
      <c r="AD790" s="128"/>
      <c r="AE790" s="128"/>
      <c r="AF790" s="128"/>
      <c r="AG790" s="128"/>
      <c r="AH790" s="128"/>
      <c r="AI790" s="128"/>
      <c r="AJ790" s="128"/>
    </row>
    <row r="791" spans="1:36" ht="15.75" customHeight="1" x14ac:dyDescent="0.35">
      <c r="A791" s="177"/>
      <c r="B791" s="175"/>
      <c r="C791" s="177"/>
      <c r="D791" s="191"/>
      <c r="E791" s="177"/>
      <c r="F791" s="189"/>
      <c r="G791" s="177"/>
      <c r="H791" s="189"/>
      <c r="I791" s="177"/>
      <c r="J791" s="189"/>
      <c r="K791" s="177"/>
      <c r="L791" s="189"/>
      <c r="M791" s="177"/>
      <c r="N791" s="189"/>
      <c r="O791" s="128"/>
      <c r="P791" s="128"/>
      <c r="Q791" s="128"/>
      <c r="R791" s="128"/>
      <c r="S791" s="128"/>
      <c r="T791" s="128"/>
      <c r="U791" s="128"/>
      <c r="V791" s="128"/>
      <c r="W791" s="128"/>
      <c r="X791" s="128"/>
      <c r="Y791" s="128"/>
      <c r="Z791" s="128"/>
      <c r="AA791" s="128"/>
      <c r="AB791" s="128"/>
      <c r="AC791" s="128"/>
      <c r="AD791" s="128"/>
      <c r="AE791" s="128"/>
      <c r="AF791" s="128"/>
      <c r="AG791" s="128"/>
      <c r="AH791" s="128"/>
      <c r="AI791" s="128"/>
      <c r="AJ791" s="128"/>
    </row>
    <row r="792" spans="1:36" ht="15.75" customHeight="1" x14ac:dyDescent="0.35">
      <c r="A792" s="177"/>
      <c r="B792" s="175"/>
      <c r="C792" s="177"/>
      <c r="D792" s="190"/>
      <c r="E792" s="177"/>
      <c r="F792" s="189"/>
      <c r="G792" s="177"/>
      <c r="H792" s="189"/>
      <c r="I792" s="177"/>
      <c r="J792" s="189"/>
      <c r="K792" s="177"/>
      <c r="L792" s="189"/>
      <c r="M792" s="177"/>
      <c r="N792" s="189"/>
      <c r="O792" s="128"/>
      <c r="P792" s="128"/>
      <c r="Q792" s="128"/>
      <c r="R792" s="128"/>
      <c r="S792" s="128"/>
      <c r="T792" s="128"/>
      <c r="U792" s="128"/>
      <c r="V792" s="128"/>
      <c r="W792" s="128"/>
      <c r="X792" s="128"/>
      <c r="Y792" s="128"/>
      <c r="Z792" s="128"/>
      <c r="AA792" s="128"/>
      <c r="AB792" s="128"/>
      <c r="AC792" s="128"/>
      <c r="AD792" s="128"/>
      <c r="AE792" s="128"/>
      <c r="AF792" s="128"/>
      <c r="AG792" s="128"/>
      <c r="AH792" s="128"/>
      <c r="AI792" s="128"/>
      <c r="AJ792" s="128"/>
    </row>
    <row r="793" spans="1:36" ht="15.75" customHeight="1" x14ac:dyDescent="0.35">
      <c r="A793" s="177"/>
      <c r="B793" s="175"/>
      <c r="C793" s="177"/>
      <c r="D793" s="190"/>
      <c r="E793" s="177"/>
      <c r="F793" s="187"/>
      <c r="G793" s="177"/>
      <c r="H793" s="187"/>
      <c r="I793" s="177"/>
      <c r="J793" s="187"/>
      <c r="K793" s="177"/>
      <c r="L793" s="189"/>
      <c r="M793" s="177"/>
      <c r="N793" s="189"/>
      <c r="O793" s="128"/>
      <c r="P793" s="128"/>
      <c r="Q793" s="128"/>
      <c r="R793" s="128"/>
      <c r="S793" s="128"/>
      <c r="T793" s="128"/>
      <c r="U793" s="128"/>
      <c r="V793" s="128"/>
      <c r="W793" s="128"/>
      <c r="X793" s="128"/>
      <c r="Y793" s="128"/>
      <c r="Z793" s="128"/>
      <c r="AA793" s="128"/>
      <c r="AB793" s="128"/>
      <c r="AC793" s="128"/>
      <c r="AD793" s="128"/>
      <c r="AE793" s="128"/>
      <c r="AF793" s="128"/>
      <c r="AG793" s="128"/>
      <c r="AH793" s="128"/>
      <c r="AI793" s="128"/>
      <c r="AJ793" s="128"/>
    </row>
    <row r="794" spans="1:36" ht="15.75" customHeight="1" x14ac:dyDescent="0.35">
      <c r="A794" s="177"/>
      <c r="B794" s="175"/>
      <c r="C794" s="182"/>
      <c r="D794" s="190"/>
      <c r="E794" s="177"/>
      <c r="F794" s="186"/>
      <c r="G794" s="177"/>
      <c r="H794" s="186"/>
      <c r="I794" s="177"/>
      <c r="J794" s="186"/>
      <c r="K794" s="177"/>
      <c r="L794" s="186"/>
      <c r="M794" s="177"/>
      <c r="N794" s="186"/>
      <c r="O794" s="128"/>
      <c r="P794" s="128"/>
      <c r="Q794" s="128"/>
      <c r="R794" s="128"/>
      <c r="S794" s="128"/>
      <c r="T794" s="128"/>
      <c r="U794" s="128"/>
      <c r="V794" s="128"/>
      <c r="W794" s="128"/>
      <c r="X794" s="128"/>
      <c r="Y794" s="128"/>
      <c r="Z794" s="128"/>
      <c r="AA794" s="128"/>
      <c r="AB794" s="128"/>
      <c r="AC794" s="128"/>
      <c r="AD794" s="128"/>
      <c r="AE794" s="128"/>
      <c r="AF794" s="128"/>
      <c r="AG794" s="128"/>
      <c r="AH794" s="128"/>
      <c r="AI794" s="128"/>
      <c r="AJ794" s="128"/>
    </row>
    <row r="795" spans="1:36" ht="15.75" customHeight="1" x14ac:dyDescent="0.35">
      <c r="A795" s="177"/>
      <c r="B795" s="175"/>
      <c r="C795" s="182"/>
      <c r="D795" s="190"/>
      <c r="E795" s="177"/>
      <c r="F795" s="186"/>
      <c r="G795" s="177"/>
      <c r="H795" s="188"/>
      <c r="I795" s="177"/>
      <c r="J795" s="186"/>
      <c r="K795" s="177"/>
      <c r="L795" s="188"/>
      <c r="M795" s="177"/>
      <c r="N795" s="187"/>
      <c r="O795" s="128"/>
      <c r="P795" s="128"/>
      <c r="Q795" s="128"/>
      <c r="R795" s="128"/>
      <c r="S795" s="128"/>
      <c r="T795" s="128"/>
      <c r="U795" s="128"/>
      <c r="V795" s="128"/>
      <c r="W795" s="128"/>
      <c r="X795" s="128"/>
      <c r="Y795" s="128"/>
      <c r="Z795" s="128"/>
      <c r="AA795" s="128"/>
      <c r="AB795" s="128"/>
      <c r="AC795" s="128"/>
      <c r="AD795" s="128"/>
      <c r="AE795" s="128"/>
      <c r="AF795" s="128"/>
      <c r="AG795" s="128"/>
      <c r="AH795" s="128"/>
      <c r="AI795" s="128"/>
      <c r="AJ795" s="128"/>
    </row>
    <row r="796" spans="1:36" ht="15.75" customHeight="1" x14ac:dyDescent="0.35">
      <c r="A796" s="177"/>
      <c r="B796" s="176"/>
      <c r="C796" s="180"/>
      <c r="D796" s="190"/>
      <c r="E796" s="177"/>
      <c r="F796" s="188"/>
      <c r="G796" s="177"/>
      <c r="H796" s="187"/>
      <c r="I796" s="177"/>
      <c r="J796" s="188"/>
      <c r="K796" s="177"/>
      <c r="L796" s="187"/>
      <c r="M796" s="177"/>
      <c r="N796" s="187"/>
      <c r="O796" s="128"/>
      <c r="P796" s="128"/>
      <c r="Q796" s="128"/>
      <c r="R796" s="128"/>
      <c r="S796" s="128"/>
      <c r="T796" s="128"/>
      <c r="U796" s="128"/>
      <c r="V796" s="128"/>
      <c r="W796" s="128"/>
      <c r="X796" s="128"/>
      <c r="Y796" s="128"/>
      <c r="Z796" s="128"/>
      <c r="AA796" s="128"/>
      <c r="AB796" s="128"/>
      <c r="AC796" s="128"/>
      <c r="AD796" s="128"/>
      <c r="AE796" s="128"/>
      <c r="AF796" s="128"/>
      <c r="AG796" s="128"/>
      <c r="AH796" s="128"/>
      <c r="AI796" s="128"/>
      <c r="AJ796" s="128"/>
    </row>
    <row r="797" spans="1:36" ht="15.75" customHeight="1" x14ac:dyDescent="0.35">
      <c r="A797" s="177"/>
      <c r="B797" s="175"/>
      <c r="C797" s="182"/>
      <c r="D797" s="190"/>
      <c r="E797" s="177"/>
      <c r="F797" s="188"/>
      <c r="G797" s="177"/>
      <c r="H797" s="188"/>
      <c r="I797" s="177"/>
      <c r="J797" s="188"/>
      <c r="K797" s="177"/>
      <c r="L797" s="188"/>
      <c r="M797" s="177"/>
      <c r="N797" s="187"/>
      <c r="O797" s="128"/>
      <c r="P797" s="128"/>
      <c r="Q797" s="128"/>
      <c r="R797" s="128"/>
      <c r="S797" s="128"/>
      <c r="T797" s="128"/>
      <c r="U797" s="128"/>
      <c r="V797" s="128"/>
      <c r="W797" s="128"/>
      <c r="X797" s="128"/>
      <c r="Y797" s="128"/>
      <c r="Z797" s="128"/>
      <c r="AA797" s="128"/>
      <c r="AB797" s="128"/>
      <c r="AC797" s="128"/>
      <c r="AD797" s="128"/>
      <c r="AE797" s="128"/>
      <c r="AF797" s="128"/>
      <c r="AG797" s="128"/>
      <c r="AH797" s="128"/>
      <c r="AI797" s="128"/>
      <c r="AJ797" s="128"/>
    </row>
    <row r="798" spans="1:36" ht="15.75" customHeight="1" x14ac:dyDescent="0.35">
      <c r="A798" s="177"/>
      <c r="B798" s="175"/>
      <c r="C798" s="180"/>
      <c r="D798" s="190"/>
      <c r="E798" s="177"/>
      <c r="F798" s="188"/>
      <c r="G798" s="177"/>
      <c r="H798" s="187"/>
      <c r="I798" s="177"/>
      <c r="J798" s="188"/>
      <c r="K798" s="177"/>
      <c r="L798" s="187"/>
      <c r="M798" s="177"/>
      <c r="N798" s="187"/>
      <c r="O798" s="128"/>
      <c r="P798" s="128"/>
      <c r="Q798" s="128"/>
      <c r="R798" s="128"/>
      <c r="S798" s="128"/>
      <c r="T798" s="128"/>
      <c r="U798" s="128"/>
      <c r="V798" s="128"/>
      <c r="W798" s="128"/>
      <c r="X798" s="128"/>
      <c r="Y798" s="128"/>
      <c r="Z798" s="128"/>
      <c r="AA798" s="128"/>
      <c r="AB798" s="128"/>
      <c r="AC798" s="128"/>
      <c r="AD798" s="128"/>
      <c r="AE798" s="128"/>
      <c r="AF798" s="128"/>
      <c r="AG798" s="128"/>
      <c r="AH798" s="128"/>
      <c r="AI798" s="128"/>
      <c r="AJ798" s="128"/>
    </row>
    <row r="799" spans="1:36" ht="15.75" customHeight="1" x14ac:dyDescent="0.35">
      <c r="A799" s="177"/>
      <c r="B799" s="175"/>
      <c r="C799" s="180"/>
      <c r="D799" s="190"/>
      <c r="E799" s="177"/>
      <c r="F799" s="188"/>
      <c r="G799" s="177"/>
      <c r="H799" s="187"/>
      <c r="I799" s="177"/>
      <c r="J799" s="187"/>
      <c r="K799" s="177"/>
      <c r="L799" s="187"/>
      <c r="M799" s="177"/>
      <c r="N799" s="187"/>
      <c r="O799" s="128"/>
      <c r="P799" s="128"/>
      <c r="Q799" s="128"/>
      <c r="R799" s="128"/>
      <c r="S799" s="128"/>
      <c r="T799" s="128"/>
      <c r="U799" s="128"/>
      <c r="V799" s="128"/>
      <c r="W799" s="128"/>
      <c r="X799" s="128"/>
      <c r="Y799" s="128"/>
      <c r="Z799" s="128"/>
      <c r="AA799" s="128"/>
      <c r="AB799" s="128"/>
      <c r="AC799" s="128"/>
      <c r="AD799" s="128"/>
      <c r="AE799" s="128"/>
      <c r="AF799" s="128"/>
      <c r="AG799" s="128"/>
      <c r="AH799" s="128"/>
      <c r="AI799" s="128"/>
      <c r="AJ799" s="128"/>
    </row>
    <row r="800" spans="1:36" ht="15.75" customHeight="1" x14ac:dyDescent="0.35">
      <c r="A800" s="177"/>
      <c r="B800" s="175"/>
      <c r="C800" s="182"/>
      <c r="D800" s="175"/>
      <c r="E800" s="177"/>
      <c r="F800" s="188"/>
      <c r="G800" s="177"/>
      <c r="H800" s="188"/>
      <c r="I800" s="177"/>
      <c r="J800" s="188"/>
      <c r="K800" s="177"/>
      <c r="L800" s="188"/>
      <c r="M800" s="177"/>
      <c r="N800" s="187"/>
      <c r="O800" s="128"/>
      <c r="P800" s="128"/>
      <c r="Q800" s="128"/>
      <c r="R800" s="128"/>
      <c r="S800" s="128"/>
      <c r="T800" s="128"/>
      <c r="U800" s="128"/>
      <c r="V800" s="128"/>
      <c r="W800" s="128"/>
      <c r="X800" s="128"/>
      <c r="Y800" s="128"/>
      <c r="Z800" s="128"/>
      <c r="AA800" s="128"/>
      <c r="AB800" s="128"/>
      <c r="AC800" s="128"/>
      <c r="AD800" s="128"/>
      <c r="AE800" s="128"/>
      <c r="AF800" s="128"/>
      <c r="AG800" s="128"/>
      <c r="AH800" s="128"/>
      <c r="AI800" s="128"/>
      <c r="AJ800" s="128"/>
    </row>
    <row r="801" spans="1:36" ht="15.75" customHeight="1" x14ac:dyDescent="0.35">
      <c r="A801" s="177"/>
      <c r="B801" s="175"/>
      <c r="C801" s="182"/>
      <c r="D801" s="190"/>
      <c r="E801" s="177"/>
      <c r="F801" s="188"/>
      <c r="G801" s="177"/>
      <c r="H801" s="188"/>
      <c r="I801" s="177"/>
      <c r="J801" s="188"/>
      <c r="K801" s="177"/>
      <c r="L801" s="187"/>
      <c r="M801" s="177"/>
      <c r="N801" s="187"/>
      <c r="O801" s="128"/>
      <c r="P801" s="128"/>
      <c r="Q801" s="128"/>
      <c r="R801" s="128"/>
      <c r="S801" s="128"/>
      <c r="T801" s="128"/>
      <c r="U801" s="128"/>
      <c r="V801" s="128"/>
      <c r="W801" s="128"/>
      <c r="X801" s="128"/>
      <c r="Y801" s="128"/>
      <c r="Z801" s="128"/>
      <c r="AA801" s="128"/>
      <c r="AB801" s="128"/>
      <c r="AC801" s="128"/>
      <c r="AD801" s="128"/>
      <c r="AE801" s="128"/>
      <c r="AF801" s="128"/>
      <c r="AG801" s="128"/>
      <c r="AH801" s="128"/>
      <c r="AI801" s="128"/>
      <c r="AJ801" s="128"/>
    </row>
    <row r="802" spans="1:36" ht="15.75" customHeight="1" x14ac:dyDescent="0.35">
      <c r="A802" s="177"/>
      <c r="B802" s="175"/>
      <c r="C802" s="180"/>
      <c r="D802" s="190"/>
      <c r="E802" s="177"/>
      <c r="F802" s="188"/>
      <c r="G802" s="177"/>
      <c r="H802" s="187"/>
      <c r="I802" s="177"/>
      <c r="J802" s="188"/>
      <c r="K802" s="177"/>
      <c r="L802" s="187"/>
      <c r="M802" s="177"/>
      <c r="N802" s="187"/>
      <c r="O802" s="128"/>
      <c r="P802" s="128"/>
      <c r="Q802" s="128"/>
      <c r="R802" s="128"/>
      <c r="S802" s="128"/>
      <c r="T802" s="128"/>
      <c r="U802" s="128"/>
      <c r="V802" s="128"/>
      <c r="W802" s="128"/>
      <c r="X802" s="128"/>
      <c r="Y802" s="128"/>
      <c r="Z802" s="128"/>
      <c r="AA802" s="128"/>
      <c r="AB802" s="128"/>
      <c r="AC802" s="128"/>
      <c r="AD802" s="128"/>
      <c r="AE802" s="128"/>
      <c r="AF802" s="128"/>
      <c r="AG802" s="128"/>
      <c r="AH802" s="128"/>
      <c r="AI802" s="128"/>
      <c r="AJ802" s="128"/>
    </row>
    <row r="803" spans="1:36" ht="15.75" customHeight="1" x14ac:dyDescent="0.35">
      <c r="A803" s="177"/>
      <c r="B803" s="175"/>
      <c r="C803" s="180"/>
      <c r="D803" s="190"/>
      <c r="E803" s="177"/>
      <c r="F803" s="188"/>
      <c r="G803" s="177"/>
      <c r="H803" s="187"/>
      <c r="I803" s="177"/>
      <c r="J803" s="188"/>
      <c r="K803" s="177"/>
      <c r="L803" s="187"/>
      <c r="M803" s="177"/>
      <c r="N803" s="187"/>
      <c r="O803" s="128"/>
      <c r="P803" s="128"/>
      <c r="Q803" s="128"/>
      <c r="R803" s="128"/>
      <c r="S803" s="128"/>
      <c r="T803" s="128"/>
      <c r="U803" s="128"/>
      <c r="V803" s="128"/>
      <c r="W803" s="128"/>
      <c r="X803" s="128"/>
      <c r="Y803" s="128"/>
      <c r="Z803" s="128"/>
      <c r="AA803" s="128"/>
      <c r="AB803" s="128"/>
      <c r="AC803" s="128"/>
      <c r="AD803" s="128"/>
      <c r="AE803" s="128"/>
      <c r="AF803" s="128"/>
      <c r="AG803" s="128"/>
      <c r="AH803" s="128"/>
      <c r="AI803" s="128"/>
      <c r="AJ803" s="128"/>
    </row>
    <row r="804" spans="1:36" ht="15.75" customHeight="1" x14ac:dyDescent="0.35">
      <c r="A804" s="177"/>
      <c r="B804" s="175"/>
      <c r="C804" s="180"/>
      <c r="D804" s="190"/>
      <c r="E804" s="177"/>
      <c r="F804" s="188"/>
      <c r="G804" s="177"/>
      <c r="H804" s="187"/>
      <c r="I804" s="177"/>
      <c r="J804" s="188"/>
      <c r="K804" s="177"/>
      <c r="L804" s="187"/>
      <c r="M804" s="177"/>
      <c r="N804" s="187"/>
      <c r="O804" s="128"/>
      <c r="P804" s="128"/>
      <c r="Q804" s="128"/>
      <c r="R804" s="128"/>
      <c r="S804" s="128"/>
      <c r="T804" s="128"/>
      <c r="U804" s="128"/>
      <c r="V804" s="128"/>
      <c r="W804" s="128"/>
      <c r="X804" s="128"/>
      <c r="Y804" s="128"/>
      <c r="Z804" s="128"/>
      <c r="AA804" s="128"/>
      <c r="AB804" s="128"/>
      <c r="AC804" s="128"/>
      <c r="AD804" s="128"/>
      <c r="AE804" s="128"/>
      <c r="AF804" s="128"/>
      <c r="AG804" s="128"/>
      <c r="AH804" s="128"/>
      <c r="AI804" s="128"/>
      <c r="AJ804" s="128"/>
    </row>
    <row r="805" spans="1:36" ht="15.75" customHeight="1" x14ac:dyDescent="0.35">
      <c r="A805" s="177"/>
      <c r="B805" s="175"/>
      <c r="C805" s="180"/>
      <c r="D805" s="190"/>
      <c r="E805" s="177"/>
      <c r="F805" s="188"/>
      <c r="G805" s="177"/>
      <c r="H805" s="187"/>
      <c r="I805" s="177"/>
      <c r="J805" s="188"/>
      <c r="K805" s="177"/>
      <c r="L805" s="187"/>
      <c r="M805" s="177"/>
      <c r="N805" s="187"/>
      <c r="O805" s="128"/>
      <c r="P805" s="128"/>
      <c r="Q805" s="128"/>
      <c r="R805" s="128"/>
      <c r="S805" s="128"/>
      <c r="T805" s="128"/>
      <c r="U805" s="128"/>
      <c r="V805" s="128"/>
      <c r="W805" s="128"/>
      <c r="X805" s="128"/>
      <c r="Y805" s="128"/>
      <c r="Z805" s="128"/>
      <c r="AA805" s="128"/>
      <c r="AB805" s="128"/>
      <c r="AC805" s="128"/>
      <c r="AD805" s="128"/>
      <c r="AE805" s="128"/>
      <c r="AF805" s="128"/>
      <c r="AG805" s="128"/>
      <c r="AH805" s="128"/>
      <c r="AI805" s="128"/>
      <c r="AJ805" s="128"/>
    </row>
    <row r="806" spans="1:36" ht="15.75" customHeight="1" x14ac:dyDescent="0.35">
      <c r="A806" s="177"/>
      <c r="B806" s="175"/>
      <c r="C806" s="180"/>
      <c r="D806" s="190"/>
      <c r="E806" s="177"/>
      <c r="F806" s="187"/>
      <c r="G806" s="177"/>
      <c r="H806" s="187"/>
      <c r="I806" s="177"/>
      <c r="J806" s="187"/>
      <c r="K806" s="177"/>
      <c r="L806" s="187"/>
      <c r="M806" s="177"/>
      <c r="N806" s="187"/>
      <c r="O806" s="128"/>
      <c r="P806" s="128"/>
      <c r="Q806" s="128"/>
      <c r="R806" s="128"/>
      <c r="S806" s="128"/>
      <c r="T806" s="128"/>
      <c r="U806" s="128"/>
      <c r="V806" s="128"/>
      <c r="W806" s="128"/>
      <c r="X806" s="128"/>
      <c r="Y806" s="128"/>
      <c r="Z806" s="128"/>
      <c r="AA806" s="128"/>
      <c r="AB806" s="128"/>
      <c r="AC806" s="128"/>
      <c r="AD806" s="128"/>
      <c r="AE806" s="128"/>
      <c r="AF806" s="128"/>
      <c r="AG806" s="128"/>
      <c r="AH806" s="128"/>
      <c r="AI806" s="128"/>
      <c r="AJ806" s="128"/>
    </row>
    <row r="807" spans="1:36" ht="15.75" customHeight="1" x14ac:dyDescent="0.35">
      <c r="A807" s="177"/>
      <c r="B807" s="175"/>
      <c r="C807" s="180"/>
      <c r="D807" s="190"/>
      <c r="E807" s="177"/>
      <c r="F807" s="188"/>
      <c r="G807" s="177"/>
      <c r="H807" s="187"/>
      <c r="I807" s="177"/>
      <c r="J807" s="187"/>
      <c r="K807" s="177"/>
      <c r="L807" s="187"/>
      <c r="M807" s="177"/>
      <c r="N807" s="187"/>
      <c r="O807" s="128"/>
      <c r="P807" s="128"/>
      <c r="Q807" s="128"/>
      <c r="R807" s="128"/>
      <c r="S807" s="128"/>
      <c r="T807" s="128"/>
      <c r="U807" s="128"/>
      <c r="V807" s="128"/>
      <c r="W807" s="128"/>
      <c r="X807" s="128"/>
      <c r="Y807" s="128"/>
      <c r="Z807" s="128"/>
      <c r="AA807" s="128"/>
      <c r="AB807" s="128"/>
      <c r="AC807" s="128"/>
      <c r="AD807" s="128"/>
      <c r="AE807" s="128"/>
      <c r="AF807" s="128"/>
      <c r="AG807" s="128"/>
      <c r="AH807" s="128"/>
      <c r="AI807" s="128"/>
      <c r="AJ807" s="128"/>
    </row>
    <row r="808" spans="1:36" ht="15.75" customHeight="1" x14ac:dyDescent="0.35">
      <c r="A808" s="177"/>
      <c r="B808" s="175"/>
      <c r="C808" s="177"/>
      <c r="D808" s="190"/>
      <c r="E808" s="177"/>
      <c r="F808" s="187"/>
      <c r="G808" s="177"/>
      <c r="H808" s="187"/>
      <c r="I808" s="177"/>
      <c r="J808" s="187"/>
      <c r="K808" s="177"/>
      <c r="L808" s="189"/>
      <c r="M808" s="177"/>
      <c r="N808" s="189"/>
      <c r="O808" s="128"/>
      <c r="P808" s="128"/>
      <c r="Q808" s="128"/>
      <c r="R808" s="128"/>
      <c r="S808" s="128"/>
      <c r="T808" s="128"/>
      <c r="U808" s="128"/>
      <c r="V808" s="128"/>
      <c r="W808" s="128"/>
      <c r="X808" s="128"/>
      <c r="Y808" s="128"/>
      <c r="Z808" s="128"/>
      <c r="AA808" s="128"/>
      <c r="AB808" s="128"/>
      <c r="AC808" s="128"/>
      <c r="AD808" s="128"/>
      <c r="AE808" s="128"/>
      <c r="AF808" s="128"/>
      <c r="AG808" s="128"/>
      <c r="AH808" s="128"/>
      <c r="AI808" s="128"/>
      <c r="AJ808" s="128"/>
    </row>
    <row r="809" spans="1:36" ht="15.75" customHeight="1" x14ac:dyDescent="0.35">
      <c r="A809" s="177"/>
      <c r="B809" s="175"/>
      <c r="C809" s="180"/>
      <c r="D809" s="190"/>
      <c r="E809" s="177"/>
      <c r="F809" s="187"/>
      <c r="G809" s="177"/>
      <c r="H809" s="187"/>
      <c r="I809" s="177"/>
      <c r="J809" s="187"/>
      <c r="K809" s="177"/>
      <c r="L809" s="187"/>
      <c r="M809" s="177"/>
      <c r="N809" s="187"/>
      <c r="O809" s="128"/>
      <c r="P809" s="128"/>
      <c r="Q809" s="128"/>
      <c r="R809" s="128"/>
      <c r="S809" s="128"/>
      <c r="T809" s="128"/>
      <c r="U809" s="128"/>
      <c r="V809" s="128"/>
      <c r="W809" s="128"/>
      <c r="X809" s="128"/>
      <c r="Y809" s="128"/>
      <c r="Z809" s="128"/>
      <c r="AA809" s="128"/>
      <c r="AB809" s="128"/>
      <c r="AC809" s="128"/>
      <c r="AD809" s="128"/>
      <c r="AE809" s="128"/>
      <c r="AF809" s="128"/>
      <c r="AG809" s="128"/>
      <c r="AH809" s="128"/>
      <c r="AI809" s="128"/>
      <c r="AJ809" s="128"/>
    </row>
    <row r="810" spans="1:36" ht="15.75" customHeight="1" x14ac:dyDescent="0.35">
      <c r="A810" s="177"/>
      <c r="B810" s="175"/>
      <c r="C810" s="177"/>
      <c r="D810" s="190"/>
      <c r="E810" s="177"/>
      <c r="F810" s="187"/>
      <c r="G810" s="177"/>
      <c r="H810" s="189"/>
      <c r="I810" s="177"/>
      <c r="J810" s="189"/>
      <c r="K810" s="177"/>
      <c r="L810" s="189"/>
      <c r="M810" s="177"/>
      <c r="N810" s="189"/>
      <c r="O810" s="128"/>
      <c r="P810" s="128"/>
      <c r="Q810" s="128"/>
      <c r="R810" s="128"/>
      <c r="S810" s="128"/>
      <c r="T810" s="128"/>
      <c r="U810" s="128"/>
      <c r="V810" s="128"/>
      <c r="W810" s="128"/>
      <c r="X810" s="128"/>
      <c r="Y810" s="128"/>
      <c r="Z810" s="128"/>
      <c r="AA810" s="128"/>
      <c r="AB810" s="128"/>
      <c r="AC810" s="128"/>
      <c r="AD810" s="128"/>
      <c r="AE810" s="128"/>
      <c r="AF810" s="128"/>
      <c r="AG810" s="128"/>
      <c r="AH810" s="128"/>
      <c r="AI810" s="128"/>
      <c r="AJ810" s="128"/>
    </row>
    <row r="811" spans="1:36" ht="15.75" customHeight="1" x14ac:dyDescent="0.35">
      <c r="A811" s="177"/>
      <c r="B811" s="175"/>
      <c r="C811" s="182"/>
      <c r="D811" s="190"/>
      <c r="E811" s="177"/>
      <c r="F811" s="188"/>
      <c r="G811" s="177"/>
      <c r="H811" s="188"/>
      <c r="I811" s="177"/>
      <c r="J811" s="188"/>
      <c r="K811" s="177"/>
      <c r="L811" s="188"/>
      <c r="M811" s="177"/>
      <c r="N811" s="187"/>
      <c r="O811" s="128"/>
      <c r="P811" s="128"/>
      <c r="Q811" s="128"/>
      <c r="R811" s="128"/>
      <c r="S811" s="128"/>
      <c r="T811" s="128"/>
      <c r="U811" s="128"/>
      <c r="V811" s="128"/>
      <c r="W811" s="128"/>
      <c r="X811" s="128"/>
      <c r="Y811" s="128"/>
      <c r="Z811" s="128"/>
      <c r="AA811" s="128"/>
      <c r="AB811" s="128"/>
      <c r="AC811" s="128"/>
      <c r="AD811" s="128"/>
      <c r="AE811" s="128"/>
      <c r="AF811" s="128"/>
      <c r="AG811" s="128"/>
      <c r="AH811" s="128"/>
      <c r="AI811" s="128"/>
      <c r="AJ811" s="128"/>
    </row>
    <row r="812" spans="1:36" ht="15.75" customHeight="1" x14ac:dyDescent="0.35">
      <c r="A812" s="177"/>
      <c r="B812" s="175"/>
      <c r="C812" s="182"/>
      <c r="D812" s="190"/>
      <c r="E812" s="177"/>
      <c r="F812" s="188"/>
      <c r="G812" s="177"/>
      <c r="H812" s="188"/>
      <c r="I812" s="177"/>
      <c r="J812" s="188"/>
      <c r="K812" s="177"/>
      <c r="L812" s="188"/>
      <c r="M812" s="177"/>
      <c r="N812" s="187"/>
      <c r="O812" s="128"/>
      <c r="P812" s="128"/>
      <c r="Q812" s="128"/>
      <c r="R812" s="128"/>
      <c r="S812" s="128"/>
      <c r="T812" s="128"/>
      <c r="U812" s="128"/>
      <c r="V812" s="128"/>
      <c r="W812" s="128"/>
      <c r="X812" s="128"/>
      <c r="Y812" s="128"/>
      <c r="Z812" s="128"/>
      <c r="AA812" s="128"/>
      <c r="AB812" s="128"/>
      <c r="AC812" s="128"/>
      <c r="AD812" s="128"/>
      <c r="AE812" s="128"/>
      <c r="AF812" s="128"/>
      <c r="AG812" s="128"/>
      <c r="AH812" s="128"/>
      <c r="AI812" s="128"/>
      <c r="AJ812" s="128"/>
    </row>
    <row r="813" spans="1:36" ht="15.75" customHeight="1" x14ac:dyDescent="0.35">
      <c r="A813" s="177"/>
      <c r="B813" s="175"/>
      <c r="C813" s="180"/>
      <c r="D813" s="190"/>
      <c r="E813" s="177"/>
      <c r="F813" s="188"/>
      <c r="G813" s="177"/>
      <c r="H813" s="187"/>
      <c r="I813" s="177"/>
      <c r="J813" s="188"/>
      <c r="K813" s="177"/>
      <c r="L813" s="187"/>
      <c r="M813" s="177"/>
      <c r="N813" s="187"/>
      <c r="O813" s="128"/>
      <c r="P813" s="128"/>
      <c r="Q813" s="128"/>
      <c r="R813" s="128"/>
      <c r="S813" s="128"/>
      <c r="T813" s="128"/>
      <c r="U813" s="128"/>
      <c r="V813" s="128"/>
      <c r="W813" s="128"/>
      <c r="X813" s="128"/>
      <c r="Y813" s="128"/>
      <c r="Z813" s="128"/>
      <c r="AA813" s="128"/>
      <c r="AB813" s="128"/>
      <c r="AC813" s="128"/>
      <c r="AD813" s="128"/>
      <c r="AE813" s="128"/>
      <c r="AF813" s="128"/>
      <c r="AG813" s="128"/>
      <c r="AH813" s="128"/>
      <c r="AI813" s="128"/>
      <c r="AJ813" s="128"/>
    </row>
    <row r="814" spans="1:36" ht="15.75" customHeight="1" x14ac:dyDescent="0.35">
      <c r="A814" s="177"/>
      <c r="B814" s="175"/>
      <c r="C814" s="180"/>
      <c r="D814" s="190"/>
      <c r="E814" s="177"/>
      <c r="F814" s="187"/>
      <c r="G814" s="177"/>
      <c r="H814" s="187"/>
      <c r="I814" s="177"/>
      <c r="J814" s="187"/>
      <c r="K814" s="177"/>
      <c r="L814" s="187"/>
      <c r="M814" s="177"/>
      <c r="N814" s="187"/>
      <c r="O814" s="128"/>
      <c r="P814" s="128"/>
      <c r="Q814" s="128"/>
      <c r="R814" s="128"/>
      <c r="S814" s="128"/>
      <c r="T814" s="128"/>
      <c r="U814" s="128"/>
      <c r="V814" s="128"/>
      <c r="W814" s="128"/>
      <c r="X814" s="128"/>
      <c r="Y814" s="128"/>
      <c r="Z814" s="128"/>
      <c r="AA814" s="128"/>
      <c r="AB814" s="128"/>
      <c r="AC814" s="128"/>
      <c r="AD814" s="128"/>
      <c r="AE814" s="128"/>
      <c r="AF814" s="128"/>
      <c r="AG814" s="128"/>
      <c r="AH814" s="128"/>
      <c r="AI814" s="128"/>
      <c r="AJ814" s="128"/>
    </row>
    <row r="815" spans="1:36" ht="15.75" customHeight="1" x14ac:dyDescent="0.35">
      <c r="A815" s="177"/>
      <c r="B815" s="175"/>
      <c r="C815" s="180"/>
      <c r="D815" s="190"/>
      <c r="E815" s="177"/>
      <c r="F815" s="188"/>
      <c r="G815" s="177"/>
      <c r="H815" s="187"/>
      <c r="I815" s="177"/>
      <c r="J815" s="188"/>
      <c r="K815" s="177"/>
      <c r="L815" s="187"/>
      <c r="M815" s="177"/>
      <c r="N815" s="187"/>
      <c r="O815" s="128"/>
      <c r="P815" s="128"/>
      <c r="Q815" s="128"/>
      <c r="R815" s="128"/>
      <c r="S815" s="128"/>
      <c r="T815" s="128"/>
      <c r="U815" s="128"/>
      <c r="V815" s="128"/>
      <c r="W815" s="128"/>
      <c r="X815" s="128"/>
      <c r="Y815" s="128"/>
      <c r="Z815" s="128"/>
      <c r="AA815" s="128"/>
      <c r="AB815" s="128"/>
      <c r="AC815" s="128"/>
      <c r="AD815" s="128"/>
      <c r="AE815" s="128"/>
      <c r="AF815" s="128"/>
      <c r="AG815" s="128"/>
      <c r="AH815" s="128"/>
      <c r="AI815" s="128"/>
      <c r="AJ815" s="128"/>
    </row>
    <row r="816" spans="1:36" ht="15.75" customHeight="1" x14ac:dyDescent="0.35">
      <c r="A816" s="177"/>
      <c r="B816" s="175"/>
      <c r="C816" s="180"/>
      <c r="D816" s="190"/>
      <c r="E816" s="177"/>
      <c r="F816" s="188"/>
      <c r="G816" s="177"/>
      <c r="H816" s="187"/>
      <c r="I816" s="177"/>
      <c r="J816" s="188"/>
      <c r="K816" s="177"/>
      <c r="L816" s="187"/>
      <c r="M816" s="177"/>
      <c r="N816" s="187"/>
      <c r="O816" s="128"/>
      <c r="P816" s="128"/>
      <c r="Q816" s="128"/>
      <c r="R816" s="128"/>
      <c r="S816" s="128"/>
      <c r="T816" s="128"/>
      <c r="U816" s="128"/>
      <c r="V816" s="128"/>
      <c r="W816" s="128"/>
      <c r="X816" s="128"/>
      <c r="Y816" s="128"/>
      <c r="Z816" s="128"/>
      <c r="AA816" s="128"/>
      <c r="AB816" s="128"/>
      <c r="AC816" s="128"/>
      <c r="AD816" s="128"/>
      <c r="AE816" s="128"/>
      <c r="AF816" s="128"/>
      <c r="AG816" s="128"/>
      <c r="AH816" s="128"/>
      <c r="AI816" s="128"/>
      <c r="AJ816" s="128"/>
    </row>
    <row r="817" spans="1:36" ht="15.75" customHeight="1" x14ac:dyDescent="0.35">
      <c r="A817" s="177"/>
      <c r="B817" s="175"/>
      <c r="C817" s="180"/>
      <c r="D817" s="175"/>
      <c r="E817" s="177"/>
      <c r="F817" s="188"/>
      <c r="G817" s="177"/>
      <c r="H817" s="187"/>
      <c r="I817" s="177"/>
      <c r="J817" s="188"/>
      <c r="K817" s="177"/>
      <c r="L817" s="187"/>
      <c r="M817" s="177"/>
      <c r="N817" s="187"/>
      <c r="O817" s="128"/>
      <c r="P817" s="128"/>
      <c r="Q817" s="128"/>
      <c r="R817" s="128"/>
      <c r="S817" s="128"/>
      <c r="T817" s="128"/>
      <c r="U817" s="128"/>
      <c r="V817" s="128"/>
      <c r="W817" s="128"/>
      <c r="X817" s="128"/>
      <c r="Y817" s="128"/>
      <c r="Z817" s="128"/>
      <c r="AA817" s="128"/>
      <c r="AB817" s="128"/>
      <c r="AC817" s="128"/>
      <c r="AD817" s="128"/>
      <c r="AE817" s="128"/>
      <c r="AF817" s="128"/>
      <c r="AG817" s="128"/>
      <c r="AH817" s="128"/>
      <c r="AI817" s="128"/>
      <c r="AJ817" s="128"/>
    </row>
    <row r="818" spans="1:36" ht="15.75" customHeight="1" x14ac:dyDescent="0.35">
      <c r="A818" s="177"/>
      <c r="B818" s="175"/>
      <c r="C818" s="180"/>
      <c r="D818" s="190"/>
      <c r="E818" s="177"/>
      <c r="F818" s="188"/>
      <c r="G818" s="177"/>
      <c r="H818" s="187"/>
      <c r="I818" s="177"/>
      <c r="J818" s="187"/>
      <c r="K818" s="177"/>
      <c r="L818" s="187"/>
      <c r="M818" s="177"/>
      <c r="N818" s="187"/>
      <c r="O818" s="128"/>
      <c r="P818" s="128"/>
      <c r="Q818" s="128"/>
      <c r="R818" s="128"/>
      <c r="S818" s="128"/>
      <c r="T818" s="128"/>
      <c r="U818" s="128"/>
      <c r="V818" s="128"/>
      <c r="W818" s="128"/>
      <c r="X818" s="128"/>
      <c r="Y818" s="128"/>
      <c r="Z818" s="128"/>
      <c r="AA818" s="128"/>
      <c r="AB818" s="128"/>
      <c r="AC818" s="128"/>
      <c r="AD818" s="128"/>
      <c r="AE818" s="128"/>
      <c r="AF818" s="128"/>
      <c r="AG818" s="128"/>
      <c r="AH818" s="128"/>
      <c r="AI818" s="128"/>
      <c r="AJ818" s="128"/>
    </row>
    <row r="819" spans="1:36" ht="15.75" customHeight="1" x14ac:dyDescent="0.35">
      <c r="A819" s="177"/>
      <c r="B819" s="175"/>
      <c r="C819" s="180"/>
      <c r="D819" s="190"/>
      <c r="E819" s="177"/>
      <c r="F819" s="188"/>
      <c r="G819" s="177"/>
      <c r="H819" s="187"/>
      <c r="I819" s="177"/>
      <c r="J819" s="187"/>
      <c r="K819" s="177"/>
      <c r="L819" s="187"/>
      <c r="M819" s="177"/>
      <c r="N819" s="187"/>
      <c r="O819" s="128"/>
      <c r="P819" s="128"/>
      <c r="Q819" s="128"/>
      <c r="R819" s="128"/>
      <c r="S819" s="128"/>
      <c r="T819" s="128"/>
      <c r="U819" s="128"/>
      <c r="V819" s="128"/>
      <c r="W819" s="128"/>
      <c r="X819" s="128"/>
      <c r="Y819" s="128"/>
      <c r="Z819" s="128"/>
      <c r="AA819" s="128"/>
      <c r="AB819" s="128"/>
      <c r="AC819" s="128"/>
      <c r="AD819" s="128"/>
      <c r="AE819" s="128"/>
      <c r="AF819" s="128"/>
      <c r="AG819" s="128"/>
      <c r="AH819" s="128"/>
      <c r="AI819" s="128"/>
      <c r="AJ819" s="128"/>
    </row>
    <row r="820" spans="1:36" ht="15.75" customHeight="1" x14ac:dyDescent="0.35">
      <c r="A820" s="177"/>
      <c r="B820" s="175"/>
      <c r="C820" s="175"/>
      <c r="D820" s="190"/>
      <c r="E820" s="177"/>
      <c r="F820" s="187"/>
      <c r="G820" s="177"/>
      <c r="H820" s="187"/>
      <c r="I820" s="177"/>
      <c r="J820" s="187"/>
      <c r="K820" s="177"/>
      <c r="L820" s="187"/>
      <c r="M820" s="177"/>
      <c r="N820" s="187"/>
      <c r="O820" s="128"/>
      <c r="P820" s="128"/>
      <c r="Q820" s="128"/>
      <c r="R820" s="128"/>
      <c r="S820" s="128"/>
      <c r="T820" s="128"/>
      <c r="U820" s="128"/>
      <c r="V820" s="128"/>
      <c r="W820" s="128"/>
      <c r="X820" s="128"/>
      <c r="Y820" s="128"/>
      <c r="Z820" s="128"/>
      <c r="AA820" s="128"/>
      <c r="AB820" s="128"/>
      <c r="AC820" s="128"/>
      <c r="AD820" s="128"/>
      <c r="AE820" s="128"/>
      <c r="AF820" s="128"/>
      <c r="AG820" s="128"/>
      <c r="AH820" s="128"/>
      <c r="AI820" s="128"/>
      <c r="AJ820" s="128"/>
    </row>
    <row r="821" spans="1:36" ht="15.75" customHeight="1" x14ac:dyDescent="0.35">
      <c r="A821" s="177"/>
      <c r="B821" s="175"/>
      <c r="C821" s="180"/>
      <c r="D821" s="190"/>
      <c r="E821" s="177"/>
      <c r="F821" s="188"/>
      <c r="G821" s="177"/>
      <c r="H821" s="187"/>
      <c r="I821" s="177"/>
      <c r="J821" s="188"/>
      <c r="K821" s="177"/>
      <c r="L821" s="187"/>
      <c r="M821" s="177"/>
      <c r="N821" s="187"/>
      <c r="O821" s="128"/>
      <c r="P821" s="128"/>
      <c r="Q821" s="128"/>
      <c r="R821" s="128"/>
      <c r="S821" s="128"/>
      <c r="T821" s="128"/>
      <c r="U821" s="128"/>
      <c r="V821" s="128"/>
      <c r="W821" s="128"/>
      <c r="X821" s="128"/>
      <c r="Y821" s="128"/>
      <c r="Z821" s="128"/>
      <c r="AA821" s="128"/>
      <c r="AB821" s="128"/>
      <c r="AC821" s="128"/>
      <c r="AD821" s="128"/>
      <c r="AE821" s="128"/>
      <c r="AF821" s="128"/>
      <c r="AG821" s="128"/>
      <c r="AH821" s="128"/>
      <c r="AI821" s="128"/>
      <c r="AJ821" s="128"/>
    </row>
    <row r="822" spans="1:36" ht="15.75" customHeight="1" x14ac:dyDescent="0.35">
      <c r="A822" s="177"/>
      <c r="B822" s="175"/>
      <c r="C822" s="180"/>
      <c r="D822" s="190"/>
      <c r="E822" s="177"/>
      <c r="F822" s="188"/>
      <c r="G822" s="177"/>
      <c r="H822" s="187"/>
      <c r="I822" s="177"/>
      <c r="J822" s="187"/>
      <c r="K822" s="177"/>
      <c r="L822" s="187"/>
      <c r="M822" s="177"/>
      <c r="N822" s="187"/>
      <c r="O822" s="128"/>
      <c r="P822" s="128"/>
      <c r="Q822" s="128"/>
      <c r="R822" s="128"/>
      <c r="S822" s="128"/>
      <c r="T822" s="128"/>
      <c r="U822" s="128"/>
      <c r="V822" s="128"/>
      <c r="W822" s="128"/>
      <c r="X822" s="128"/>
      <c r="Y822" s="128"/>
      <c r="Z822" s="128"/>
      <c r="AA822" s="128"/>
      <c r="AB822" s="128"/>
      <c r="AC822" s="128"/>
      <c r="AD822" s="128"/>
      <c r="AE822" s="128"/>
      <c r="AF822" s="128"/>
      <c r="AG822" s="128"/>
      <c r="AH822" s="128"/>
      <c r="AI822" s="128"/>
      <c r="AJ822" s="128"/>
    </row>
    <row r="823" spans="1:36" ht="15.75" customHeight="1" x14ac:dyDescent="0.35">
      <c r="A823" s="177"/>
      <c r="B823" s="175"/>
      <c r="C823" s="180"/>
      <c r="D823" s="190"/>
      <c r="E823" s="177"/>
      <c r="F823" s="188"/>
      <c r="G823" s="177"/>
      <c r="H823" s="187"/>
      <c r="I823" s="177"/>
      <c r="J823" s="187"/>
      <c r="K823" s="177"/>
      <c r="L823" s="187"/>
      <c r="M823" s="177"/>
      <c r="N823" s="187"/>
      <c r="O823" s="128"/>
      <c r="P823" s="128"/>
      <c r="Q823" s="128"/>
      <c r="R823" s="128"/>
      <c r="S823" s="128"/>
      <c r="T823" s="128"/>
      <c r="U823" s="128"/>
      <c r="V823" s="128"/>
      <c r="W823" s="128"/>
      <c r="X823" s="128"/>
      <c r="Y823" s="128"/>
      <c r="Z823" s="128"/>
      <c r="AA823" s="128"/>
      <c r="AB823" s="128"/>
      <c r="AC823" s="128"/>
      <c r="AD823" s="128"/>
      <c r="AE823" s="128"/>
      <c r="AF823" s="128"/>
      <c r="AG823" s="128"/>
      <c r="AH823" s="128"/>
      <c r="AI823" s="128"/>
      <c r="AJ823" s="128"/>
    </row>
    <row r="824" spans="1:36" ht="15.75" customHeight="1" x14ac:dyDescent="0.35">
      <c r="A824" s="177"/>
      <c r="B824" s="175"/>
      <c r="C824" s="177"/>
      <c r="D824" s="190"/>
      <c r="E824" s="177"/>
      <c r="F824" s="187"/>
      <c r="G824" s="177"/>
      <c r="H824" s="187"/>
      <c r="I824" s="177"/>
      <c r="J824" s="187"/>
      <c r="K824" s="177"/>
      <c r="L824" s="187"/>
      <c r="M824" s="177"/>
      <c r="N824" s="187"/>
      <c r="O824" s="128"/>
      <c r="P824" s="128"/>
      <c r="Q824" s="128"/>
      <c r="R824" s="128"/>
      <c r="S824" s="128"/>
      <c r="T824" s="128"/>
      <c r="U824" s="128"/>
      <c r="V824" s="128"/>
      <c r="W824" s="128"/>
      <c r="X824" s="128"/>
      <c r="Y824" s="128"/>
      <c r="Z824" s="128"/>
      <c r="AA824" s="128"/>
      <c r="AB824" s="128"/>
      <c r="AC824" s="128"/>
      <c r="AD824" s="128"/>
      <c r="AE824" s="128"/>
      <c r="AF824" s="128"/>
      <c r="AG824" s="128"/>
      <c r="AH824" s="128"/>
      <c r="AI824" s="128"/>
      <c r="AJ824" s="128"/>
    </row>
    <row r="825" spans="1:36" ht="15.75" customHeight="1" x14ac:dyDescent="0.35">
      <c r="A825" s="177"/>
      <c r="B825" s="175"/>
      <c r="C825" s="177"/>
      <c r="D825" s="190"/>
      <c r="E825" s="177"/>
      <c r="F825" s="187"/>
      <c r="G825" s="177"/>
      <c r="H825" s="189"/>
      <c r="I825" s="177"/>
      <c r="J825" s="189"/>
      <c r="K825" s="177"/>
      <c r="L825" s="189"/>
      <c r="M825" s="177"/>
      <c r="N825" s="189"/>
      <c r="O825" s="128"/>
      <c r="P825" s="128"/>
      <c r="Q825" s="128"/>
      <c r="R825" s="128"/>
      <c r="S825" s="128"/>
      <c r="T825" s="128"/>
      <c r="U825" s="128"/>
      <c r="V825" s="128"/>
      <c r="W825" s="128"/>
      <c r="X825" s="128"/>
      <c r="Y825" s="128"/>
      <c r="Z825" s="128"/>
      <c r="AA825" s="128"/>
      <c r="AB825" s="128"/>
      <c r="AC825" s="128"/>
      <c r="AD825" s="128"/>
      <c r="AE825" s="128"/>
      <c r="AF825" s="128"/>
      <c r="AG825" s="128"/>
      <c r="AH825" s="128"/>
      <c r="AI825" s="128"/>
      <c r="AJ825" s="128"/>
    </row>
    <row r="826" spans="1:36" ht="15.75" customHeight="1" x14ac:dyDescent="0.35">
      <c r="A826" s="177"/>
      <c r="B826" s="175"/>
      <c r="C826" s="180"/>
      <c r="D826" s="175"/>
      <c r="E826" s="177"/>
      <c r="F826" s="187"/>
      <c r="G826" s="177"/>
      <c r="H826" s="187"/>
      <c r="I826" s="177"/>
      <c r="J826" s="187"/>
      <c r="K826" s="177"/>
      <c r="L826" s="187"/>
      <c r="M826" s="177"/>
      <c r="N826" s="187"/>
      <c r="O826" s="128"/>
      <c r="P826" s="128"/>
      <c r="Q826" s="128"/>
      <c r="R826" s="128"/>
      <c r="S826" s="128"/>
      <c r="T826" s="128"/>
      <c r="U826" s="128"/>
      <c r="V826" s="128"/>
      <c r="W826" s="128"/>
      <c r="X826" s="128"/>
      <c r="Y826" s="128"/>
      <c r="Z826" s="128"/>
      <c r="AA826" s="128"/>
      <c r="AB826" s="128"/>
      <c r="AC826" s="128"/>
      <c r="AD826" s="128"/>
      <c r="AE826" s="128"/>
      <c r="AF826" s="128"/>
      <c r="AG826" s="128"/>
      <c r="AH826" s="128"/>
      <c r="AI826" s="128"/>
      <c r="AJ826" s="128"/>
    </row>
    <row r="827" spans="1:36" ht="15.75" customHeight="1" x14ac:dyDescent="0.35">
      <c r="A827" s="177"/>
      <c r="B827" s="175"/>
      <c r="C827" s="180"/>
      <c r="D827" s="190"/>
      <c r="E827" s="177"/>
      <c r="F827" s="188"/>
      <c r="G827" s="177"/>
      <c r="H827" s="187"/>
      <c r="I827" s="177"/>
      <c r="J827" s="188"/>
      <c r="K827" s="177"/>
      <c r="L827" s="187"/>
      <c r="M827" s="177"/>
      <c r="N827" s="187"/>
      <c r="O827" s="128"/>
      <c r="P827" s="128"/>
      <c r="Q827" s="128"/>
      <c r="R827" s="128"/>
      <c r="S827" s="128"/>
      <c r="T827" s="128"/>
      <c r="U827" s="128"/>
      <c r="V827" s="128"/>
      <c r="W827" s="128"/>
      <c r="X827" s="128"/>
      <c r="Y827" s="128"/>
      <c r="Z827" s="128"/>
      <c r="AA827" s="128"/>
      <c r="AB827" s="128"/>
      <c r="AC827" s="128"/>
      <c r="AD827" s="128"/>
      <c r="AE827" s="128"/>
      <c r="AF827" s="128"/>
      <c r="AG827" s="128"/>
      <c r="AH827" s="128"/>
      <c r="AI827" s="128"/>
      <c r="AJ827" s="128"/>
    </row>
    <row r="828" spans="1:36" ht="15.75" customHeight="1" x14ac:dyDescent="0.35">
      <c r="A828" s="177"/>
      <c r="B828" s="175"/>
      <c r="C828" s="177"/>
      <c r="D828" s="190"/>
      <c r="E828" s="177"/>
      <c r="F828" s="189"/>
      <c r="G828" s="177"/>
      <c r="H828" s="189"/>
      <c r="I828" s="177"/>
      <c r="J828" s="189"/>
      <c r="K828" s="177"/>
      <c r="L828" s="189"/>
      <c r="M828" s="177"/>
      <c r="N828" s="189"/>
      <c r="O828" s="128"/>
      <c r="P828" s="128"/>
      <c r="Q828" s="128"/>
      <c r="R828" s="128"/>
      <c r="S828" s="128"/>
      <c r="T828" s="128"/>
      <c r="U828" s="128"/>
      <c r="V828" s="128"/>
      <c r="W828" s="128"/>
      <c r="X828" s="128"/>
      <c r="Y828" s="128"/>
      <c r="Z828" s="128"/>
      <c r="AA828" s="128"/>
      <c r="AB828" s="128"/>
      <c r="AC828" s="128"/>
      <c r="AD828" s="128"/>
      <c r="AE828" s="128"/>
      <c r="AF828" s="128"/>
      <c r="AG828" s="128"/>
      <c r="AH828" s="128"/>
      <c r="AI828" s="128"/>
      <c r="AJ828" s="128"/>
    </row>
    <row r="829" spans="1:36" ht="15.75" customHeight="1" x14ac:dyDescent="0.35">
      <c r="A829" s="177"/>
      <c r="B829" s="175"/>
      <c r="C829" s="180"/>
      <c r="D829" s="190"/>
      <c r="E829" s="177"/>
      <c r="F829" s="187"/>
      <c r="G829" s="177"/>
      <c r="H829" s="187"/>
      <c r="I829" s="177"/>
      <c r="J829" s="187"/>
      <c r="K829" s="177"/>
      <c r="L829" s="187"/>
      <c r="M829" s="177"/>
      <c r="N829" s="187"/>
      <c r="O829" s="128"/>
      <c r="P829" s="128"/>
      <c r="Q829" s="128"/>
      <c r="R829" s="128"/>
      <c r="S829" s="128"/>
      <c r="T829" s="128"/>
      <c r="U829" s="128"/>
      <c r="V829" s="128"/>
      <c r="W829" s="128"/>
      <c r="X829" s="128"/>
      <c r="Y829" s="128"/>
      <c r="Z829" s="128"/>
      <c r="AA829" s="128"/>
      <c r="AB829" s="128"/>
      <c r="AC829" s="128"/>
      <c r="AD829" s="128"/>
      <c r="AE829" s="128"/>
      <c r="AF829" s="128"/>
      <c r="AG829" s="128"/>
      <c r="AH829" s="128"/>
      <c r="AI829" s="128"/>
      <c r="AJ829" s="128"/>
    </row>
    <row r="830" spans="1:36" ht="15.75" customHeight="1" x14ac:dyDescent="0.35">
      <c r="A830" s="177"/>
      <c r="B830" s="175"/>
      <c r="C830" s="182"/>
      <c r="D830" s="190"/>
      <c r="E830" s="177"/>
      <c r="F830" s="188"/>
      <c r="G830" s="177"/>
      <c r="H830" s="188"/>
      <c r="I830" s="177"/>
      <c r="J830" s="188"/>
      <c r="K830" s="177"/>
      <c r="L830" s="188"/>
      <c r="M830" s="177"/>
      <c r="N830" s="187"/>
      <c r="O830" s="128"/>
      <c r="P830" s="128"/>
      <c r="Q830" s="128"/>
      <c r="R830" s="128"/>
      <c r="S830" s="128"/>
      <c r="T830" s="128"/>
      <c r="U830" s="128"/>
      <c r="V830" s="128"/>
      <c r="W830" s="128"/>
      <c r="X830" s="128"/>
      <c r="Y830" s="128"/>
      <c r="Z830" s="128"/>
      <c r="AA830" s="128"/>
      <c r="AB830" s="128"/>
      <c r="AC830" s="128"/>
      <c r="AD830" s="128"/>
      <c r="AE830" s="128"/>
      <c r="AF830" s="128"/>
      <c r="AG830" s="128"/>
      <c r="AH830" s="128"/>
      <c r="AI830" s="128"/>
      <c r="AJ830" s="128"/>
    </row>
    <row r="831" spans="1:36" ht="15.75" customHeight="1" x14ac:dyDescent="0.35">
      <c r="A831" s="177"/>
      <c r="B831" s="175"/>
      <c r="C831" s="180"/>
      <c r="D831" s="190"/>
      <c r="E831" s="177"/>
      <c r="F831" s="188"/>
      <c r="G831" s="177"/>
      <c r="H831" s="187"/>
      <c r="I831" s="177"/>
      <c r="J831" s="187"/>
      <c r="K831" s="177"/>
      <c r="L831" s="187"/>
      <c r="M831" s="177"/>
      <c r="N831" s="187"/>
      <c r="O831" s="128"/>
      <c r="P831" s="128"/>
      <c r="Q831" s="128"/>
      <c r="R831" s="128"/>
      <c r="S831" s="128"/>
      <c r="T831" s="128"/>
      <c r="U831" s="128"/>
      <c r="V831" s="128"/>
      <c r="W831" s="128"/>
      <c r="X831" s="128"/>
      <c r="Y831" s="128"/>
      <c r="Z831" s="128"/>
      <c r="AA831" s="128"/>
      <c r="AB831" s="128"/>
      <c r="AC831" s="128"/>
      <c r="AD831" s="128"/>
      <c r="AE831" s="128"/>
      <c r="AF831" s="128"/>
      <c r="AG831" s="128"/>
      <c r="AH831" s="128"/>
      <c r="AI831" s="128"/>
      <c r="AJ831" s="128"/>
    </row>
    <row r="832" spans="1:36" ht="15.75" customHeight="1" x14ac:dyDescent="0.35">
      <c r="A832" s="177"/>
      <c r="B832" s="175"/>
      <c r="C832" s="180"/>
      <c r="D832" s="190"/>
      <c r="E832" s="177"/>
      <c r="F832" s="188"/>
      <c r="G832" s="177"/>
      <c r="H832" s="187"/>
      <c r="I832" s="177"/>
      <c r="J832" s="187"/>
      <c r="K832" s="177"/>
      <c r="L832" s="187"/>
      <c r="M832" s="177"/>
      <c r="N832" s="187"/>
      <c r="O832" s="128"/>
      <c r="P832" s="128"/>
      <c r="Q832" s="128"/>
      <c r="R832" s="128"/>
      <c r="S832" s="128"/>
      <c r="T832" s="128"/>
      <c r="U832" s="128"/>
      <c r="V832" s="128"/>
      <c r="W832" s="128"/>
      <c r="X832" s="128"/>
      <c r="Y832" s="128"/>
      <c r="Z832" s="128"/>
      <c r="AA832" s="128"/>
      <c r="AB832" s="128"/>
      <c r="AC832" s="128"/>
      <c r="AD832" s="128"/>
      <c r="AE832" s="128"/>
      <c r="AF832" s="128"/>
      <c r="AG832" s="128"/>
      <c r="AH832" s="128"/>
      <c r="AI832" s="128"/>
      <c r="AJ832" s="128"/>
    </row>
    <row r="833" spans="1:36" ht="15.75" customHeight="1" x14ac:dyDescent="0.35">
      <c r="A833" s="177"/>
      <c r="B833" s="175"/>
      <c r="C833" s="180"/>
      <c r="D833" s="190"/>
      <c r="E833" s="177"/>
      <c r="F833" s="188"/>
      <c r="G833" s="177"/>
      <c r="H833" s="187"/>
      <c r="I833" s="177"/>
      <c r="J833" s="187"/>
      <c r="K833" s="177"/>
      <c r="L833" s="187"/>
      <c r="M833" s="177"/>
      <c r="N833" s="187"/>
      <c r="O833" s="128"/>
      <c r="P833" s="128"/>
      <c r="Q833" s="128"/>
      <c r="R833" s="128"/>
      <c r="S833" s="128"/>
      <c r="T833" s="128"/>
      <c r="U833" s="128"/>
      <c r="V833" s="128"/>
      <c r="W833" s="128"/>
      <c r="X833" s="128"/>
      <c r="Y833" s="128"/>
      <c r="Z833" s="128"/>
      <c r="AA833" s="128"/>
      <c r="AB833" s="128"/>
      <c r="AC833" s="128"/>
      <c r="AD833" s="128"/>
      <c r="AE833" s="128"/>
      <c r="AF833" s="128"/>
      <c r="AG833" s="128"/>
      <c r="AH833" s="128"/>
      <c r="AI833" s="128"/>
      <c r="AJ833" s="128"/>
    </row>
    <row r="834" spans="1:36" ht="15.75" customHeight="1" x14ac:dyDescent="0.35">
      <c r="A834" s="177"/>
      <c r="B834" s="175"/>
      <c r="C834" s="180"/>
      <c r="D834" s="190"/>
      <c r="E834" s="177"/>
      <c r="F834" s="187"/>
      <c r="G834" s="177"/>
      <c r="H834" s="187"/>
      <c r="I834" s="177"/>
      <c r="J834" s="187"/>
      <c r="K834" s="177"/>
      <c r="L834" s="187"/>
      <c r="M834" s="177"/>
      <c r="N834" s="187"/>
      <c r="O834" s="128"/>
      <c r="P834" s="128"/>
      <c r="Q834" s="128"/>
      <c r="R834" s="128"/>
      <c r="S834" s="128"/>
      <c r="T834" s="128"/>
      <c r="U834" s="128"/>
      <c r="V834" s="128"/>
      <c r="W834" s="128"/>
      <c r="X834" s="128"/>
      <c r="Y834" s="128"/>
      <c r="Z834" s="128"/>
      <c r="AA834" s="128"/>
      <c r="AB834" s="128"/>
      <c r="AC834" s="128"/>
      <c r="AD834" s="128"/>
      <c r="AE834" s="128"/>
      <c r="AF834" s="128"/>
      <c r="AG834" s="128"/>
      <c r="AH834" s="128"/>
      <c r="AI834" s="128"/>
      <c r="AJ834" s="128"/>
    </row>
    <row r="835" spans="1:36" ht="15.75" customHeight="1" x14ac:dyDescent="0.35">
      <c r="A835" s="177"/>
      <c r="B835" s="175"/>
      <c r="C835" s="180"/>
      <c r="D835" s="175"/>
      <c r="E835" s="177"/>
      <c r="F835" s="187"/>
      <c r="G835" s="177"/>
      <c r="H835" s="187"/>
      <c r="I835" s="177"/>
      <c r="J835" s="187"/>
      <c r="K835" s="177"/>
      <c r="L835" s="187"/>
      <c r="M835" s="177"/>
      <c r="N835" s="187"/>
      <c r="O835" s="128"/>
      <c r="P835" s="128"/>
      <c r="Q835" s="128"/>
      <c r="R835" s="128"/>
      <c r="S835" s="128"/>
      <c r="T835" s="128"/>
      <c r="U835" s="128"/>
      <c r="V835" s="128"/>
      <c r="W835" s="128"/>
      <c r="X835" s="128"/>
      <c r="Y835" s="128"/>
      <c r="Z835" s="128"/>
      <c r="AA835" s="128"/>
      <c r="AB835" s="128"/>
      <c r="AC835" s="128"/>
      <c r="AD835" s="128"/>
      <c r="AE835" s="128"/>
      <c r="AF835" s="128"/>
      <c r="AG835" s="128"/>
      <c r="AH835" s="128"/>
      <c r="AI835" s="128"/>
      <c r="AJ835" s="128"/>
    </row>
    <row r="836" spans="1:36" ht="15.75" customHeight="1" x14ac:dyDescent="0.35">
      <c r="A836" s="177"/>
      <c r="B836" s="175"/>
      <c r="C836" s="180"/>
      <c r="D836" s="190"/>
      <c r="E836" s="177"/>
      <c r="F836" s="187"/>
      <c r="G836" s="177"/>
      <c r="H836" s="187"/>
      <c r="I836" s="177"/>
      <c r="J836" s="187"/>
      <c r="K836" s="177"/>
      <c r="L836" s="187"/>
      <c r="M836" s="177"/>
      <c r="N836" s="187"/>
      <c r="O836" s="128"/>
      <c r="P836" s="128"/>
      <c r="Q836" s="128"/>
      <c r="R836" s="128"/>
      <c r="S836" s="128"/>
      <c r="T836" s="128"/>
      <c r="U836" s="128"/>
      <c r="V836" s="128"/>
      <c r="W836" s="128"/>
      <c r="X836" s="128"/>
      <c r="Y836" s="128"/>
      <c r="Z836" s="128"/>
      <c r="AA836" s="128"/>
      <c r="AB836" s="128"/>
      <c r="AC836" s="128"/>
      <c r="AD836" s="128"/>
      <c r="AE836" s="128"/>
      <c r="AF836" s="128"/>
      <c r="AG836" s="128"/>
      <c r="AH836" s="128"/>
      <c r="AI836" s="128"/>
      <c r="AJ836" s="128"/>
    </row>
    <row r="837" spans="1:36" ht="15.75" customHeight="1" x14ac:dyDescent="0.35">
      <c r="A837" s="177"/>
      <c r="B837" s="175"/>
      <c r="C837" s="182"/>
      <c r="D837" s="190"/>
      <c r="E837" s="177"/>
      <c r="F837" s="186"/>
      <c r="G837" s="177"/>
      <c r="H837" s="188"/>
      <c r="I837" s="177"/>
      <c r="J837" s="186"/>
      <c r="K837" s="177"/>
      <c r="L837" s="188"/>
      <c r="M837" s="177"/>
      <c r="N837" s="187"/>
      <c r="O837" s="128"/>
      <c r="P837" s="128"/>
      <c r="Q837" s="128"/>
      <c r="R837" s="128"/>
      <c r="S837" s="128"/>
      <c r="T837" s="128"/>
      <c r="U837" s="128"/>
      <c r="V837" s="128"/>
      <c r="W837" s="128"/>
      <c r="X837" s="128"/>
      <c r="Y837" s="128"/>
      <c r="Z837" s="128"/>
      <c r="AA837" s="128"/>
      <c r="AB837" s="128"/>
      <c r="AC837" s="128"/>
      <c r="AD837" s="128"/>
      <c r="AE837" s="128"/>
      <c r="AF837" s="128"/>
      <c r="AG837" s="128"/>
      <c r="AH837" s="128"/>
      <c r="AI837" s="128"/>
      <c r="AJ837" s="128"/>
    </row>
    <row r="838" spans="1:36" ht="15.75" customHeight="1" x14ac:dyDescent="0.35">
      <c r="A838" s="177"/>
      <c r="B838" s="175"/>
      <c r="C838" s="182"/>
      <c r="D838" s="190"/>
      <c r="E838" s="177"/>
      <c r="F838" s="188"/>
      <c r="G838" s="177"/>
      <c r="H838" s="188"/>
      <c r="I838" s="177"/>
      <c r="J838" s="188"/>
      <c r="K838" s="177"/>
      <c r="L838" s="188"/>
      <c r="M838" s="177"/>
      <c r="N838" s="187"/>
      <c r="O838" s="128"/>
      <c r="P838" s="128"/>
      <c r="Q838" s="128"/>
      <c r="R838" s="128"/>
      <c r="S838" s="128"/>
      <c r="T838" s="128"/>
      <c r="U838" s="128"/>
      <c r="V838" s="128"/>
      <c r="W838" s="128"/>
      <c r="X838" s="128"/>
      <c r="Y838" s="128"/>
      <c r="Z838" s="128"/>
      <c r="AA838" s="128"/>
      <c r="AB838" s="128"/>
      <c r="AC838" s="128"/>
      <c r="AD838" s="128"/>
      <c r="AE838" s="128"/>
      <c r="AF838" s="128"/>
      <c r="AG838" s="128"/>
      <c r="AH838" s="128"/>
      <c r="AI838" s="128"/>
      <c r="AJ838" s="128"/>
    </row>
    <row r="839" spans="1:36" ht="15.75" customHeight="1" x14ac:dyDescent="0.35">
      <c r="A839" s="177"/>
      <c r="B839" s="175"/>
      <c r="C839" s="180"/>
      <c r="D839" s="190"/>
      <c r="E839" s="177"/>
      <c r="F839" s="187"/>
      <c r="G839" s="177"/>
      <c r="H839" s="187"/>
      <c r="I839" s="177"/>
      <c r="J839" s="187"/>
      <c r="K839" s="177"/>
      <c r="L839" s="187"/>
      <c r="M839" s="177"/>
      <c r="N839" s="187"/>
      <c r="O839" s="128"/>
      <c r="P839" s="128"/>
      <c r="Q839" s="128"/>
      <c r="R839" s="128"/>
      <c r="S839" s="128"/>
      <c r="T839" s="128"/>
      <c r="U839" s="128"/>
      <c r="V839" s="128"/>
      <c r="W839" s="128"/>
      <c r="X839" s="128"/>
      <c r="Y839" s="128"/>
      <c r="Z839" s="128"/>
      <c r="AA839" s="128"/>
      <c r="AB839" s="128"/>
      <c r="AC839" s="128"/>
      <c r="AD839" s="128"/>
      <c r="AE839" s="128"/>
      <c r="AF839" s="128"/>
      <c r="AG839" s="128"/>
      <c r="AH839" s="128"/>
      <c r="AI839" s="128"/>
      <c r="AJ839" s="128"/>
    </row>
    <row r="840" spans="1:36" ht="15.75" customHeight="1" x14ac:dyDescent="0.35">
      <c r="A840" s="177"/>
      <c r="B840" s="175"/>
      <c r="C840" s="182"/>
      <c r="D840" s="175"/>
      <c r="E840" s="177"/>
      <c r="F840" s="188"/>
      <c r="G840" s="177"/>
      <c r="H840" s="188"/>
      <c r="I840" s="177"/>
      <c r="J840" s="188"/>
      <c r="K840" s="177"/>
      <c r="L840" s="188"/>
      <c r="M840" s="177"/>
      <c r="N840" s="187"/>
      <c r="O840" s="128"/>
      <c r="P840" s="128"/>
      <c r="Q840" s="128"/>
      <c r="R840" s="128"/>
      <c r="S840" s="128"/>
      <c r="T840" s="128"/>
      <c r="U840" s="128"/>
      <c r="V840" s="128"/>
      <c r="W840" s="128"/>
      <c r="X840" s="128"/>
      <c r="Y840" s="128"/>
      <c r="Z840" s="128"/>
      <c r="AA840" s="128"/>
      <c r="AB840" s="128"/>
      <c r="AC840" s="128"/>
      <c r="AD840" s="128"/>
      <c r="AE840" s="128"/>
      <c r="AF840" s="128"/>
      <c r="AG840" s="128"/>
      <c r="AH840" s="128"/>
      <c r="AI840" s="128"/>
      <c r="AJ840" s="128"/>
    </row>
    <row r="841" spans="1:36" ht="15.75" customHeight="1" x14ac:dyDescent="0.35">
      <c r="A841" s="177"/>
      <c r="B841" s="175"/>
      <c r="C841" s="182"/>
      <c r="D841" s="175"/>
      <c r="E841" s="177"/>
      <c r="F841" s="188"/>
      <c r="G841" s="177"/>
      <c r="H841" s="188"/>
      <c r="I841" s="177"/>
      <c r="J841" s="188"/>
      <c r="K841" s="177"/>
      <c r="L841" s="188"/>
      <c r="M841" s="177"/>
      <c r="N841" s="187"/>
      <c r="O841" s="128"/>
      <c r="P841" s="128"/>
      <c r="Q841" s="128"/>
      <c r="R841" s="128"/>
      <c r="S841" s="128"/>
      <c r="T841" s="128"/>
      <c r="U841" s="128"/>
      <c r="V841" s="128"/>
      <c r="W841" s="128"/>
      <c r="X841" s="128"/>
      <c r="Y841" s="128"/>
      <c r="Z841" s="128"/>
      <c r="AA841" s="128"/>
      <c r="AB841" s="128"/>
      <c r="AC841" s="128"/>
      <c r="AD841" s="128"/>
      <c r="AE841" s="128"/>
      <c r="AF841" s="128"/>
      <c r="AG841" s="128"/>
      <c r="AH841" s="128"/>
      <c r="AI841" s="128"/>
      <c r="AJ841" s="128"/>
    </row>
    <row r="842" spans="1:36" ht="15.75" customHeight="1" x14ac:dyDescent="0.35">
      <c r="A842" s="177"/>
      <c r="B842" s="175"/>
      <c r="C842" s="182"/>
      <c r="D842" s="175"/>
      <c r="E842" s="177"/>
      <c r="F842" s="186"/>
      <c r="G842" s="177"/>
      <c r="H842" s="188"/>
      <c r="I842" s="177"/>
      <c r="J842" s="186"/>
      <c r="K842" s="177"/>
      <c r="L842" s="188"/>
      <c r="M842" s="177"/>
      <c r="N842" s="187"/>
      <c r="O842" s="128"/>
      <c r="P842" s="128"/>
      <c r="Q842" s="128"/>
      <c r="R842" s="128"/>
      <c r="S842" s="128"/>
      <c r="T842" s="128"/>
      <c r="U842" s="128"/>
      <c r="V842" s="128"/>
      <c r="W842" s="128"/>
      <c r="X842" s="128"/>
      <c r="Y842" s="128"/>
      <c r="Z842" s="128"/>
      <c r="AA842" s="128"/>
      <c r="AB842" s="128"/>
      <c r="AC842" s="128"/>
      <c r="AD842" s="128"/>
      <c r="AE842" s="128"/>
      <c r="AF842" s="128"/>
      <c r="AG842" s="128"/>
      <c r="AH842" s="128"/>
      <c r="AI842" s="128"/>
      <c r="AJ842" s="128"/>
    </row>
    <row r="843" spans="1:36" ht="15.75" customHeight="1" x14ac:dyDescent="0.35">
      <c r="A843" s="177"/>
      <c r="B843" s="175"/>
      <c r="C843" s="182"/>
      <c r="D843" s="175"/>
      <c r="E843" s="177"/>
      <c r="F843" s="186"/>
      <c r="G843" s="177"/>
      <c r="H843" s="188"/>
      <c r="I843" s="177"/>
      <c r="J843" s="188"/>
      <c r="K843" s="177"/>
      <c r="L843" s="188"/>
      <c r="M843" s="177"/>
      <c r="N843" s="187"/>
      <c r="O843" s="128"/>
      <c r="P843" s="128"/>
      <c r="Q843" s="128"/>
      <c r="R843" s="128"/>
      <c r="S843" s="128"/>
      <c r="T843" s="128"/>
      <c r="U843" s="128"/>
      <c r="V843" s="128"/>
      <c r="W843" s="128"/>
      <c r="X843" s="128"/>
      <c r="Y843" s="128"/>
      <c r="Z843" s="128"/>
      <c r="AA843" s="128"/>
      <c r="AB843" s="128"/>
      <c r="AC843" s="128"/>
      <c r="AD843" s="128"/>
      <c r="AE843" s="128"/>
      <c r="AF843" s="128"/>
      <c r="AG843" s="128"/>
      <c r="AH843" s="128"/>
      <c r="AI843" s="128"/>
      <c r="AJ843" s="128"/>
    </row>
    <row r="844" spans="1:36" ht="15.75" customHeight="1" x14ac:dyDescent="0.35">
      <c r="A844" s="177"/>
      <c r="B844" s="175"/>
      <c r="C844" s="182"/>
      <c r="D844" s="175"/>
      <c r="E844" s="177"/>
      <c r="F844" s="186"/>
      <c r="G844" s="177"/>
      <c r="H844" s="188"/>
      <c r="I844" s="177"/>
      <c r="J844" s="186"/>
      <c r="K844" s="177"/>
      <c r="L844" s="188"/>
      <c r="M844" s="177"/>
      <c r="N844" s="187"/>
      <c r="O844" s="128"/>
      <c r="P844" s="128"/>
      <c r="Q844" s="128"/>
      <c r="R844" s="128"/>
      <c r="S844" s="128"/>
      <c r="T844" s="128"/>
      <c r="U844" s="128"/>
      <c r="V844" s="128"/>
      <c r="W844" s="128"/>
      <c r="X844" s="128"/>
      <c r="Y844" s="128"/>
      <c r="Z844" s="128"/>
      <c r="AA844" s="128"/>
      <c r="AB844" s="128"/>
      <c r="AC844" s="128"/>
      <c r="AD844" s="128"/>
      <c r="AE844" s="128"/>
      <c r="AF844" s="128"/>
      <c r="AG844" s="128"/>
      <c r="AH844" s="128"/>
      <c r="AI844" s="128"/>
      <c r="AJ844" s="128"/>
    </row>
    <row r="845" spans="1:36" ht="15.75" customHeight="1" x14ac:dyDescent="0.35">
      <c r="A845" s="177"/>
      <c r="B845" s="175"/>
      <c r="C845" s="180"/>
      <c r="D845" s="175"/>
      <c r="E845" s="177"/>
      <c r="F845" s="187"/>
      <c r="G845" s="177"/>
      <c r="H845" s="187"/>
      <c r="I845" s="177"/>
      <c r="J845" s="187"/>
      <c r="K845" s="177"/>
      <c r="L845" s="187"/>
      <c r="M845" s="177"/>
      <c r="N845" s="187"/>
      <c r="O845" s="128"/>
      <c r="P845" s="128"/>
      <c r="Q845" s="128"/>
      <c r="R845" s="128"/>
      <c r="S845" s="128"/>
      <c r="T845" s="128"/>
      <c r="U845" s="128"/>
      <c r="V845" s="128"/>
      <c r="W845" s="128"/>
      <c r="X845" s="128"/>
      <c r="Y845" s="128"/>
      <c r="Z845" s="128"/>
      <c r="AA845" s="128"/>
      <c r="AB845" s="128"/>
      <c r="AC845" s="128"/>
      <c r="AD845" s="128"/>
      <c r="AE845" s="128"/>
      <c r="AF845" s="128"/>
      <c r="AG845" s="128"/>
      <c r="AH845" s="128"/>
      <c r="AI845" s="128"/>
      <c r="AJ845" s="128"/>
    </row>
    <row r="846" spans="1:36" ht="15.75" customHeight="1" x14ac:dyDescent="0.35">
      <c r="A846" s="177"/>
      <c r="B846" s="175"/>
      <c r="C846" s="177"/>
      <c r="D846" s="175"/>
      <c r="E846" s="177"/>
      <c r="F846" s="189"/>
      <c r="G846" s="177"/>
      <c r="H846" s="189"/>
      <c r="I846" s="177"/>
      <c r="J846" s="189"/>
      <c r="K846" s="177"/>
      <c r="L846" s="189"/>
      <c r="M846" s="177"/>
      <c r="N846" s="189"/>
      <c r="O846" s="128"/>
      <c r="P846" s="128"/>
      <c r="Q846" s="128"/>
      <c r="R846" s="128"/>
      <c r="S846" s="128"/>
      <c r="T846" s="128"/>
      <c r="U846" s="128"/>
      <c r="V846" s="128"/>
      <c r="W846" s="128"/>
      <c r="X846" s="128"/>
      <c r="Y846" s="128"/>
      <c r="Z846" s="128"/>
      <c r="AA846" s="128"/>
      <c r="AB846" s="128"/>
      <c r="AC846" s="128"/>
      <c r="AD846" s="128"/>
      <c r="AE846" s="128"/>
      <c r="AF846" s="128"/>
      <c r="AG846" s="128"/>
      <c r="AH846" s="128"/>
      <c r="AI846" s="128"/>
      <c r="AJ846" s="128"/>
    </row>
    <row r="847" spans="1:36" ht="15.75" customHeight="1" x14ac:dyDescent="0.35">
      <c r="A847" s="177"/>
      <c r="B847" s="175"/>
      <c r="C847" s="180"/>
      <c r="D847" s="175"/>
      <c r="E847" s="177"/>
      <c r="F847" s="188"/>
      <c r="G847" s="177"/>
      <c r="H847" s="187"/>
      <c r="I847" s="177"/>
      <c r="J847" s="188"/>
      <c r="K847" s="177"/>
      <c r="L847" s="187"/>
      <c r="M847" s="177"/>
      <c r="N847" s="187"/>
      <c r="O847" s="128"/>
      <c r="P847" s="128"/>
      <c r="Q847" s="128"/>
      <c r="R847" s="128"/>
      <c r="S847" s="128"/>
      <c r="T847" s="128"/>
      <c r="U847" s="128"/>
      <c r="V847" s="128"/>
      <c r="W847" s="128"/>
      <c r="X847" s="128"/>
      <c r="Y847" s="128"/>
      <c r="Z847" s="128"/>
      <c r="AA847" s="128"/>
      <c r="AB847" s="128"/>
      <c r="AC847" s="128"/>
      <c r="AD847" s="128"/>
      <c r="AE847" s="128"/>
      <c r="AF847" s="128"/>
      <c r="AG847" s="128"/>
      <c r="AH847" s="128"/>
      <c r="AI847" s="128"/>
      <c r="AJ847" s="128"/>
    </row>
    <row r="848" spans="1:36" ht="15.75" customHeight="1" x14ac:dyDescent="0.35">
      <c r="A848" s="177"/>
      <c r="B848" s="175"/>
      <c r="C848" s="180"/>
      <c r="D848" s="175"/>
      <c r="E848" s="177"/>
      <c r="F848" s="187"/>
      <c r="G848" s="177"/>
      <c r="H848" s="187"/>
      <c r="I848" s="177"/>
      <c r="J848" s="187"/>
      <c r="K848" s="177"/>
      <c r="L848" s="187"/>
      <c r="M848" s="177"/>
      <c r="N848" s="187"/>
      <c r="O848" s="128"/>
      <c r="P848" s="128"/>
      <c r="Q848" s="128"/>
      <c r="R848" s="128"/>
      <c r="S848" s="128"/>
      <c r="T848" s="128"/>
      <c r="U848" s="128"/>
      <c r="V848" s="128"/>
      <c r="W848" s="128"/>
      <c r="X848" s="128"/>
      <c r="Y848" s="128"/>
      <c r="Z848" s="128"/>
      <c r="AA848" s="128"/>
      <c r="AB848" s="128"/>
      <c r="AC848" s="128"/>
      <c r="AD848" s="128"/>
      <c r="AE848" s="128"/>
      <c r="AF848" s="128"/>
      <c r="AG848" s="128"/>
      <c r="AH848" s="128"/>
      <c r="AI848" s="128"/>
      <c r="AJ848" s="128"/>
    </row>
    <row r="849" spans="1:36" ht="15.75" customHeight="1" x14ac:dyDescent="0.35">
      <c r="A849" s="177"/>
      <c r="B849" s="175"/>
      <c r="C849" s="177"/>
      <c r="D849" s="175"/>
      <c r="E849" s="177"/>
      <c r="F849" s="187"/>
      <c r="G849" s="177"/>
      <c r="H849" s="187"/>
      <c r="I849" s="177"/>
      <c r="J849" s="187"/>
      <c r="K849" s="177"/>
      <c r="L849" s="187"/>
      <c r="M849" s="177"/>
      <c r="N849" s="187"/>
      <c r="O849" s="128"/>
      <c r="P849" s="128"/>
      <c r="Q849" s="128"/>
      <c r="R849" s="128"/>
      <c r="S849" s="128"/>
      <c r="T849" s="128"/>
      <c r="U849" s="128"/>
      <c r="V849" s="128"/>
      <c r="W849" s="128"/>
      <c r="X849" s="128"/>
      <c r="Y849" s="128"/>
      <c r="Z849" s="128"/>
      <c r="AA849" s="128"/>
      <c r="AB849" s="128"/>
      <c r="AC849" s="128"/>
      <c r="AD849" s="128"/>
      <c r="AE849" s="128"/>
      <c r="AF849" s="128"/>
      <c r="AG849" s="128"/>
      <c r="AH849" s="128"/>
      <c r="AI849" s="128"/>
      <c r="AJ849" s="128"/>
    </row>
    <row r="850" spans="1:36" ht="15.75" customHeight="1" x14ac:dyDescent="0.35">
      <c r="A850" s="177"/>
      <c r="B850" s="175"/>
      <c r="C850" s="180"/>
      <c r="D850" s="175"/>
      <c r="E850" s="177"/>
      <c r="F850" s="187"/>
      <c r="G850" s="177"/>
      <c r="H850" s="187"/>
      <c r="I850" s="177"/>
      <c r="J850" s="187"/>
      <c r="K850" s="177"/>
      <c r="L850" s="187"/>
      <c r="M850" s="177"/>
      <c r="N850" s="187"/>
      <c r="O850" s="128"/>
      <c r="P850" s="128"/>
      <c r="Q850" s="128"/>
      <c r="R850" s="128"/>
      <c r="S850" s="128"/>
      <c r="T850" s="128"/>
      <c r="U850" s="128"/>
      <c r="V850" s="128"/>
      <c r="W850" s="128"/>
      <c r="X850" s="128"/>
      <c r="Y850" s="128"/>
      <c r="Z850" s="128"/>
      <c r="AA850" s="128"/>
      <c r="AB850" s="128"/>
      <c r="AC850" s="128"/>
      <c r="AD850" s="128"/>
      <c r="AE850" s="128"/>
      <c r="AF850" s="128"/>
      <c r="AG850" s="128"/>
      <c r="AH850" s="128"/>
      <c r="AI850" s="128"/>
      <c r="AJ850" s="128"/>
    </row>
    <row r="851" spans="1:36" ht="15.75" customHeight="1" x14ac:dyDescent="0.35">
      <c r="A851" s="177"/>
      <c r="B851" s="175"/>
      <c r="C851" s="180"/>
      <c r="D851" s="175"/>
      <c r="E851" s="177"/>
      <c r="F851" s="187"/>
      <c r="G851" s="177"/>
      <c r="H851" s="187"/>
      <c r="I851" s="177"/>
      <c r="J851" s="187"/>
      <c r="K851" s="177"/>
      <c r="L851" s="187"/>
      <c r="M851" s="177"/>
      <c r="N851" s="187"/>
      <c r="O851" s="128"/>
      <c r="P851" s="128"/>
      <c r="Q851" s="128"/>
      <c r="R851" s="128"/>
      <c r="S851" s="128"/>
      <c r="T851" s="128"/>
      <c r="U851" s="128"/>
      <c r="V851" s="128"/>
      <c r="W851" s="128"/>
      <c r="X851" s="128"/>
      <c r="Y851" s="128"/>
      <c r="Z851" s="128"/>
      <c r="AA851" s="128"/>
      <c r="AB851" s="128"/>
      <c r="AC851" s="128"/>
      <c r="AD851" s="128"/>
      <c r="AE851" s="128"/>
      <c r="AF851" s="128"/>
      <c r="AG851" s="128"/>
      <c r="AH851" s="128"/>
      <c r="AI851" s="128"/>
      <c r="AJ851" s="128"/>
    </row>
    <row r="852" spans="1:36" ht="15.75" customHeight="1" x14ac:dyDescent="0.35">
      <c r="A852" s="177"/>
      <c r="B852" s="175"/>
      <c r="C852" s="180"/>
      <c r="D852" s="175"/>
      <c r="E852" s="177"/>
      <c r="F852" s="188"/>
      <c r="G852" s="177"/>
      <c r="H852" s="187"/>
      <c r="I852" s="177"/>
      <c r="J852" s="188"/>
      <c r="K852" s="177"/>
      <c r="L852" s="187"/>
      <c r="M852" s="177"/>
      <c r="N852" s="187"/>
      <c r="O852" s="128"/>
      <c r="P852" s="128"/>
      <c r="Q852" s="128"/>
      <c r="R852" s="128"/>
      <c r="S852" s="128"/>
      <c r="T852" s="128"/>
      <c r="U852" s="128"/>
      <c r="V852" s="128"/>
      <c r="W852" s="128"/>
      <c r="X852" s="128"/>
      <c r="Y852" s="128"/>
      <c r="Z852" s="128"/>
      <c r="AA852" s="128"/>
      <c r="AB852" s="128"/>
      <c r="AC852" s="128"/>
      <c r="AD852" s="128"/>
      <c r="AE852" s="128"/>
      <c r="AF852" s="128"/>
      <c r="AG852" s="128"/>
      <c r="AH852" s="128"/>
      <c r="AI852" s="128"/>
      <c r="AJ852" s="128"/>
    </row>
    <row r="853" spans="1:36" ht="15.75" customHeight="1" x14ac:dyDescent="0.35">
      <c r="A853" s="177"/>
      <c r="B853" s="175"/>
      <c r="C853" s="180"/>
      <c r="D853" s="175"/>
      <c r="E853" s="177"/>
      <c r="F853" s="188"/>
      <c r="G853" s="177"/>
      <c r="H853" s="187"/>
      <c r="I853" s="177"/>
      <c r="J853" s="188"/>
      <c r="K853" s="177"/>
      <c r="L853" s="187"/>
      <c r="M853" s="177"/>
      <c r="N853" s="187"/>
      <c r="O853" s="128"/>
      <c r="P853" s="128"/>
      <c r="Q853" s="128"/>
      <c r="R853" s="128"/>
      <c r="S853" s="128"/>
      <c r="T853" s="128"/>
      <c r="U853" s="128"/>
      <c r="V853" s="128"/>
      <c r="W853" s="128"/>
      <c r="X853" s="128"/>
      <c r="Y853" s="128"/>
      <c r="Z853" s="128"/>
      <c r="AA853" s="128"/>
      <c r="AB853" s="128"/>
      <c r="AC853" s="128"/>
      <c r="AD853" s="128"/>
      <c r="AE853" s="128"/>
      <c r="AF853" s="128"/>
      <c r="AG853" s="128"/>
      <c r="AH853" s="128"/>
      <c r="AI853" s="128"/>
      <c r="AJ853" s="128"/>
    </row>
    <row r="854" spans="1:36" ht="15.75" customHeight="1" x14ac:dyDescent="0.35">
      <c r="A854" s="177"/>
      <c r="B854" s="175"/>
      <c r="C854" s="180"/>
      <c r="D854" s="190"/>
      <c r="E854" s="177"/>
      <c r="F854" s="187"/>
      <c r="G854" s="177"/>
      <c r="H854" s="187"/>
      <c r="I854" s="177"/>
      <c r="J854" s="187"/>
      <c r="K854" s="177"/>
      <c r="L854" s="187"/>
      <c r="M854" s="177"/>
      <c r="N854" s="187"/>
      <c r="O854" s="128"/>
      <c r="P854" s="128"/>
      <c r="Q854" s="128"/>
      <c r="R854" s="128"/>
      <c r="S854" s="128"/>
      <c r="T854" s="128"/>
      <c r="U854" s="128"/>
      <c r="V854" s="128"/>
      <c r="W854" s="128"/>
      <c r="X854" s="128"/>
      <c r="Y854" s="128"/>
      <c r="Z854" s="128"/>
      <c r="AA854" s="128"/>
      <c r="AB854" s="128"/>
      <c r="AC854" s="128"/>
      <c r="AD854" s="128"/>
      <c r="AE854" s="128"/>
      <c r="AF854" s="128"/>
      <c r="AG854" s="128"/>
      <c r="AH854" s="128"/>
      <c r="AI854" s="128"/>
      <c r="AJ854" s="128"/>
    </row>
    <row r="855" spans="1:36" ht="15.75" customHeight="1" x14ac:dyDescent="0.35">
      <c r="A855" s="177"/>
      <c r="B855" s="175"/>
      <c r="C855" s="180"/>
      <c r="D855" s="190"/>
      <c r="E855" s="177"/>
      <c r="F855" s="187"/>
      <c r="G855" s="177"/>
      <c r="H855" s="187"/>
      <c r="I855" s="177"/>
      <c r="J855" s="187"/>
      <c r="K855" s="177"/>
      <c r="L855" s="187"/>
      <c r="M855" s="177"/>
      <c r="N855" s="187"/>
      <c r="O855" s="128"/>
      <c r="P855" s="128"/>
      <c r="Q855" s="128"/>
      <c r="R855" s="128"/>
      <c r="S855" s="128"/>
      <c r="T855" s="128"/>
      <c r="U855" s="128"/>
      <c r="V855" s="128"/>
      <c r="W855" s="128"/>
      <c r="X855" s="128"/>
      <c r="Y855" s="128"/>
      <c r="Z855" s="128"/>
      <c r="AA855" s="128"/>
      <c r="AB855" s="128"/>
      <c r="AC855" s="128"/>
      <c r="AD855" s="128"/>
      <c r="AE855" s="128"/>
      <c r="AF855" s="128"/>
      <c r="AG855" s="128"/>
      <c r="AH855" s="128"/>
      <c r="AI855" s="128"/>
      <c r="AJ855" s="128"/>
    </row>
    <row r="856" spans="1:36" ht="15.75" customHeight="1" x14ac:dyDescent="0.35">
      <c r="A856" s="177"/>
      <c r="B856" s="175"/>
      <c r="C856" s="180"/>
      <c r="D856" s="190"/>
      <c r="E856" s="177"/>
      <c r="F856" s="187"/>
      <c r="G856" s="177"/>
      <c r="H856" s="187"/>
      <c r="I856" s="177"/>
      <c r="J856" s="187"/>
      <c r="K856" s="177"/>
      <c r="L856" s="187"/>
      <c r="M856" s="177"/>
      <c r="N856" s="187"/>
      <c r="O856" s="128"/>
      <c r="P856" s="128"/>
      <c r="Q856" s="128"/>
      <c r="R856" s="128"/>
      <c r="S856" s="128"/>
      <c r="T856" s="128"/>
      <c r="U856" s="128"/>
      <c r="V856" s="128"/>
      <c r="W856" s="128"/>
      <c r="X856" s="128"/>
      <c r="Y856" s="128"/>
      <c r="Z856" s="128"/>
      <c r="AA856" s="128"/>
      <c r="AB856" s="128"/>
      <c r="AC856" s="128"/>
      <c r="AD856" s="128"/>
      <c r="AE856" s="128"/>
      <c r="AF856" s="128"/>
      <c r="AG856" s="128"/>
      <c r="AH856" s="128"/>
      <c r="AI856" s="128"/>
      <c r="AJ856" s="128"/>
    </row>
    <row r="857" spans="1:36" ht="15.75" customHeight="1" x14ac:dyDescent="0.35">
      <c r="A857" s="177"/>
      <c r="B857" s="175"/>
      <c r="C857" s="182"/>
      <c r="D857" s="190"/>
      <c r="E857" s="177"/>
      <c r="F857" s="188"/>
      <c r="G857" s="177"/>
      <c r="H857" s="188"/>
      <c r="I857" s="177"/>
      <c r="J857" s="188"/>
      <c r="K857" s="177"/>
      <c r="L857" s="188"/>
      <c r="M857" s="177"/>
      <c r="N857" s="187"/>
      <c r="O857" s="128"/>
      <c r="P857" s="128"/>
      <c r="Q857" s="128"/>
      <c r="R857" s="128"/>
      <c r="S857" s="128"/>
      <c r="T857" s="128"/>
      <c r="U857" s="128"/>
      <c r="V857" s="128"/>
      <c r="W857" s="128"/>
      <c r="X857" s="128"/>
      <c r="Y857" s="128"/>
      <c r="Z857" s="128"/>
      <c r="AA857" s="128"/>
      <c r="AB857" s="128"/>
      <c r="AC857" s="128"/>
      <c r="AD857" s="128"/>
      <c r="AE857" s="128"/>
      <c r="AF857" s="128"/>
      <c r="AG857" s="128"/>
      <c r="AH857" s="128"/>
      <c r="AI857" s="128"/>
      <c r="AJ857" s="128"/>
    </row>
    <row r="858" spans="1:36" ht="15.75" customHeight="1" x14ac:dyDescent="0.35">
      <c r="A858" s="177"/>
      <c r="B858" s="175"/>
      <c r="C858" s="177"/>
      <c r="D858" s="190"/>
      <c r="E858" s="177"/>
      <c r="F858" s="187"/>
      <c r="G858" s="177"/>
      <c r="H858" s="189"/>
      <c r="I858" s="177"/>
      <c r="J858" s="189"/>
      <c r="K858" s="177"/>
      <c r="L858" s="189"/>
      <c r="M858" s="177"/>
      <c r="N858" s="189"/>
      <c r="O858" s="128"/>
      <c r="P858" s="128"/>
      <c r="Q858" s="128"/>
      <c r="R858" s="128"/>
      <c r="S858" s="128"/>
      <c r="T858" s="128"/>
      <c r="U858" s="128"/>
      <c r="V858" s="128"/>
      <c r="W858" s="128"/>
      <c r="X858" s="128"/>
      <c r="Y858" s="128"/>
      <c r="Z858" s="128"/>
      <c r="AA858" s="128"/>
      <c r="AB858" s="128"/>
      <c r="AC858" s="128"/>
      <c r="AD858" s="128"/>
      <c r="AE858" s="128"/>
      <c r="AF858" s="128"/>
      <c r="AG858" s="128"/>
      <c r="AH858" s="128"/>
      <c r="AI858" s="128"/>
      <c r="AJ858" s="128"/>
    </row>
    <row r="859" spans="1:36" ht="15.75" customHeight="1" x14ac:dyDescent="0.35">
      <c r="A859" s="177"/>
      <c r="B859" s="175"/>
      <c r="C859" s="177"/>
      <c r="D859" s="190"/>
      <c r="E859" s="177"/>
      <c r="F859" s="187"/>
      <c r="G859" s="177"/>
      <c r="H859" s="189"/>
      <c r="I859" s="177"/>
      <c r="J859" s="189"/>
      <c r="K859" s="177"/>
      <c r="L859" s="189"/>
      <c r="M859" s="177"/>
      <c r="N859" s="189"/>
      <c r="O859" s="128"/>
      <c r="P859" s="128"/>
      <c r="Q859" s="128"/>
      <c r="R859" s="128"/>
      <c r="S859" s="128"/>
      <c r="T859" s="128"/>
      <c r="U859" s="128"/>
      <c r="V859" s="128"/>
      <c r="W859" s="128"/>
      <c r="X859" s="128"/>
      <c r="Y859" s="128"/>
      <c r="Z859" s="128"/>
      <c r="AA859" s="128"/>
      <c r="AB859" s="128"/>
      <c r="AC859" s="128"/>
      <c r="AD859" s="128"/>
      <c r="AE859" s="128"/>
      <c r="AF859" s="128"/>
      <c r="AG859" s="128"/>
      <c r="AH859" s="128"/>
      <c r="AI859" s="128"/>
      <c r="AJ859" s="128"/>
    </row>
    <row r="860" spans="1:36" ht="15.75" customHeight="1" x14ac:dyDescent="0.35">
      <c r="A860" s="175"/>
      <c r="B860" s="175"/>
      <c r="C860" s="177"/>
      <c r="D860" s="190"/>
      <c r="E860" s="177"/>
      <c r="F860" s="189"/>
      <c r="G860" s="177"/>
      <c r="H860" s="189"/>
      <c r="I860" s="177"/>
      <c r="J860" s="189"/>
      <c r="K860" s="177"/>
      <c r="L860" s="189"/>
      <c r="M860" s="177"/>
      <c r="N860" s="189"/>
      <c r="O860" s="128"/>
      <c r="P860" s="128"/>
      <c r="Q860" s="128"/>
      <c r="R860" s="128"/>
      <c r="S860" s="128"/>
      <c r="T860" s="128"/>
      <c r="U860" s="128"/>
      <c r="V860" s="128"/>
      <c r="W860" s="128"/>
      <c r="X860" s="128"/>
      <c r="Y860" s="128"/>
      <c r="Z860" s="128"/>
      <c r="AA860" s="128"/>
      <c r="AB860" s="128"/>
      <c r="AC860" s="128"/>
      <c r="AD860" s="128"/>
      <c r="AE860" s="128"/>
      <c r="AF860" s="128"/>
      <c r="AG860" s="128"/>
      <c r="AH860" s="128"/>
      <c r="AI860" s="128"/>
      <c r="AJ860" s="128"/>
    </row>
    <row r="861" spans="1:36" ht="15.75" customHeight="1" x14ac:dyDescent="0.35">
      <c r="A861" s="177"/>
      <c r="B861" s="175"/>
      <c r="C861" s="180"/>
      <c r="D861" s="190"/>
      <c r="E861" s="177"/>
      <c r="F861" s="187"/>
      <c r="G861" s="177"/>
      <c r="H861" s="187"/>
      <c r="I861" s="177"/>
      <c r="J861" s="187"/>
      <c r="K861" s="177"/>
      <c r="L861" s="187"/>
      <c r="M861" s="177"/>
      <c r="N861" s="187"/>
      <c r="O861" s="128"/>
      <c r="P861" s="128"/>
      <c r="Q861" s="128"/>
      <c r="R861" s="128"/>
      <c r="S861" s="128"/>
      <c r="T861" s="128"/>
      <c r="U861" s="128"/>
      <c r="V861" s="128"/>
      <c r="W861" s="128"/>
      <c r="X861" s="128"/>
      <c r="Y861" s="128"/>
      <c r="Z861" s="128"/>
      <c r="AA861" s="128"/>
      <c r="AB861" s="128"/>
      <c r="AC861" s="128"/>
      <c r="AD861" s="128"/>
      <c r="AE861" s="128"/>
      <c r="AF861" s="128"/>
      <c r="AG861" s="128"/>
      <c r="AH861" s="128"/>
      <c r="AI861" s="128"/>
      <c r="AJ861" s="128"/>
    </row>
    <row r="862" spans="1:36" ht="15.75" customHeight="1" x14ac:dyDescent="0.35">
      <c r="A862" s="177"/>
      <c r="B862" s="175"/>
      <c r="C862" s="182"/>
      <c r="D862" s="190"/>
      <c r="E862" s="177"/>
      <c r="F862" s="188"/>
      <c r="G862" s="177"/>
      <c r="H862" s="188"/>
      <c r="I862" s="177"/>
      <c r="J862" s="188"/>
      <c r="K862" s="177"/>
      <c r="L862" s="188"/>
      <c r="M862" s="177"/>
      <c r="N862" s="186"/>
      <c r="O862" s="128"/>
      <c r="P862" s="128"/>
      <c r="Q862" s="128"/>
      <c r="R862" s="128"/>
      <c r="S862" s="128"/>
      <c r="T862" s="128"/>
      <c r="U862" s="128"/>
      <c r="V862" s="128"/>
      <c r="W862" s="128"/>
      <c r="X862" s="128"/>
      <c r="Y862" s="128"/>
      <c r="Z862" s="128"/>
      <c r="AA862" s="128"/>
      <c r="AB862" s="128"/>
      <c r="AC862" s="128"/>
      <c r="AD862" s="128"/>
      <c r="AE862" s="128"/>
      <c r="AF862" s="128"/>
      <c r="AG862" s="128"/>
      <c r="AH862" s="128"/>
      <c r="AI862" s="128"/>
      <c r="AJ862" s="128"/>
    </row>
    <row r="863" spans="1:36" ht="15.75" customHeight="1" x14ac:dyDescent="0.35">
      <c r="A863" s="177"/>
      <c r="B863" s="175"/>
      <c r="C863" s="177"/>
      <c r="D863" s="190"/>
      <c r="E863" s="177"/>
      <c r="F863" s="189"/>
      <c r="G863" s="177"/>
      <c r="H863" s="189"/>
      <c r="I863" s="177"/>
      <c r="J863" s="189"/>
      <c r="K863" s="177"/>
      <c r="L863" s="189"/>
      <c r="M863" s="177"/>
      <c r="N863" s="189"/>
      <c r="O863" s="128"/>
      <c r="P863" s="128"/>
      <c r="Q863" s="128"/>
      <c r="R863" s="128"/>
      <c r="S863" s="128"/>
      <c r="T863" s="128"/>
      <c r="U863" s="128"/>
      <c r="V863" s="128"/>
      <c r="W863" s="128"/>
      <c r="X863" s="128"/>
      <c r="Y863" s="128"/>
      <c r="Z863" s="128"/>
      <c r="AA863" s="128"/>
      <c r="AB863" s="128"/>
      <c r="AC863" s="128"/>
      <c r="AD863" s="128"/>
      <c r="AE863" s="128"/>
      <c r="AF863" s="128"/>
      <c r="AG863" s="128"/>
      <c r="AH863" s="128"/>
      <c r="AI863" s="128"/>
      <c r="AJ863" s="128"/>
    </row>
    <row r="864" spans="1:36" ht="15.75" customHeight="1" x14ac:dyDescent="0.35">
      <c r="A864" s="177"/>
      <c r="B864" s="175"/>
      <c r="C864" s="180"/>
      <c r="D864" s="175"/>
      <c r="E864" s="177"/>
      <c r="F864" s="188"/>
      <c r="G864" s="177"/>
      <c r="H864" s="187"/>
      <c r="I864" s="177"/>
      <c r="J864" s="187"/>
      <c r="K864" s="177"/>
      <c r="L864" s="187"/>
      <c r="M864" s="177"/>
      <c r="N864" s="187"/>
      <c r="O864" s="128"/>
      <c r="P864" s="128"/>
      <c r="Q864" s="128"/>
      <c r="R864" s="128"/>
      <c r="S864" s="128"/>
      <c r="T864" s="128"/>
      <c r="U864" s="128"/>
      <c r="V864" s="128"/>
      <c r="W864" s="128"/>
      <c r="X864" s="128"/>
      <c r="Y864" s="128"/>
      <c r="Z864" s="128"/>
      <c r="AA864" s="128"/>
      <c r="AB864" s="128"/>
      <c r="AC864" s="128"/>
      <c r="AD864" s="128"/>
      <c r="AE864" s="128"/>
      <c r="AF864" s="128"/>
      <c r="AG864" s="128"/>
      <c r="AH864" s="128"/>
      <c r="AI864" s="128"/>
      <c r="AJ864" s="128"/>
    </row>
    <row r="865" spans="1:36" ht="15.75" customHeight="1" x14ac:dyDescent="0.35">
      <c r="A865" s="177"/>
      <c r="B865" s="175"/>
      <c r="C865" s="180"/>
      <c r="D865" s="175"/>
      <c r="E865" s="177"/>
      <c r="F865" s="188"/>
      <c r="G865" s="177"/>
      <c r="H865" s="187"/>
      <c r="I865" s="177"/>
      <c r="J865" s="187"/>
      <c r="K865" s="177"/>
      <c r="L865" s="187"/>
      <c r="M865" s="177"/>
      <c r="N865" s="187"/>
      <c r="O865" s="128"/>
      <c r="P865" s="128"/>
      <c r="Q865" s="128"/>
      <c r="R865" s="128"/>
      <c r="S865" s="128"/>
      <c r="T865" s="128"/>
      <c r="U865" s="128"/>
      <c r="V865" s="128"/>
      <c r="W865" s="128"/>
      <c r="X865" s="128"/>
      <c r="Y865" s="128"/>
      <c r="Z865" s="128"/>
      <c r="AA865" s="128"/>
      <c r="AB865" s="128"/>
      <c r="AC865" s="128"/>
      <c r="AD865" s="128"/>
      <c r="AE865" s="128"/>
      <c r="AF865" s="128"/>
      <c r="AG865" s="128"/>
      <c r="AH865" s="128"/>
      <c r="AI865" s="128"/>
      <c r="AJ865" s="128"/>
    </row>
    <row r="866" spans="1:36" ht="15.75" customHeight="1" x14ac:dyDescent="0.35">
      <c r="A866" s="177"/>
      <c r="B866" s="175"/>
      <c r="C866" s="180"/>
      <c r="D866" s="175"/>
      <c r="E866" s="177"/>
      <c r="F866" s="188"/>
      <c r="G866" s="177"/>
      <c r="H866" s="187"/>
      <c r="I866" s="177"/>
      <c r="J866" s="187"/>
      <c r="K866" s="177"/>
      <c r="L866" s="187"/>
      <c r="M866" s="177"/>
      <c r="N866" s="187"/>
      <c r="O866" s="128"/>
      <c r="P866" s="128"/>
      <c r="Q866" s="128"/>
      <c r="R866" s="128"/>
      <c r="S866" s="128"/>
      <c r="T866" s="128"/>
      <c r="U866" s="128"/>
      <c r="V866" s="128"/>
      <c r="W866" s="128"/>
      <c r="X866" s="128"/>
      <c r="Y866" s="128"/>
      <c r="Z866" s="128"/>
      <c r="AA866" s="128"/>
      <c r="AB866" s="128"/>
      <c r="AC866" s="128"/>
      <c r="AD866" s="128"/>
      <c r="AE866" s="128"/>
      <c r="AF866" s="128"/>
      <c r="AG866" s="128"/>
      <c r="AH866" s="128"/>
      <c r="AI866" s="128"/>
      <c r="AJ866" s="128"/>
    </row>
    <row r="867" spans="1:36" ht="15.75" customHeight="1" x14ac:dyDescent="0.35">
      <c r="A867" s="177"/>
      <c r="B867" s="175"/>
      <c r="C867" s="180"/>
      <c r="D867" s="175"/>
      <c r="E867" s="177"/>
      <c r="F867" s="188"/>
      <c r="G867" s="177"/>
      <c r="H867" s="187"/>
      <c r="I867" s="177"/>
      <c r="J867" s="187"/>
      <c r="K867" s="177"/>
      <c r="L867" s="187"/>
      <c r="M867" s="177"/>
      <c r="N867" s="187"/>
      <c r="O867" s="128"/>
      <c r="P867" s="128"/>
      <c r="Q867" s="128"/>
      <c r="R867" s="128"/>
      <c r="S867" s="128"/>
      <c r="T867" s="128"/>
      <c r="U867" s="128"/>
      <c r="V867" s="128"/>
      <c r="W867" s="128"/>
      <c r="X867" s="128"/>
      <c r="Y867" s="128"/>
      <c r="Z867" s="128"/>
      <c r="AA867" s="128"/>
      <c r="AB867" s="128"/>
      <c r="AC867" s="128"/>
      <c r="AD867" s="128"/>
      <c r="AE867" s="128"/>
      <c r="AF867" s="128"/>
      <c r="AG867" s="128"/>
      <c r="AH867" s="128"/>
      <c r="AI867" s="128"/>
      <c r="AJ867" s="128"/>
    </row>
    <row r="868" spans="1:36" ht="15.75" customHeight="1" x14ac:dyDescent="0.35">
      <c r="A868" s="177"/>
      <c r="B868" s="175"/>
      <c r="C868" s="180"/>
      <c r="D868" s="175"/>
      <c r="E868" s="177"/>
      <c r="F868" s="187"/>
      <c r="G868" s="177"/>
      <c r="H868" s="187"/>
      <c r="I868" s="177"/>
      <c r="J868" s="187"/>
      <c r="K868" s="177"/>
      <c r="L868" s="187"/>
      <c r="M868" s="177"/>
      <c r="N868" s="187"/>
      <c r="O868" s="128"/>
      <c r="P868" s="128"/>
      <c r="Q868" s="128"/>
      <c r="R868" s="128"/>
      <c r="S868" s="128"/>
      <c r="T868" s="128"/>
      <c r="U868" s="128"/>
      <c r="V868" s="128"/>
      <c r="W868" s="128"/>
      <c r="X868" s="128"/>
      <c r="Y868" s="128"/>
      <c r="Z868" s="128"/>
      <c r="AA868" s="128"/>
      <c r="AB868" s="128"/>
      <c r="AC868" s="128"/>
      <c r="AD868" s="128"/>
      <c r="AE868" s="128"/>
      <c r="AF868" s="128"/>
      <c r="AG868" s="128"/>
      <c r="AH868" s="128"/>
      <c r="AI868" s="128"/>
      <c r="AJ868" s="128"/>
    </row>
    <row r="869" spans="1:36" ht="15.75" customHeight="1" x14ac:dyDescent="0.35">
      <c r="A869" s="177"/>
      <c r="B869" s="175"/>
      <c r="C869" s="180"/>
      <c r="D869" s="175"/>
      <c r="E869" s="177"/>
      <c r="F869" s="187"/>
      <c r="G869" s="177"/>
      <c r="H869" s="187"/>
      <c r="I869" s="177"/>
      <c r="J869" s="187"/>
      <c r="K869" s="177"/>
      <c r="L869" s="187"/>
      <c r="M869" s="177"/>
      <c r="N869" s="187"/>
      <c r="O869" s="128"/>
      <c r="P869" s="128"/>
      <c r="Q869" s="128"/>
      <c r="R869" s="128"/>
      <c r="S869" s="128"/>
      <c r="T869" s="128"/>
      <c r="U869" s="128"/>
      <c r="V869" s="128"/>
      <c r="W869" s="128"/>
      <c r="X869" s="128"/>
      <c r="Y869" s="128"/>
      <c r="Z869" s="128"/>
      <c r="AA869" s="128"/>
      <c r="AB869" s="128"/>
      <c r="AC869" s="128"/>
      <c r="AD869" s="128"/>
      <c r="AE869" s="128"/>
      <c r="AF869" s="128"/>
      <c r="AG869" s="128"/>
      <c r="AH869" s="128"/>
      <c r="AI869" s="128"/>
      <c r="AJ869" s="128"/>
    </row>
    <row r="870" spans="1:36" ht="15.75" customHeight="1" x14ac:dyDescent="0.35">
      <c r="A870" s="177"/>
      <c r="B870" s="175"/>
      <c r="C870" s="180"/>
      <c r="D870" s="175"/>
      <c r="E870" s="177"/>
      <c r="F870" s="188"/>
      <c r="G870" s="177"/>
      <c r="H870" s="187"/>
      <c r="I870" s="177"/>
      <c r="J870" s="187"/>
      <c r="K870" s="177"/>
      <c r="L870" s="187"/>
      <c r="M870" s="177"/>
      <c r="N870" s="187"/>
      <c r="O870" s="128"/>
      <c r="P870" s="128"/>
      <c r="Q870" s="128"/>
      <c r="R870" s="128"/>
      <c r="S870" s="128"/>
      <c r="T870" s="128"/>
      <c r="U870" s="128"/>
      <c r="V870" s="128"/>
      <c r="W870" s="128"/>
      <c r="X870" s="128"/>
      <c r="Y870" s="128"/>
      <c r="Z870" s="128"/>
      <c r="AA870" s="128"/>
      <c r="AB870" s="128"/>
      <c r="AC870" s="128"/>
      <c r="AD870" s="128"/>
      <c r="AE870" s="128"/>
      <c r="AF870" s="128"/>
      <c r="AG870" s="128"/>
      <c r="AH870" s="128"/>
      <c r="AI870" s="128"/>
      <c r="AJ870" s="128"/>
    </row>
    <row r="871" spans="1:36" ht="15.75" customHeight="1" x14ac:dyDescent="0.35">
      <c r="A871" s="177"/>
      <c r="B871" s="175"/>
      <c r="C871" s="180"/>
      <c r="D871" s="175"/>
      <c r="E871" s="177"/>
      <c r="F871" s="188"/>
      <c r="G871" s="177"/>
      <c r="H871" s="187"/>
      <c r="I871" s="177"/>
      <c r="J871" s="187"/>
      <c r="K871" s="177"/>
      <c r="L871" s="187"/>
      <c r="M871" s="177"/>
      <c r="N871" s="187"/>
      <c r="O871" s="128"/>
      <c r="P871" s="128"/>
      <c r="Q871" s="128"/>
      <c r="R871" s="128"/>
      <c r="S871" s="128"/>
      <c r="T871" s="128"/>
      <c r="U871" s="128"/>
      <c r="V871" s="128"/>
      <c r="W871" s="128"/>
      <c r="X871" s="128"/>
      <c r="Y871" s="128"/>
      <c r="Z871" s="128"/>
      <c r="AA871" s="128"/>
      <c r="AB871" s="128"/>
      <c r="AC871" s="128"/>
      <c r="AD871" s="128"/>
      <c r="AE871" s="128"/>
      <c r="AF871" s="128"/>
      <c r="AG871" s="128"/>
      <c r="AH871" s="128"/>
      <c r="AI871" s="128"/>
      <c r="AJ871" s="128"/>
    </row>
    <row r="872" spans="1:36" ht="15.75" customHeight="1" x14ac:dyDescent="0.35">
      <c r="A872" s="177"/>
      <c r="B872" s="175"/>
      <c r="C872" s="177"/>
      <c r="D872" s="175"/>
      <c r="E872" s="177"/>
      <c r="F872" s="187"/>
      <c r="G872" s="177"/>
      <c r="H872" s="187"/>
      <c r="I872" s="177"/>
      <c r="J872" s="187"/>
      <c r="K872" s="177"/>
      <c r="L872" s="189"/>
      <c r="M872" s="177"/>
      <c r="N872" s="189"/>
      <c r="O872" s="128"/>
      <c r="P872" s="128"/>
      <c r="Q872" s="128"/>
      <c r="R872" s="128"/>
      <c r="S872" s="128"/>
      <c r="T872" s="128"/>
      <c r="U872" s="128"/>
      <c r="V872" s="128"/>
      <c r="W872" s="128"/>
      <c r="X872" s="128"/>
      <c r="Y872" s="128"/>
      <c r="Z872" s="128"/>
      <c r="AA872" s="128"/>
      <c r="AB872" s="128"/>
      <c r="AC872" s="128"/>
      <c r="AD872" s="128"/>
      <c r="AE872" s="128"/>
      <c r="AF872" s="128"/>
      <c r="AG872" s="128"/>
      <c r="AH872" s="128"/>
      <c r="AI872" s="128"/>
      <c r="AJ872" s="128"/>
    </row>
    <row r="873" spans="1:36" ht="15.75" customHeight="1" x14ac:dyDescent="0.35">
      <c r="A873" s="177"/>
      <c r="B873" s="175"/>
      <c r="C873" s="177"/>
      <c r="D873" s="175"/>
      <c r="E873" s="177"/>
      <c r="F873" s="187"/>
      <c r="G873" s="177"/>
      <c r="H873" s="187"/>
      <c r="I873" s="177"/>
      <c r="J873" s="187"/>
      <c r="K873" s="177"/>
      <c r="L873" s="189"/>
      <c r="M873" s="177"/>
      <c r="N873" s="189"/>
      <c r="O873" s="128"/>
      <c r="P873" s="128"/>
      <c r="Q873" s="128"/>
      <c r="R873" s="128"/>
      <c r="S873" s="128"/>
      <c r="T873" s="128"/>
      <c r="U873" s="128"/>
      <c r="V873" s="128"/>
      <c r="W873" s="128"/>
      <c r="X873" s="128"/>
      <c r="Y873" s="128"/>
      <c r="Z873" s="128"/>
      <c r="AA873" s="128"/>
      <c r="AB873" s="128"/>
      <c r="AC873" s="128"/>
      <c r="AD873" s="128"/>
      <c r="AE873" s="128"/>
      <c r="AF873" s="128"/>
      <c r="AG873" s="128"/>
      <c r="AH873" s="128"/>
      <c r="AI873" s="128"/>
      <c r="AJ873" s="128"/>
    </row>
    <row r="874" spans="1:36" ht="15.75" customHeight="1" x14ac:dyDescent="0.35">
      <c r="A874" s="177"/>
      <c r="B874" s="175"/>
      <c r="C874" s="177"/>
      <c r="D874" s="175"/>
      <c r="E874" s="177"/>
      <c r="F874" s="187"/>
      <c r="G874" s="177"/>
      <c r="H874" s="187"/>
      <c r="I874" s="177"/>
      <c r="J874" s="187"/>
      <c r="K874" s="177"/>
      <c r="L874" s="189"/>
      <c r="M874" s="177"/>
      <c r="N874" s="189"/>
      <c r="O874" s="128"/>
      <c r="P874" s="128"/>
      <c r="Q874" s="128"/>
      <c r="R874" s="128"/>
      <c r="S874" s="128"/>
      <c r="T874" s="128"/>
      <c r="U874" s="128"/>
      <c r="V874" s="128"/>
      <c r="W874" s="128"/>
      <c r="X874" s="128"/>
      <c r="Y874" s="128"/>
      <c r="Z874" s="128"/>
      <c r="AA874" s="128"/>
      <c r="AB874" s="128"/>
      <c r="AC874" s="128"/>
      <c r="AD874" s="128"/>
      <c r="AE874" s="128"/>
      <c r="AF874" s="128"/>
      <c r="AG874" s="128"/>
      <c r="AH874" s="128"/>
      <c r="AI874" s="128"/>
      <c r="AJ874" s="128"/>
    </row>
    <row r="875" spans="1:36" ht="15.75" customHeight="1" x14ac:dyDescent="0.35">
      <c r="A875" s="177"/>
      <c r="B875" s="175"/>
      <c r="C875" s="177"/>
      <c r="D875" s="175"/>
      <c r="E875" s="177"/>
      <c r="F875" s="187"/>
      <c r="G875" s="177"/>
      <c r="H875" s="187"/>
      <c r="I875" s="177"/>
      <c r="J875" s="187"/>
      <c r="K875" s="177"/>
      <c r="L875" s="189"/>
      <c r="M875" s="177"/>
      <c r="N875" s="189"/>
      <c r="O875" s="128"/>
      <c r="P875" s="128"/>
      <c r="Q875" s="128"/>
      <c r="R875" s="128"/>
      <c r="S875" s="128"/>
      <c r="T875" s="128"/>
      <c r="U875" s="128"/>
      <c r="V875" s="128"/>
      <c r="W875" s="128"/>
      <c r="X875" s="128"/>
      <c r="Y875" s="128"/>
      <c r="Z875" s="128"/>
      <c r="AA875" s="128"/>
      <c r="AB875" s="128"/>
      <c r="AC875" s="128"/>
      <c r="AD875" s="128"/>
      <c r="AE875" s="128"/>
      <c r="AF875" s="128"/>
      <c r="AG875" s="128"/>
      <c r="AH875" s="128"/>
      <c r="AI875" s="128"/>
      <c r="AJ875" s="128"/>
    </row>
    <row r="876" spans="1:36" ht="15.75" customHeight="1" x14ac:dyDescent="0.35">
      <c r="A876" s="177"/>
      <c r="B876" s="175"/>
      <c r="C876" s="180"/>
      <c r="D876" s="175"/>
      <c r="E876" s="177"/>
      <c r="F876" s="187"/>
      <c r="G876" s="177"/>
      <c r="H876" s="187"/>
      <c r="I876" s="177"/>
      <c r="J876" s="187"/>
      <c r="K876" s="177"/>
      <c r="L876" s="187"/>
      <c r="M876" s="177"/>
      <c r="N876" s="187"/>
      <c r="O876" s="128"/>
      <c r="P876" s="128"/>
      <c r="Q876" s="128"/>
      <c r="R876" s="128"/>
      <c r="S876" s="128"/>
      <c r="T876" s="128"/>
      <c r="U876" s="128"/>
      <c r="V876" s="128"/>
      <c r="W876" s="128"/>
      <c r="X876" s="128"/>
      <c r="Y876" s="128"/>
      <c r="Z876" s="128"/>
      <c r="AA876" s="128"/>
      <c r="AB876" s="128"/>
      <c r="AC876" s="128"/>
      <c r="AD876" s="128"/>
      <c r="AE876" s="128"/>
      <c r="AF876" s="128"/>
      <c r="AG876" s="128"/>
      <c r="AH876" s="128"/>
      <c r="AI876" s="128"/>
      <c r="AJ876" s="128"/>
    </row>
    <row r="877" spans="1:36" ht="15.75" customHeight="1" x14ac:dyDescent="0.35">
      <c r="A877" s="177"/>
      <c r="B877" s="175"/>
      <c r="C877" s="180"/>
      <c r="D877" s="175"/>
      <c r="E877" s="177"/>
      <c r="F877" s="187"/>
      <c r="G877" s="177"/>
      <c r="H877" s="187"/>
      <c r="I877" s="177"/>
      <c r="J877" s="187"/>
      <c r="K877" s="177"/>
      <c r="L877" s="187"/>
      <c r="M877" s="177"/>
      <c r="N877" s="187"/>
      <c r="O877" s="128"/>
      <c r="P877" s="128"/>
      <c r="Q877" s="128"/>
      <c r="R877" s="128"/>
      <c r="S877" s="128"/>
      <c r="T877" s="128"/>
      <c r="U877" s="128"/>
      <c r="V877" s="128"/>
      <c r="W877" s="128"/>
      <c r="X877" s="128"/>
      <c r="Y877" s="128"/>
      <c r="Z877" s="128"/>
      <c r="AA877" s="128"/>
      <c r="AB877" s="128"/>
      <c r="AC877" s="128"/>
      <c r="AD877" s="128"/>
      <c r="AE877" s="128"/>
      <c r="AF877" s="128"/>
      <c r="AG877" s="128"/>
      <c r="AH877" s="128"/>
      <c r="AI877" s="128"/>
      <c r="AJ877" s="128"/>
    </row>
    <row r="878" spans="1:36" ht="15.75" customHeight="1" x14ac:dyDescent="0.35">
      <c r="A878" s="177"/>
      <c r="B878" s="175"/>
      <c r="C878" s="180"/>
      <c r="D878" s="175"/>
      <c r="E878" s="177"/>
      <c r="F878" s="187"/>
      <c r="G878" s="177"/>
      <c r="H878" s="187"/>
      <c r="I878" s="177"/>
      <c r="J878" s="187"/>
      <c r="K878" s="177"/>
      <c r="L878" s="187"/>
      <c r="M878" s="177"/>
      <c r="N878" s="187"/>
      <c r="O878" s="128"/>
      <c r="P878" s="128"/>
      <c r="Q878" s="128"/>
      <c r="R878" s="128"/>
      <c r="S878" s="128"/>
      <c r="T878" s="128"/>
      <c r="U878" s="128"/>
      <c r="V878" s="128"/>
      <c r="W878" s="128"/>
      <c r="X878" s="128"/>
      <c r="Y878" s="128"/>
      <c r="Z878" s="128"/>
      <c r="AA878" s="128"/>
      <c r="AB878" s="128"/>
      <c r="AC878" s="128"/>
      <c r="AD878" s="128"/>
      <c r="AE878" s="128"/>
      <c r="AF878" s="128"/>
      <c r="AG878" s="128"/>
      <c r="AH878" s="128"/>
      <c r="AI878" s="128"/>
      <c r="AJ878" s="128"/>
    </row>
    <row r="879" spans="1:36" ht="15.75" customHeight="1" x14ac:dyDescent="0.35">
      <c r="A879" s="177"/>
      <c r="B879" s="175"/>
      <c r="C879" s="177"/>
      <c r="D879" s="175"/>
      <c r="E879" s="177"/>
      <c r="F879" s="187"/>
      <c r="G879" s="177"/>
      <c r="H879" s="187"/>
      <c r="I879" s="177"/>
      <c r="J879" s="187"/>
      <c r="K879" s="177"/>
      <c r="L879" s="189"/>
      <c r="M879" s="177"/>
      <c r="N879" s="189"/>
      <c r="O879" s="128"/>
      <c r="P879" s="128"/>
      <c r="Q879" s="128"/>
      <c r="R879" s="128"/>
      <c r="S879" s="128"/>
      <c r="T879" s="128"/>
      <c r="U879" s="128"/>
      <c r="V879" s="128"/>
      <c r="W879" s="128"/>
      <c r="X879" s="128"/>
      <c r="Y879" s="128"/>
      <c r="Z879" s="128"/>
      <c r="AA879" s="128"/>
      <c r="AB879" s="128"/>
      <c r="AC879" s="128"/>
      <c r="AD879" s="128"/>
      <c r="AE879" s="128"/>
      <c r="AF879" s="128"/>
      <c r="AG879" s="128"/>
      <c r="AH879" s="128"/>
      <c r="AI879" s="128"/>
      <c r="AJ879" s="128"/>
    </row>
    <row r="880" spans="1:36" ht="15.75" customHeight="1" x14ac:dyDescent="0.35">
      <c r="A880" s="177"/>
      <c r="B880" s="175"/>
      <c r="C880" s="177"/>
      <c r="D880" s="175"/>
      <c r="E880" s="177"/>
      <c r="F880" s="187"/>
      <c r="G880" s="177"/>
      <c r="H880" s="187"/>
      <c r="I880" s="177"/>
      <c r="J880" s="187"/>
      <c r="K880" s="177"/>
      <c r="L880" s="187"/>
      <c r="M880" s="177"/>
      <c r="N880" s="189"/>
      <c r="O880" s="128"/>
      <c r="P880" s="128"/>
      <c r="Q880" s="128"/>
      <c r="R880" s="128"/>
      <c r="S880" s="128"/>
      <c r="T880" s="128"/>
      <c r="U880" s="128"/>
      <c r="V880" s="128"/>
      <c r="W880" s="128"/>
      <c r="X880" s="128"/>
      <c r="Y880" s="128"/>
      <c r="Z880" s="128"/>
      <c r="AA880" s="128"/>
      <c r="AB880" s="128"/>
      <c r="AC880" s="128"/>
      <c r="AD880" s="128"/>
      <c r="AE880" s="128"/>
      <c r="AF880" s="128"/>
      <c r="AG880" s="128"/>
      <c r="AH880" s="128"/>
      <c r="AI880" s="128"/>
      <c r="AJ880" s="128"/>
    </row>
    <row r="881" spans="1:36" ht="15.75" customHeight="1" x14ac:dyDescent="0.35">
      <c r="A881" s="177"/>
      <c r="B881" s="175"/>
      <c r="C881" s="180"/>
      <c r="D881" s="175"/>
      <c r="E881" s="177"/>
      <c r="F881" s="187"/>
      <c r="G881" s="177"/>
      <c r="H881" s="187"/>
      <c r="I881" s="177"/>
      <c r="J881" s="187"/>
      <c r="K881" s="177"/>
      <c r="L881" s="187"/>
      <c r="M881" s="177"/>
      <c r="N881" s="187"/>
      <c r="O881" s="128"/>
      <c r="P881" s="128"/>
      <c r="Q881" s="128"/>
      <c r="R881" s="128"/>
      <c r="S881" s="128"/>
      <c r="T881" s="128"/>
      <c r="U881" s="128"/>
      <c r="V881" s="128"/>
      <c r="W881" s="128"/>
      <c r="X881" s="128"/>
      <c r="Y881" s="128"/>
      <c r="Z881" s="128"/>
      <c r="AA881" s="128"/>
      <c r="AB881" s="128"/>
      <c r="AC881" s="128"/>
      <c r="AD881" s="128"/>
      <c r="AE881" s="128"/>
      <c r="AF881" s="128"/>
      <c r="AG881" s="128"/>
      <c r="AH881" s="128"/>
      <c r="AI881" s="128"/>
      <c r="AJ881" s="128"/>
    </row>
    <row r="882" spans="1:36" ht="15.75" customHeight="1" x14ac:dyDescent="0.35">
      <c r="A882" s="177"/>
      <c r="B882" s="175"/>
      <c r="C882" s="177"/>
      <c r="D882" s="175"/>
      <c r="E882" s="177"/>
      <c r="F882" s="187"/>
      <c r="G882" s="177"/>
      <c r="H882" s="187"/>
      <c r="I882" s="177"/>
      <c r="J882" s="187"/>
      <c r="K882" s="177"/>
      <c r="L882" s="189"/>
      <c r="M882" s="177"/>
      <c r="N882" s="189"/>
      <c r="O882" s="128"/>
      <c r="P882" s="128"/>
      <c r="Q882" s="128"/>
      <c r="R882" s="128"/>
      <c r="S882" s="128"/>
      <c r="T882" s="128"/>
      <c r="U882" s="128"/>
      <c r="V882" s="128"/>
      <c r="W882" s="128"/>
      <c r="X882" s="128"/>
      <c r="Y882" s="128"/>
      <c r="Z882" s="128"/>
      <c r="AA882" s="128"/>
      <c r="AB882" s="128"/>
      <c r="AC882" s="128"/>
      <c r="AD882" s="128"/>
      <c r="AE882" s="128"/>
      <c r="AF882" s="128"/>
      <c r="AG882" s="128"/>
      <c r="AH882" s="128"/>
      <c r="AI882" s="128"/>
      <c r="AJ882" s="128"/>
    </row>
    <row r="883" spans="1:36" ht="15.75" customHeight="1" x14ac:dyDescent="0.35">
      <c r="A883" s="177"/>
      <c r="B883" s="175"/>
      <c r="C883" s="180"/>
      <c r="D883" s="175"/>
      <c r="E883" s="177"/>
      <c r="F883" s="187"/>
      <c r="G883" s="177"/>
      <c r="H883" s="187"/>
      <c r="I883" s="177"/>
      <c r="J883" s="187"/>
      <c r="K883" s="177"/>
      <c r="L883" s="187"/>
      <c r="M883" s="177"/>
      <c r="N883" s="187"/>
      <c r="O883" s="128"/>
      <c r="P883" s="128"/>
      <c r="Q883" s="128"/>
      <c r="R883" s="128"/>
      <c r="S883" s="128"/>
      <c r="T883" s="128"/>
      <c r="U883" s="128"/>
      <c r="V883" s="128"/>
      <c r="W883" s="128"/>
      <c r="X883" s="128"/>
      <c r="Y883" s="128"/>
      <c r="Z883" s="128"/>
      <c r="AA883" s="128"/>
      <c r="AB883" s="128"/>
      <c r="AC883" s="128"/>
      <c r="AD883" s="128"/>
      <c r="AE883" s="128"/>
      <c r="AF883" s="128"/>
      <c r="AG883" s="128"/>
      <c r="AH883" s="128"/>
      <c r="AI883" s="128"/>
      <c r="AJ883" s="128"/>
    </row>
    <row r="884" spans="1:36" ht="15.75" customHeight="1" x14ac:dyDescent="0.35">
      <c r="A884" s="177"/>
      <c r="B884" s="175"/>
      <c r="C884" s="180"/>
      <c r="D884" s="190"/>
      <c r="E884" s="177"/>
      <c r="F884" s="187"/>
      <c r="G884" s="177"/>
      <c r="H884" s="187"/>
      <c r="I884" s="177"/>
      <c r="J884" s="187"/>
      <c r="K884" s="177"/>
      <c r="L884" s="187"/>
      <c r="M884" s="177"/>
      <c r="N884" s="187"/>
      <c r="O884" s="128"/>
      <c r="P884" s="128"/>
      <c r="Q884" s="128"/>
      <c r="R884" s="128"/>
      <c r="S884" s="128"/>
      <c r="T884" s="128"/>
      <c r="U884" s="128"/>
      <c r="V884" s="128"/>
      <c r="W884" s="128"/>
      <c r="X884" s="128"/>
      <c r="Y884" s="128"/>
      <c r="Z884" s="128"/>
      <c r="AA884" s="128"/>
      <c r="AB884" s="128"/>
      <c r="AC884" s="128"/>
      <c r="AD884" s="128"/>
      <c r="AE884" s="128"/>
      <c r="AF884" s="128"/>
      <c r="AG884" s="128"/>
      <c r="AH884" s="128"/>
      <c r="AI884" s="128"/>
      <c r="AJ884" s="128"/>
    </row>
    <row r="885" spans="1:36" ht="15.75" customHeight="1" x14ac:dyDescent="0.35">
      <c r="A885" s="177"/>
      <c r="B885" s="175"/>
      <c r="C885" s="180"/>
      <c r="D885" s="190"/>
      <c r="E885" s="177"/>
      <c r="F885" s="188"/>
      <c r="G885" s="177"/>
      <c r="H885" s="188"/>
      <c r="I885" s="177"/>
      <c r="J885" s="188"/>
      <c r="K885" s="177"/>
      <c r="L885" s="187"/>
      <c r="M885" s="177"/>
      <c r="N885" s="187"/>
      <c r="O885" s="128"/>
      <c r="P885" s="128"/>
      <c r="Q885" s="128"/>
      <c r="R885" s="128"/>
      <c r="S885" s="128"/>
      <c r="T885" s="128"/>
      <c r="U885" s="128"/>
      <c r="V885" s="128"/>
      <c r="W885" s="128"/>
      <c r="X885" s="128"/>
      <c r="Y885" s="128"/>
      <c r="Z885" s="128"/>
      <c r="AA885" s="128"/>
      <c r="AB885" s="128"/>
      <c r="AC885" s="128"/>
      <c r="AD885" s="128"/>
      <c r="AE885" s="128"/>
      <c r="AF885" s="128"/>
      <c r="AG885" s="128"/>
      <c r="AH885" s="128"/>
      <c r="AI885" s="128"/>
      <c r="AJ885" s="128"/>
    </row>
    <row r="886" spans="1:36" ht="15.75" customHeight="1" x14ac:dyDescent="0.35">
      <c r="A886" s="177"/>
      <c r="B886" s="175"/>
      <c r="C886" s="180"/>
      <c r="D886" s="190"/>
      <c r="E886" s="177"/>
      <c r="F886" s="187"/>
      <c r="G886" s="177"/>
      <c r="H886" s="187"/>
      <c r="I886" s="177"/>
      <c r="J886" s="187"/>
      <c r="K886" s="177"/>
      <c r="L886" s="187"/>
      <c r="M886" s="177"/>
      <c r="N886" s="187"/>
      <c r="O886" s="128"/>
      <c r="P886" s="128"/>
      <c r="Q886" s="128"/>
      <c r="R886" s="128"/>
      <c r="S886" s="128"/>
      <c r="T886" s="128"/>
      <c r="U886" s="128"/>
      <c r="V886" s="128"/>
      <c r="W886" s="128"/>
      <c r="X886" s="128"/>
      <c r="Y886" s="128"/>
      <c r="Z886" s="128"/>
      <c r="AA886" s="128"/>
      <c r="AB886" s="128"/>
      <c r="AC886" s="128"/>
      <c r="AD886" s="128"/>
      <c r="AE886" s="128"/>
      <c r="AF886" s="128"/>
      <c r="AG886" s="128"/>
      <c r="AH886" s="128"/>
      <c r="AI886" s="128"/>
      <c r="AJ886" s="128"/>
    </row>
    <row r="887" spans="1:36" ht="15.75" customHeight="1" x14ac:dyDescent="0.35">
      <c r="A887" s="175"/>
      <c r="B887" s="175"/>
      <c r="C887" s="182"/>
      <c r="D887" s="190"/>
      <c r="E887" s="177"/>
      <c r="F887" s="188"/>
      <c r="G887" s="177"/>
      <c r="H887" s="188"/>
      <c r="I887" s="177"/>
      <c r="J887" s="188"/>
      <c r="K887" s="177"/>
      <c r="L887" s="188"/>
      <c r="M887" s="177"/>
      <c r="N887" s="187"/>
      <c r="O887" s="128"/>
      <c r="P887" s="128"/>
      <c r="Q887" s="128"/>
      <c r="R887" s="128"/>
      <c r="S887" s="128"/>
      <c r="T887" s="128"/>
      <c r="U887" s="128"/>
      <c r="V887" s="128"/>
      <c r="W887" s="128"/>
      <c r="X887" s="128"/>
      <c r="Y887" s="128"/>
      <c r="Z887" s="128"/>
      <c r="AA887" s="128"/>
      <c r="AB887" s="128"/>
      <c r="AC887" s="128"/>
      <c r="AD887" s="128"/>
      <c r="AE887" s="128"/>
      <c r="AF887" s="128"/>
      <c r="AG887" s="128"/>
      <c r="AH887" s="128"/>
      <c r="AI887" s="128"/>
      <c r="AJ887" s="128"/>
    </row>
    <row r="888" spans="1:36" ht="15.75" customHeight="1" x14ac:dyDescent="0.35">
      <c r="A888" s="177"/>
      <c r="B888" s="175"/>
      <c r="C888" s="177"/>
      <c r="D888" s="190"/>
      <c r="E888" s="177"/>
      <c r="F888" s="187"/>
      <c r="G888" s="177"/>
      <c r="H888" s="187"/>
      <c r="I888" s="177"/>
      <c r="J888" s="187"/>
      <c r="K888" s="177"/>
      <c r="L888" s="187"/>
      <c r="M888" s="177"/>
      <c r="N888" s="187"/>
      <c r="O888" s="128"/>
      <c r="P888" s="128"/>
      <c r="Q888" s="128"/>
      <c r="R888" s="128"/>
      <c r="S888" s="128"/>
      <c r="T888" s="128"/>
      <c r="U888" s="128"/>
      <c r="V888" s="128"/>
      <c r="W888" s="128"/>
      <c r="X888" s="128"/>
      <c r="Y888" s="128"/>
      <c r="Z888" s="128"/>
      <c r="AA888" s="128"/>
      <c r="AB888" s="128"/>
      <c r="AC888" s="128"/>
      <c r="AD888" s="128"/>
      <c r="AE888" s="128"/>
      <c r="AF888" s="128"/>
      <c r="AG888" s="128"/>
      <c r="AH888" s="128"/>
      <c r="AI888" s="128"/>
      <c r="AJ888" s="128"/>
    </row>
    <row r="889" spans="1:36" ht="15.75" customHeight="1" x14ac:dyDescent="0.35">
      <c r="A889" s="177"/>
      <c r="B889" s="175"/>
      <c r="C889" s="177"/>
      <c r="D889" s="190"/>
      <c r="E889" s="177"/>
      <c r="F889" s="187"/>
      <c r="G889" s="177"/>
      <c r="H889" s="187"/>
      <c r="I889" s="177"/>
      <c r="J889" s="187"/>
      <c r="K889" s="177"/>
      <c r="L889" s="187"/>
      <c r="M889" s="177"/>
      <c r="N889" s="187"/>
      <c r="O889" s="128"/>
      <c r="P889" s="128"/>
      <c r="Q889" s="128"/>
      <c r="R889" s="128"/>
      <c r="S889" s="128"/>
      <c r="T889" s="128"/>
      <c r="U889" s="128"/>
      <c r="V889" s="128"/>
      <c r="W889" s="128"/>
      <c r="X889" s="128"/>
      <c r="Y889" s="128"/>
      <c r="Z889" s="128"/>
      <c r="AA889" s="128"/>
      <c r="AB889" s="128"/>
      <c r="AC889" s="128"/>
      <c r="AD889" s="128"/>
      <c r="AE889" s="128"/>
      <c r="AF889" s="128"/>
      <c r="AG889" s="128"/>
      <c r="AH889" s="128"/>
      <c r="AI889" s="128"/>
      <c r="AJ889" s="128"/>
    </row>
    <row r="890" spans="1:36" ht="15.75" customHeight="1" x14ac:dyDescent="0.35">
      <c r="A890" s="177"/>
      <c r="B890" s="175"/>
      <c r="C890" s="180"/>
      <c r="D890" s="190"/>
      <c r="E890" s="177"/>
      <c r="F890" s="187"/>
      <c r="G890" s="177"/>
      <c r="H890" s="187"/>
      <c r="I890" s="177"/>
      <c r="J890" s="187"/>
      <c r="K890" s="177"/>
      <c r="L890" s="187"/>
      <c r="M890" s="177"/>
      <c r="N890" s="187"/>
      <c r="O890" s="128"/>
      <c r="P890" s="128"/>
      <c r="Q890" s="128"/>
      <c r="R890" s="128"/>
      <c r="S890" s="128"/>
      <c r="T890" s="128"/>
      <c r="U890" s="128"/>
      <c r="V890" s="128"/>
      <c r="W890" s="128"/>
      <c r="X890" s="128"/>
      <c r="Y890" s="128"/>
      <c r="Z890" s="128"/>
      <c r="AA890" s="128"/>
      <c r="AB890" s="128"/>
      <c r="AC890" s="128"/>
      <c r="AD890" s="128"/>
      <c r="AE890" s="128"/>
      <c r="AF890" s="128"/>
      <c r="AG890" s="128"/>
      <c r="AH890" s="128"/>
      <c r="AI890" s="128"/>
      <c r="AJ890" s="128"/>
    </row>
    <row r="891" spans="1:36" ht="15.75" customHeight="1" x14ac:dyDescent="0.35">
      <c r="A891" s="177"/>
      <c r="B891" s="175"/>
      <c r="C891" s="177"/>
      <c r="D891" s="190"/>
      <c r="E891" s="177"/>
      <c r="F891" s="187"/>
      <c r="G891" s="177"/>
      <c r="H891" s="189"/>
      <c r="I891" s="177"/>
      <c r="J891" s="189"/>
      <c r="K891" s="177"/>
      <c r="L891" s="189"/>
      <c r="M891" s="177"/>
      <c r="N891" s="189"/>
      <c r="O891" s="128"/>
      <c r="P891" s="128"/>
      <c r="Q891" s="128"/>
      <c r="R891" s="128"/>
      <c r="S891" s="128"/>
      <c r="T891" s="128"/>
      <c r="U891" s="128"/>
      <c r="V891" s="128"/>
      <c r="W891" s="128"/>
      <c r="X891" s="128"/>
      <c r="Y891" s="128"/>
      <c r="Z891" s="128"/>
      <c r="AA891" s="128"/>
      <c r="AB891" s="128"/>
      <c r="AC891" s="128"/>
      <c r="AD891" s="128"/>
      <c r="AE891" s="128"/>
      <c r="AF891" s="128"/>
      <c r="AG891" s="128"/>
      <c r="AH891" s="128"/>
      <c r="AI891" s="128"/>
      <c r="AJ891" s="128"/>
    </row>
    <row r="892" spans="1:36" ht="15.75" customHeight="1" x14ac:dyDescent="0.35">
      <c r="A892" s="177"/>
      <c r="B892" s="175"/>
      <c r="C892" s="177"/>
      <c r="D892" s="190"/>
      <c r="E892" s="177"/>
      <c r="F892" s="189"/>
      <c r="G892" s="177"/>
      <c r="H892" s="189"/>
      <c r="I892" s="177"/>
      <c r="J892" s="189"/>
      <c r="K892" s="177"/>
      <c r="L892" s="189"/>
      <c r="M892" s="177"/>
      <c r="N892" s="189"/>
      <c r="O892" s="128"/>
      <c r="P892" s="128"/>
      <c r="Q892" s="128"/>
      <c r="R892" s="128"/>
      <c r="S892" s="128"/>
      <c r="T892" s="128"/>
      <c r="U892" s="128"/>
      <c r="V892" s="128"/>
      <c r="W892" s="128"/>
      <c r="X892" s="128"/>
      <c r="Y892" s="128"/>
      <c r="Z892" s="128"/>
      <c r="AA892" s="128"/>
      <c r="AB892" s="128"/>
      <c r="AC892" s="128"/>
      <c r="AD892" s="128"/>
      <c r="AE892" s="128"/>
      <c r="AF892" s="128"/>
      <c r="AG892" s="128"/>
      <c r="AH892" s="128"/>
      <c r="AI892" s="128"/>
      <c r="AJ892" s="128"/>
    </row>
    <row r="893" spans="1:36" ht="15.75" customHeight="1" x14ac:dyDescent="0.35">
      <c r="A893" s="177"/>
      <c r="B893" s="175"/>
      <c r="C893" s="177"/>
      <c r="D893" s="191"/>
      <c r="E893" s="177"/>
      <c r="F893" s="189"/>
      <c r="G893" s="177"/>
      <c r="H893" s="189"/>
      <c r="I893" s="177"/>
      <c r="J893" s="189"/>
      <c r="K893" s="177"/>
      <c r="L893" s="189"/>
      <c r="M893" s="177"/>
      <c r="N893" s="189"/>
      <c r="O893" s="128"/>
      <c r="P893" s="128"/>
      <c r="Q893" s="128"/>
      <c r="R893" s="128"/>
      <c r="S893" s="128"/>
      <c r="T893" s="128"/>
      <c r="U893" s="128"/>
      <c r="V893" s="128"/>
      <c r="W893" s="128"/>
      <c r="X893" s="128"/>
      <c r="Y893" s="128"/>
      <c r="Z893" s="128"/>
      <c r="AA893" s="128"/>
      <c r="AB893" s="128"/>
      <c r="AC893" s="128"/>
      <c r="AD893" s="128"/>
      <c r="AE893" s="128"/>
      <c r="AF893" s="128"/>
      <c r="AG893" s="128"/>
      <c r="AH893" s="128"/>
      <c r="AI893" s="128"/>
      <c r="AJ893" s="128"/>
    </row>
    <row r="894" spans="1:36" ht="15.75" customHeight="1" x14ac:dyDescent="0.35">
      <c r="A894" s="177"/>
      <c r="B894" s="175"/>
      <c r="C894" s="177"/>
      <c r="D894" s="190"/>
      <c r="E894" s="177"/>
      <c r="F894" s="187"/>
      <c r="G894" s="177"/>
      <c r="H894" s="189"/>
      <c r="I894" s="177"/>
      <c r="J894" s="189"/>
      <c r="K894" s="177"/>
      <c r="L894" s="189"/>
      <c r="M894" s="177"/>
      <c r="N894" s="189"/>
      <c r="O894" s="128"/>
      <c r="P894" s="128"/>
      <c r="Q894" s="128"/>
      <c r="R894" s="128"/>
      <c r="S894" s="128"/>
      <c r="T894" s="128"/>
      <c r="U894" s="128"/>
      <c r="V894" s="128"/>
      <c r="W894" s="128"/>
      <c r="X894" s="128"/>
      <c r="Y894" s="128"/>
      <c r="Z894" s="128"/>
      <c r="AA894" s="128"/>
      <c r="AB894" s="128"/>
      <c r="AC894" s="128"/>
      <c r="AD894" s="128"/>
      <c r="AE894" s="128"/>
      <c r="AF894" s="128"/>
      <c r="AG894" s="128"/>
      <c r="AH894" s="128"/>
      <c r="AI894" s="128"/>
      <c r="AJ894" s="128"/>
    </row>
    <row r="895" spans="1:36" ht="15.75" customHeight="1" x14ac:dyDescent="0.35">
      <c r="A895" s="177"/>
      <c r="B895" s="175"/>
      <c r="C895" s="177"/>
      <c r="D895" s="190"/>
      <c r="E895" s="177"/>
      <c r="F895" s="187"/>
      <c r="G895" s="177"/>
      <c r="H895" s="187"/>
      <c r="I895" s="177"/>
      <c r="J895" s="187"/>
      <c r="K895" s="177"/>
      <c r="L895" s="189"/>
      <c r="M895" s="177"/>
      <c r="N895" s="189"/>
      <c r="O895" s="128"/>
      <c r="P895" s="128"/>
      <c r="Q895" s="128"/>
      <c r="R895" s="128"/>
      <c r="S895" s="128"/>
      <c r="T895" s="128"/>
      <c r="U895" s="128"/>
      <c r="V895" s="128"/>
      <c r="W895" s="128"/>
      <c r="X895" s="128"/>
      <c r="Y895" s="128"/>
      <c r="Z895" s="128"/>
      <c r="AA895" s="128"/>
      <c r="AB895" s="128"/>
      <c r="AC895" s="128"/>
      <c r="AD895" s="128"/>
      <c r="AE895" s="128"/>
      <c r="AF895" s="128"/>
      <c r="AG895" s="128"/>
      <c r="AH895" s="128"/>
      <c r="AI895" s="128"/>
      <c r="AJ895" s="128"/>
    </row>
    <row r="896" spans="1:36" ht="15.75" customHeight="1" x14ac:dyDescent="0.35">
      <c r="A896" s="177"/>
      <c r="B896" s="175"/>
      <c r="C896" s="180"/>
      <c r="D896" s="190"/>
      <c r="E896" s="177"/>
      <c r="F896" s="187"/>
      <c r="G896" s="177"/>
      <c r="H896" s="187"/>
      <c r="I896" s="177"/>
      <c r="J896" s="187"/>
      <c r="K896" s="177"/>
      <c r="L896" s="187"/>
      <c r="M896" s="177"/>
      <c r="N896" s="187"/>
      <c r="O896" s="128"/>
      <c r="P896" s="128"/>
      <c r="Q896" s="128"/>
      <c r="R896" s="128"/>
      <c r="S896" s="128"/>
      <c r="T896" s="128"/>
      <c r="U896" s="128"/>
      <c r="V896" s="128"/>
      <c r="W896" s="128"/>
      <c r="X896" s="128"/>
      <c r="Y896" s="128"/>
      <c r="Z896" s="128"/>
      <c r="AA896" s="128"/>
      <c r="AB896" s="128"/>
      <c r="AC896" s="128"/>
      <c r="AD896" s="128"/>
      <c r="AE896" s="128"/>
      <c r="AF896" s="128"/>
      <c r="AG896" s="128"/>
      <c r="AH896" s="128"/>
      <c r="AI896" s="128"/>
      <c r="AJ896" s="128"/>
    </row>
    <row r="897" spans="1:36" ht="15.75" customHeight="1" x14ac:dyDescent="0.35">
      <c r="A897" s="177"/>
      <c r="B897" s="175"/>
      <c r="C897" s="182"/>
      <c r="D897" s="175"/>
      <c r="E897" s="177"/>
      <c r="F897" s="188"/>
      <c r="G897" s="177"/>
      <c r="H897" s="188"/>
      <c r="I897" s="177"/>
      <c r="J897" s="188"/>
      <c r="K897" s="177"/>
      <c r="L897" s="188"/>
      <c r="M897" s="177"/>
      <c r="N897" s="187"/>
      <c r="O897" s="128"/>
      <c r="P897" s="128"/>
      <c r="Q897" s="128"/>
      <c r="R897" s="128"/>
      <c r="S897" s="128"/>
      <c r="T897" s="128"/>
      <c r="U897" s="128"/>
      <c r="V897" s="128"/>
      <c r="W897" s="128"/>
      <c r="X897" s="128"/>
      <c r="Y897" s="128"/>
      <c r="Z897" s="128"/>
      <c r="AA897" s="128"/>
      <c r="AB897" s="128"/>
      <c r="AC897" s="128"/>
      <c r="AD897" s="128"/>
      <c r="AE897" s="128"/>
      <c r="AF897" s="128"/>
      <c r="AG897" s="128"/>
      <c r="AH897" s="128"/>
      <c r="AI897" s="128"/>
      <c r="AJ897" s="128"/>
    </row>
    <row r="898" spans="1:36" ht="15.75" customHeight="1" x14ac:dyDescent="0.35">
      <c r="A898" s="175"/>
      <c r="B898" s="175"/>
      <c r="C898" s="182"/>
      <c r="D898" s="175"/>
      <c r="E898" s="177"/>
      <c r="F898" s="188"/>
      <c r="G898" s="177"/>
      <c r="H898" s="188"/>
      <c r="I898" s="177"/>
      <c r="J898" s="188"/>
      <c r="K898" s="177"/>
      <c r="L898" s="188"/>
      <c r="M898" s="177"/>
      <c r="N898" s="187"/>
      <c r="O898" s="128"/>
      <c r="P898" s="128"/>
      <c r="Q898" s="128"/>
      <c r="R898" s="128"/>
      <c r="S898" s="128"/>
      <c r="T898" s="128"/>
      <c r="U898" s="128"/>
      <c r="V898" s="128"/>
      <c r="W898" s="128"/>
      <c r="X898" s="128"/>
      <c r="Y898" s="128"/>
      <c r="Z898" s="128"/>
      <c r="AA898" s="128"/>
      <c r="AB898" s="128"/>
      <c r="AC898" s="128"/>
      <c r="AD898" s="128"/>
      <c r="AE898" s="128"/>
      <c r="AF898" s="128"/>
      <c r="AG898" s="128"/>
      <c r="AH898" s="128"/>
      <c r="AI898" s="128"/>
      <c r="AJ898" s="128"/>
    </row>
    <row r="899" spans="1:36" ht="15.75" customHeight="1" x14ac:dyDescent="0.35">
      <c r="A899" s="175"/>
      <c r="B899" s="175"/>
      <c r="C899" s="182"/>
      <c r="D899" s="175"/>
      <c r="E899" s="177"/>
      <c r="F899" s="188"/>
      <c r="G899" s="177"/>
      <c r="H899" s="188"/>
      <c r="I899" s="177"/>
      <c r="J899" s="188"/>
      <c r="K899" s="177"/>
      <c r="L899" s="188"/>
      <c r="M899" s="177"/>
      <c r="N899" s="187"/>
      <c r="O899" s="128"/>
      <c r="P899" s="128"/>
      <c r="Q899" s="128"/>
      <c r="R899" s="128"/>
      <c r="S899" s="128"/>
      <c r="T899" s="128"/>
      <c r="U899" s="128"/>
      <c r="V899" s="128"/>
      <c r="W899" s="128"/>
      <c r="X899" s="128"/>
      <c r="Y899" s="128"/>
      <c r="Z899" s="128"/>
      <c r="AA899" s="128"/>
      <c r="AB899" s="128"/>
      <c r="AC899" s="128"/>
      <c r="AD899" s="128"/>
      <c r="AE899" s="128"/>
      <c r="AF899" s="128"/>
      <c r="AG899" s="128"/>
      <c r="AH899" s="128"/>
      <c r="AI899" s="128"/>
      <c r="AJ899" s="128"/>
    </row>
    <row r="900" spans="1:36" ht="15.75" customHeight="1" x14ac:dyDescent="0.35">
      <c r="O900" s="128"/>
      <c r="P900" s="128"/>
      <c r="Q900" s="128"/>
      <c r="R900" s="128"/>
      <c r="S900" s="128"/>
      <c r="T900" s="128"/>
      <c r="U900" s="128"/>
      <c r="V900" s="128"/>
      <c r="W900" s="128"/>
      <c r="X900" s="128"/>
      <c r="Y900" s="128"/>
      <c r="Z900" s="128"/>
      <c r="AA900" s="128"/>
      <c r="AB900" s="128"/>
      <c r="AC900" s="128"/>
      <c r="AD900" s="128"/>
      <c r="AE900" s="128"/>
      <c r="AF900" s="128"/>
      <c r="AG900" s="128"/>
      <c r="AH900" s="128"/>
      <c r="AI900" s="128"/>
      <c r="AJ900" s="128"/>
    </row>
    <row r="901" spans="1:36" ht="15.75" customHeight="1" x14ac:dyDescent="0.35">
      <c r="A901" s="128"/>
      <c r="B901" s="192"/>
      <c r="C901" s="192"/>
      <c r="D901" s="168"/>
      <c r="O901" s="128"/>
      <c r="P901" s="128"/>
      <c r="Q901" s="128"/>
      <c r="R901" s="128"/>
      <c r="S901" s="128"/>
      <c r="T901" s="128"/>
      <c r="U901" s="128"/>
      <c r="V901" s="128"/>
      <c r="W901" s="128"/>
      <c r="X901" s="128"/>
      <c r="Y901" s="128"/>
      <c r="Z901" s="128"/>
      <c r="AA901" s="128"/>
      <c r="AB901" s="128"/>
      <c r="AC901" s="128"/>
      <c r="AD901" s="128"/>
      <c r="AE901" s="128"/>
      <c r="AF901" s="128"/>
      <c r="AG901" s="128"/>
      <c r="AH901" s="128"/>
      <c r="AI901" s="128"/>
      <c r="AJ901" s="128"/>
    </row>
    <row r="902" spans="1:36" ht="15.75" customHeight="1" x14ac:dyDescent="0.35">
      <c r="A902" s="193"/>
      <c r="B902" s="194"/>
      <c r="C902" s="194"/>
      <c r="D902" s="193"/>
      <c r="O902" s="128"/>
      <c r="P902" s="128"/>
      <c r="Q902" s="128"/>
      <c r="R902" s="128"/>
      <c r="S902" s="128"/>
      <c r="T902" s="128"/>
      <c r="U902" s="128"/>
      <c r="V902" s="128"/>
      <c r="W902" s="128"/>
      <c r="X902" s="128"/>
      <c r="Y902" s="128"/>
      <c r="Z902" s="128"/>
      <c r="AA902" s="128"/>
      <c r="AB902" s="128"/>
      <c r="AC902" s="128"/>
      <c r="AD902" s="128"/>
      <c r="AE902" s="128"/>
      <c r="AF902" s="128"/>
      <c r="AG902" s="128"/>
      <c r="AH902" s="128"/>
      <c r="AI902" s="128"/>
      <c r="AJ902" s="128"/>
    </row>
    <row r="903" spans="1:36" ht="15.75" customHeight="1" x14ac:dyDescent="0.35">
      <c r="A903" s="193"/>
      <c r="B903" s="194"/>
      <c r="C903" s="194"/>
      <c r="D903" s="193"/>
      <c r="O903" s="128"/>
      <c r="P903" s="128"/>
      <c r="Q903" s="128"/>
      <c r="R903" s="128"/>
      <c r="S903" s="128"/>
      <c r="T903" s="128"/>
      <c r="U903" s="128"/>
      <c r="V903" s="128"/>
      <c r="W903" s="128"/>
      <c r="X903" s="128"/>
      <c r="Y903" s="128"/>
      <c r="Z903" s="128"/>
      <c r="AA903" s="128"/>
      <c r="AB903" s="128"/>
      <c r="AC903" s="128"/>
      <c r="AD903" s="128"/>
      <c r="AE903" s="128"/>
      <c r="AF903" s="128"/>
      <c r="AG903" s="128"/>
      <c r="AH903" s="128"/>
      <c r="AI903" s="128"/>
      <c r="AJ903" s="128"/>
    </row>
    <row r="904" spans="1:36" ht="15.75" customHeight="1" x14ac:dyDescent="0.35">
      <c r="A904" s="193"/>
      <c r="B904" s="194"/>
      <c r="C904" s="194"/>
      <c r="D904" s="193"/>
      <c r="O904" s="128"/>
      <c r="P904" s="128"/>
      <c r="Q904" s="128"/>
      <c r="R904" s="128"/>
      <c r="S904" s="128"/>
      <c r="T904" s="128"/>
      <c r="U904" s="128"/>
      <c r="V904" s="128"/>
      <c r="W904" s="128"/>
      <c r="X904" s="128"/>
      <c r="Y904" s="128"/>
      <c r="Z904" s="128"/>
      <c r="AA904" s="128"/>
      <c r="AB904" s="128"/>
      <c r="AC904" s="128"/>
      <c r="AD904" s="128"/>
      <c r="AE904" s="128"/>
      <c r="AF904" s="128"/>
      <c r="AG904" s="128"/>
      <c r="AH904" s="128"/>
      <c r="AI904" s="128"/>
      <c r="AJ904" s="128"/>
    </row>
    <row r="905" spans="1:36" ht="15.75" customHeight="1" x14ac:dyDescent="0.35">
      <c r="A905" s="193"/>
      <c r="B905" s="194"/>
      <c r="C905" s="194"/>
      <c r="D905" s="193"/>
      <c r="O905" s="128"/>
      <c r="P905" s="128"/>
      <c r="Q905" s="128"/>
      <c r="R905" s="128"/>
      <c r="S905" s="128"/>
      <c r="T905" s="128"/>
      <c r="U905" s="128"/>
      <c r="V905" s="128"/>
      <c r="W905" s="128"/>
      <c r="X905" s="128"/>
      <c r="Y905" s="128"/>
      <c r="Z905" s="128"/>
      <c r="AA905" s="128"/>
      <c r="AB905" s="128"/>
      <c r="AC905" s="128"/>
      <c r="AD905" s="128"/>
      <c r="AE905" s="128"/>
      <c r="AF905" s="128"/>
      <c r="AG905" s="128"/>
      <c r="AH905" s="128"/>
      <c r="AI905" s="128"/>
      <c r="AJ905" s="128"/>
    </row>
    <row r="906" spans="1:36" ht="15.75" customHeight="1" x14ac:dyDescent="0.35">
      <c r="A906" s="193"/>
      <c r="B906" s="194"/>
      <c r="C906" s="194"/>
      <c r="D906" s="193"/>
      <c r="O906" s="128"/>
      <c r="P906" s="128"/>
      <c r="Q906" s="128"/>
      <c r="R906" s="128"/>
      <c r="S906" s="128"/>
      <c r="T906" s="128"/>
      <c r="U906" s="128"/>
      <c r="V906" s="128"/>
      <c r="W906" s="128"/>
      <c r="X906" s="128"/>
      <c r="Y906" s="128"/>
      <c r="Z906" s="128"/>
      <c r="AA906" s="128"/>
      <c r="AB906" s="128"/>
      <c r="AC906" s="128"/>
      <c r="AD906" s="128"/>
      <c r="AE906" s="128"/>
      <c r="AF906" s="128"/>
      <c r="AG906" s="128"/>
      <c r="AH906" s="128"/>
      <c r="AI906" s="128"/>
      <c r="AJ906" s="128"/>
    </row>
    <row r="907" spans="1:36" ht="15.75" customHeight="1" x14ac:dyDescent="0.35">
      <c r="A907" s="193"/>
      <c r="B907" s="194"/>
      <c r="C907" s="194"/>
      <c r="D907" s="193"/>
      <c r="O907" s="128"/>
      <c r="P907" s="128"/>
      <c r="Q907" s="128"/>
      <c r="R907" s="128"/>
      <c r="S907" s="128"/>
      <c r="T907" s="128"/>
      <c r="U907" s="128"/>
      <c r="V907" s="128"/>
      <c r="W907" s="128"/>
      <c r="X907" s="128"/>
      <c r="Y907" s="128"/>
      <c r="Z907" s="128"/>
      <c r="AA907" s="128"/>
      <c r="AB907" s="128"/>
      <c r="AC907" s="128"/>
      <c r="AD907" s="128"/>
      <c r="AE907" s="128"/>
      <c r="AF907" s="128"/>
      <c r="AG907" s="128"/>
      <c r="AH907" s="128"/>
      <c r="AI907" s="128"/>
      <c r="AJ907" s="128"/>
    </row>
    <row r="908" spans="1:36" ht="15.75" customHeight="1" x14ac:dyDescent="0.35">
      <c r="A908" s="193"/>
      <c r="B908" s="194"/>
      <c r="C908" s="194"/>
      <c r="D908" s="193"/>
      <c r="O908" s="128"/>
      <c r="P908" s="128"/>
      <c r="Q908" s="128"/>
      <c r="R908" s="128"/>
      <c r="S908" s="128"/>
      <c r="T908" s="128"/>
      <c r="U908" s="128"/>
      <c r="V908" s="128"/>
      <c r="W908" s="128"/>
      <c r="X908" s="128"/>
      <c r="Y908" s="128"/>
      <c r="Z908" s="128"/>
      <c r="AA908" s="128"/>
      <c r="AB908" s="128"/>
      <c r="AC908" s="128"/>
      <c r="AD908" s="128"/>
      <c r="AE908" s="128"/>
      <c r="AF908" s="128"/>
      <c r="AG908" s="128"/>
      <c r="AH908" s="128"/>
      <c r="AI908" s="128"/>
      <c r="AJ908" s="128"/>
    </row>
    <row r="909" spans="1:36" ht="15.75" customHeight="1" x14ac:dyDescent="0.35">
      <c r="A909" s="193"/>
      <c r="B909" s="194"/>
      <c r="C909" s="194"/>
      <c r="D909" s="193"/>
      <c r="O909" s="128"/>
      <c r="P909" s="128"/>
      <c r="Q909" s="128"/>
      <c r="R909" s="128"/>
      <c r="S909" s="128"/>
      <c r="T909" s="128"/>
      <c r="U909" s="128"/>
      <c r="V909" s="128"/>
      <c r="W909" s="128"/>
      <c r="X909" s="128"/>
      <c r="Y909" s="128"/>
      <c r="Z909" s="128"/>
      <c r="AA909" s="128"/>
      <c r="AB909" s="128"/>
      <c r="AC909" s="128"/>
      <c r="AD909" s="128"/>
      <c r="AE909" s="128"/>
      <c r="AF909" s="128"/>
      <c r="AG909" s="128"/>
      <c r="AH909" s="128"/>
      <c r="AI909" s="128"/>
      <c r="AJ909" s="128"/>
    </row>
    <row r="910" spans="1:36" ht="15.75" customHeight="1" x14ac:dyDescent="0.35">
      <c r="A910" s="193"/>
      <c r="B910" s="194"/>
      <c r="C910" s="194"/>
      <c r="D910" s="193"/>
      <c r="O910" s="128"/>
      <c r="P910" s="128"/>
      <c r="Q910" s="128"/>
      <c r="R910" s="128"/>
      <c r="S910" s="128"/>
      <c r="T910" s="128"/>
      <c r="U910" s="128"/>
      <c r="V910" s="128"/>
      <c r="W910" s="128"/>
      <c r="X910" s="128"/>
      <c r="Y910" s="128"/>
      <c r="Z910" s="128"/>
      <c r="AA910" s="128"/>
      <c r="AB910" s="128"/>
      <c r="AC910" s="128"/>
      <c r="AD910" s="128"/>
      <c r="AE910" s="128"/>
      <c r="AF910" s="128"/>
      <c r="AG910" s="128"/>
      <c r="AH910" s="128"/>
      <c r="AI910" s="128"/>
      <c r="AJ910" s="128"/>
    </row>
    <row r="911" spans="1:36" ht="15.75" customHeight="1" x14ac:dyDescent="0.35">
      <c r="A911" s="193"/>
      <c r="B911" s="194"/>
      <c r="C911" s="194"/>
      <c r="D911" s="193"/>
      <c r="O911" s="128"/>
      <c r="P911" s="128"/>
      <c r="Q911" s="128"/>
      <c r="R911" s="128"/>
      <c r="S911" s="128"/>
      <c r="T911" s="128"/>
      <c r="U911" s="128"/>
      <c r="V911" s="128"/>
      <c r="W911" s="128"/>
      <c r="X911" s="128"/>
      <c r="Y911" s="128"/>
      <c r="Z911" s="128"/>
      <c r="AA911" s="128"/>
      <c r="AB911" s="128"/>
      <c r="AC911" s="128"/>
      <c r="AD911" s="128"/>
      <c r="AE911" s="128"/>
      <c r="AF911" s="128"/>
      <c r="AG911" s="128"/>
      <c r="AH911" s="128"/>
      <c r="AI911" s="128"/>
      <c r="AJ911" s="128"/>
    </row>
    <row r="912" spans="1:36" ht="15.75" customHeight="1" x14ac:dyDescent="0.35">
      <c r="A912" s="193"/>
      <c r="B912" s="194"/>
      <c r="C912" s="194"/>
      <c r="D912" s="193"/>
      <c r="O912" s="128"/>
      <c r="P912" s="128"/>
      <c r="Q912" s="128"/>
      <c r="R912" s="128"/>
      <c r="S912" s="128"/>
      <c r="T912" s="128"/>
      <c r="U912" s="128"/>
      <c r="V912" s="128"/>
      <c r="W912" s="128"/>
      <c r="X912" s="128"/>
      <c r="Y912" s="128"/>
      <c r="Z912" s="128"/>
      <c r="AA912" s="128"/>
      <c r="AB912" s="128"/>
      <c r="AC912" s="128"/>
      <c r="AD912" s="128"/>
      <c r="AE912" s="128"/>
      <c r="AF912" s="128"/>
      <c r="AG912" s="128"/>
      <c r="AH912" s="128"/>
      <c r="AI912" s="128"/>
      <c r="AJ912" s="128"/>
    </row>
    <row r="913" spans="1:36" ht="15.75" customHeight="1" x14ac:dyDescent="0.35">
      <c r="A913" s="193"/>
      <c r="B913" s="194"/>
      <c r="C913" s="194"/>
      <c r="D913" s="193"/>
      <c r="O913" s="128"/>
      <c r="P913" s="128"/>
      <c r="Q913" s="128"/>
      <c r="R913" s="128"/>
      <c r="S913" s="128"/>
      <c r="T913" s="128"/>
      <c r="U913" s="128"/>
      <c r="V913" s="128"/>
      <c r="W913" s="128"/>
      <c r="X913" s="128"/>
      <c r="Y913" s="128"/>
      <c r="Z913" s="128"/>
      <c r="AA913" s="128"/>
      <c r="AB913" s="128"/>
      <c r="AC913" s="128"/>
      <c r="AD913" s="128"/>
      <c r="AE913" s="128"/>
      <c r="AF913" s="128"/>
      <c r="AG913" s="128"/>
      <c r="AH913" s="128"/>
      <c r="AI913" s="128"/>
      <c r="AJ913" s="128"/>
    </row>
    <row r="914" spans="1:36" ht="15.75" customHeight="1" x14ac:dyDescent="0.35">
      <c r="D914" s="193"/>
      <c r="O914" s="128"/>
      <c r="P914" s="128"/>
      <c r="Q914" s="128"/>
      <c r="R914" s="128"/>
      <c r="S914" s="128"/>
      <c r="T914" s="128"/>
      <c r="U914" s="128"/>
      <c r="V914" s="128"/>
      <c r="W914" s="128"/>
      <c r="X914" s="128"/>
      <c r="Y914" s="128"/>
      <c r="Z914" s="128"/>
      <c r="AA914" s="128"/>
      <c r="AB914" s="128"/>
      <c r="AC914" s="128"/>
      <c r="AD914" s="128"/>
      <c r="AE914" s="128"/>
      <c r="AF914" s="128"/>
      <c r="AG914" s="128"/>
      <c r="AH914" s="128"/>
      <c r="AI914" s="128"/>
      <c r="AJ914" s="128"/>
    </row>
    <row r="915" spans="1:36" ht="15.75" customHeight="1" x14ac:dyDescent="0.35">
      <c r="D915" s="193"/>
      <c r="O915" s="128"/>
      <c r="P915" s="128"/>
      <c r="Q915" s="128"/>
      <c r="R915" s="128"/>
      <c r="S915" s="128"/>
      <c r="T915" s="128"/>
      <c r="U915" s="128"/>
      <c r="V915" s="128"/>
      <c r="W915" s="128"/>
      <c r="X915" s="128"/>
      <c r="Y915" s="128"/>
      <c r="Z915" s="128"/>
      <c r="AA915" s="128"/>
      <c r="AB915" s="128"/>
      <c r="AC915" s="128"/>
      <c r="AD915" s="128"/>
      <c r="AE915" s="128"/>
      <c r="AF915" s="128"/>
      <c r="AG915" s="128"/>
      <c r="AH915" s="128"/>
      <c r="AI915" s="128"/>
      <c r="AJ915" s="128"/>
    </row>
  </sheetData>
  <mergeCells count="18">
    <mergeCell ref="U466:V466"/>
    <mergeCell ref="W466:AC466"/>
    <mergeCell ref="AF466:AG466"/>
    <mergeCell ref="B496:AJ496"/>
    <mergeCell ref="B513:G513"/>
    <mergeCell ref="A404:G404"/>
    <mergeCell ref="B409:D409"/>
    <mergeCell ref="E409:G409"/>
    <mergeCell ref="A461:Q461"/>
    <mergeCell ref="A465:A466"/>
    <mergeCell ref="A628:B628"/>
    <mergeCell ref="A632:A633"/>
    <mergeCell ref="B633:H633"/>
    <mergeCell ref="E680:I681"/>
    <mergeCell ref="H409:M409"/>
    <mergeCell ref="B466:R466"/>
    <mergeCell ref="A597:A598"/>
    <mergeCell ref="B598:G598"/>
  </mergeCells>
  <pageMargins left="0.7" right="0.7" top="0.75" bottom="0.75" header="0" footer="0"/>
  <pageSetup orientation="portrait"/>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A1000"/>
  <sheetViews>
    <sheetView workbookViewId="0">
      <selection sqref="A1:E1"/>
    </sheetView>
  </sheetViews>
  <sheetFormatPr defaultColWidth="12.75" defaultRowHeight="15" customHeight="1" x14ac:dyDescent="0.3"/>
  <cols>
    <col min="1" max="1" width="69.75" customWidth="1"/>
    <col min="2" max="2" width="11.25" customWidth="1"/>
    <col min="3" max="3" width="15.25" customWidth="1"/>
    <col min="4" max="4" width="19.25" customWidth="1"/>
    <col min="5" max="5" width="16.83203125" customWidth="1"/>
    <col min="6" max="6" width="12.5" customWidth="1"/>
    <col min="7" max="7" width="22.83203125" customWidth="1"/>
    <col min="8" max="8" width="23.33203125" customWidth="1"/>
    <col min="9" max="9" width="15.75" customWidth="1"/>
    <col min="10" max="10" width="29.25" customWidth="1"/>
    <col min="11" max="16" width="8" customWidth="1"/>
    <col min="17" max="17" width="22.75" customWidth="1"/>
    <col min="18" max="18" width="10.75" customWidth="1"/>
    <col min="19" max="19" width="17.33203125" customWidth="1"/>
    <col min="20" max="21" width="10.75" customWidth="1"/>
    <col min="22" max="23" width="14.25" customWidth="1"/>
    <col min="24" max="24" width="9.5" customWidth="1"/>
    <col min="25" max="27" width="8" customWidth="1"/>
  </cols>
  <sheetData>
    <row r="1" spans="1:27" ht="14.5" x14ac:dyDescent="0.35">
      <c r="A1" s="338" t="s">
        <v>118</v>
      </c>
      <c r="B1" s="339"/>
      <c r="C1" s="339"/>
      <c r="D1" s="339"/>
      <c r="E1" s="326"/>
      <c r="F1" s="2"/>
      <c r="G1" s="2"/>
      <c r="H1" s="2"/>
      <c r="I1" s="2"/>
      <c r="J1" s="2"/>
      <c r="K1" s="2"/>
      <c r="L1" s="2"/>
      <c r="M1" s="2"/>
      <c r="N1" s="2"/>
      <c r="O1" s="2"/>
      <c r="P1" s="2"/>
      <c r="Q1" s="2"/>
      <c r="R1" s="2"/>
      <c r="S1" s="2"/>
      <c r="T1" s="2"/>
      <c r="U1" s="2"/>
      <c r="V1" s="2"/>
      <c r="W1" s="2"/>
      <c r="X1" s="2"/>
      <c r="Y1" s="2"/>
      <c r="Z1" s="2"/>
      <c r="AA1" s="2"/>
    </row>
    <row r="2" spans="1:27" ht="14.5" x14ac:dyDescent="0.35">
      <c r="A2" s="340" t="s">
        <v>1284</v>
      </c>
      <c r="B2" s="339"/>
      <c r="C2" s="339"/>
      <c r="D2" s="339"/>
      <c r="E2" s="326"/>
      <c r="F2" s="2"/>
      <c r="G2" s="2"/>
      <c r="H2" s="2"/>
      <c r="I2" s="2"/>
      <c r="J2" s="2"/>
      <c r="K2" s="2"/>
      <c r="L2" s="2"/>
      <c r="M2" s="2"/>
      <c r="N2" s="2"/>
      <c r="O2" s="2"/>
      <c r="P2" s="2"/>
      <c r="Q2" s="2"/>
      <c r="R2" s="2"/>
      <c r="S2" s="2"/>
      <c r="T2" s="2"/>
      <c r="U2" s="2"/>
      <c r="V2" s="2"/>
      <c r="W2" s="2"/>
      <c r="X2" s="2"/>
      <c r="Y2" s="2"/>
      <c r="Z2" s="2"/>
      <c r="AA2" s="2"/>
    </row>
    <row r="3" spans="1:27" ht="14.5" x14ac:dyDescent="0.35">
      <c r="A3" s="2"/>
      <c r="B3" s="2"/>
      <c r="C3" s="2"/>
      <c r="D3" s="2"/>
      <c r="E3" s="2"/>
      <c r="F3" s="2"/>
      <c r="G3" s="2"/>
      <c r="H3" s="2"/>
      <c r="I3" s="2"/>
      <c r="J3" s="2"/>
      <c r="K3" s="2"/>
      <c r="L3" s="2"/>
      <c r="M3" s="2"/>
      <c r="N3" s="2"/>
      <c r="O3" s="2"/>
      <c r="P3" s="2"/>
      <c r="Q3" s="2"/>
      <c r="R3" s="2"/>
      <c r="S3" s="2"/>
      <c r="T3" s="2"/>
      <c r="U3" s="2"/>
      <c r="V3" s="2"/>
      <c r="W3" s="2"/>
      <c r="X3" s="2"/>
      <c r="Y3" s="2"/>
      <c r="Z3" s="2"/>
      <c r="AA3" s="2"/>
    </row>
    <row r="4" spans="1:27" ht="14.5" x14ac:dyDescent="0.35">
      <c r="A4" s="2"/>
      <c r="B4" s="2"/>
      <c r="C4" s="2"/>
      <c r="D4" s="2"/>
      <c r="E4" s="2"/>
      <c r="F4" s="2"/>
      <c r="G4" s="2"/>
      <c r="H4" s="2"/>
      <c r="I4" s="2"/>
      <c r="J4" s="2"/>
      <c r="K4" s="2"/>
      <c r="L4" s="2"/>
      <c r="M4" s="2"/>
      <c r="N4" s="2"/>
      <c r="O4" s="2"/>
      <c r="P4" s="2"/>
      <c r="Q4" s="2"/>
      <c r="R4" s="2"/>
      <c r="S4" s="2"/>
      <c r="T4" s="2"/>
      <c r="U4" s="2"/>
      <c r="V4" s="2"/>
      <c r="W4" s="2"/>
      <c r="X4" s="2"/>
      <c r="Y4" s="2"/>
      <c r="Z4" s="2"/>
      <c r="AA4" s="2"/>
    </row>
    <row r="5" spans="1:27" ht="14.5" x14ac:dyDescent="0.35">
      <c r="A5" s="2"/>
      <c r="B5" s="2"/>
      <c r="C5" s="2"/>
      <c r="D5" s="2"/>
      <c r="E5" s="2"/>
      <c r="F5" s="2"/>
      <c r="G5" s="2"/>
      <c r="H5" s="2"/>
      <c r="I5" s="2"/>
      <c r="J5" s="2"/>
      <c r="K5" s="2"/>
      <c r="L5" s="2"/>
      <c r="M5" s="2"/>
      <c r="N5" s="2"/>
      <c r="O5" s="2"/>
      <c r="P5" s="2"/>
      <c r="Q5" s="2"/>
      <c r="R5" s="2"/>
      <c r="S5" s="2"/>
      <c r="T5" s="2"/>
      <c r="U5" s="2"/>
      <c r="V5" s="2"/>
      <c r="W5" s="2"/>
      <c r="X5" s="2"/>
      <c r="Y5" s="2"/>
      <c r="Z5" s="2"/>
      <c r="AA5" s="2"/>
    </row>
    <row r="6" spans="1:27" ht="14.5" x14ac:dyDescent="0.35">
      <c r="A6" s="2"/>
      <c r="B6" s="2"/>
      <c r="C6" s="2"/>
      <c r="D6" s="2"/>
      <c r="E6" s="2"/>
      <c r="F6" s="2"/>
      <c r="G6" s="2"/>
      <c r="H6" s="2"/>
      <c r="I6" s="2"/>
      <c r="J6" s="2"/>
      <c r="K6" s="2"/>
      <c r="L6" s="2"/>
      <c r="M6" s="2"/>
      <c r="N6" s="2"/>
      <c r="O6" s="2"/>
      <c r="P6" s="2"/>
      <c r="Q6" s="2"/>
      <c r="R6" s="2"/>
      <c r="S6" s="2"/>
      <c r="T6" s="2"/>
      <c r="U6" s="2"/>
      <c r="V6" s="2"/>
      <c r="W6" s="2"/>
      <c r="X6" s="2"/>
      <c r="Y6" s="2"/>
      <c r="Z6" s="2"/>
      <c r="AA6" s="2"/>
    </row>
    <row r="7" spans="1:27" ht="14.5" x14ac:dyDescent="0.35">
      <c r="A7" s="2"/>
      <c r="B7" s="2"/>
      <c r="C7" s="2"/>
      <c r="D7" s="2"/>
      <c r="E7" s="2"/>
      <c r="F7" s="2"/>
      <c r="G7" s="2"/>
      <c r="H7" s="2"/>
      <c r="I7" s="2"/>
      <c r="J7" s="2"/>
      <c r="K7" s="2"/>
      <c r="L7" s="2"/>
      <c r="M7" s="2"/>
      <c r="N7" s="2"/>
      <c r="O7" s="2"/>
      <c r="P7" s="2"/>
      <c r="Q7" s="2"/>
      <c r="R7" s="2"/>
      <c r="S7" s="2"/>
      <c r="T7" s="2"/>
      <c r="U7" s="2"/>
      <c r="V7" s="2"/>
      <c r="W7" s="2"/>
      <c r="X7" s="2"/>
      <c r="Y7" s="2"/>
      <c r="Z7" s="2"/>
      <c r="AA7" s="2"/>
    </row>
    <row r="8" spans="1:27" ht="14.5" x14ac:dyDescent="0.35">
      <c r="A8" s="2"/>
      <c r="B8" s="2"/>
      <c r="C8" s="2"/>
      <c r="D8" s="2"/>
      <c r="E8" s="2"/>
      <c r="F8" s="2"/>
      <c r="G8" s="2"/>
      <c r="H8" s="2"/>
      <c r="I8" s="2"/>
      <c r="J8" s="2"/>
      <c r="K8" s="2"/>
      <c r="L8" s="2"/>
      <c r="M8" s="2"/>
      <c r="N8" s="2"/>
      <c r="O8" s="2"/>
      <c r="P8" s="2"/>
      <c r="Q8" s="2"/>
      <c r="R8" s="2"/>
      <c r="S8" s="2"/>
      <c r="T8" s="2"/>
      <c r="U8" s="2"/>
      <c r="V8" s="2"/>
      <c r="W8" s="2"/>
      <c r="X8" s="2"/>
      <c r="Y8" s="2"/>
      <c r="Z8" s="2"/>
      <c r="AA8" s="2"/>
    </row>
    <row r="9" spans="1:27" ht="14.5" x14ac:dyDescent="0.35">
      <c r="A9" s="2"/>
      <c r="B9" s="2"/>
      <c r="C9" s="2"/>
      <c r="D9" s="2"/>
      <c r="E9" s="2"/>
      <c r="F9" s="2"/>
      <c r="G9" s="2"/>
      <c r="H9" s="2"/>
      <c r="I9" s="2"/>
      <c r="J9" s="2"/>
      <c r="K9" s="2"/>
      <c r="L9" s="2"/>
      <c r="M9" s="2"/>
      <c r="N9" s="2"/>
      <c r="O9" s="2"/>
      <c r="P9" s="2"/>
      <c r="Q9" s="2"/>
      <c r="R9" s="2"/>
      <c r="S9" s="2"/>
      <c r="T9" s="2"/>
      <c r="U9" s="2"/>
      <c r="V9" s="2"/>
      <c r="W9" s="2"/>
      <c r="X9" s="2"/>
      <c r="Y9" s="2"/>
      <c r="Z9" s="2"/>
      <c r="AA9" s="2"/>
    </row>
    <row r="10" spans="1:27" ht="14.5" x14ac:dyDescent="0.3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4.5" x14ac:dyDescent="0.3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4.5" x14ac:dyDescent="0.3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4.5" x14ac:dyDescent="0.3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4.5" x14ac:dyDescent="0.3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4.5" x14ac:dyDescent="0.3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4.5" x14ac:dyDescent="0.3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4.5" x14ac:dyDescent="0.3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4.5" x14ac:dyDescent="0.3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4.5" x14ac:dyDescent="0.35">
      <c r="A19" s="2" t="s">
        <v>1285</v>
      </c>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4.5" x14ac:dyDescent="0.35">
      <c r="A20" s="2">
        <v>155400</v>
      </c>
      <c r="B20" s="2" t="s">
        <v>1286</v>
      </c>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35">
      <c r="A21" s="340" t="s">
        <v>1287</v>
      </c>
      <c r="B21" s="339"/>
      <c r="C21" s="339"/>
      <c r="D21" s="339"/>
      <c r="E21" s="326"/>
      <c r="F21" s="2"/>
      <c r="G21" s="2"/>
      <c r="H21" s="2"/>
      <c r="I21" s="2"/>
      <c r="J21" s="2"/>
      <c r="K21" s="2"/>
      <c r="L21" s="2"/>
      <c r="M21" s="2"/>
      <c r="N21" s="2"/>
      <c r="O21" s="2"/>
      <c r="P21" s="2"/>
      <c r="Q21" s="2"/>
      <c r="R21" s="2"/>
      <c r="S21" s="2"/>
      <c r="T21" s="2"/>
      <c r="U21" s="2"/>
      <c r="V21" s="2"/>
      <c r="W21" s="2"/>
      <c r="X21" s="2"/>
      <c r="Y21" s="2"/>
      <c r="Z21" s="2"/>
      <c r="AA21" s="2"/>
    </row>
    <row r="22" spans="1:27" ht="15.75" customHeight="1" x14ac:dyDescent="0.3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3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3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35">
      <c r="A38" s="2" t="s">
        <v>1285</v>
      </c>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35">
      <c r="A39" s="2">
        <v>100800</v>
      </c>
      <c r="B39" s="2" t="s">
        <v>1286</v>
      </c>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35">
      <c r="A40" s="340" t="s">
        <v>1288</v>
      </c>
      <c r="B40" s="339"/>
      <c r="C40" s="339"/>
      <c r="D40" s="339"/>
      <c r="E40" s="326"/>
      <c r="F40" s="2"/>
      <c r="G40" s="2"/>
      <c r="H40" s="2"/>
      <c r="I40" s="2"/>
      <c r="J40" s="2"/>
      <c r="K40" s="2"/>
      <c r="L40" s="2"/>
      <c r="M40" s="2"/>
      <c r="N40" s="2"/>
      <c r="O40" s="2"/>
      <c r="P40" s="2"/>
      <c r="Q40" s="2"/>
      <c r="R40" s="2"/>
      <c r="S40" s="2"/>
      <c r="T40" s="2"/>
      <c r="U40" s="2"/>
      <c r="V40" s="2"/>
      <c r="W40" s="2"/>
      <c r="X40" s="2"/>
      <c r="Y40" s="2"/>
      <c r="Z40" s="2"/>
      <c r="AA40" s="2"/>
    </row>
    <row r="41" spans="1:27" ht="15.7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x14ac:dyDescent="0.35">
      <c r="A57" s="2" t="s">
        <v>1285</v>
      </c>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x14ac:dyDescent="0.35">
      <c r="A58" s="53">
        <v>194000</v>
      </c>
      <c r="B58" s="2" t="s">
        <v>1289</v>
      </c>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x14ac:dyDescent="0.35">
      <c r="A60" s="338" t="s">
        <v>1290</v>
      </c>
      <c r="B60" s="339"/>
      <c r="C60" s="339"/>
      <c r="D60" s="339"/>
      <c r="E60" s="326"/>
      <c r="F60" s="2"/>
      <c r="G60" s="2"/>
      <c r="H60" s="2"/>
      <c r="I60" s="2"/>
      <c r="J60" s="2"/>
      <c r="K60" s="2"/>
      <c r="L60" s="2"/>
      <c r="M60" s="2"/>
      <c r="N60" s="2"/>
      <c r="O60" s="2"/>
      <c r="P60" s="2"/>
      <c r="Q60" s="2"/>
      <c r="R60" s="2"/>
      <c r="S60" s="2"/>
      <c r="T60" s="2"/>
      <c r="U60" s="2"/>
      <c r="V60" s="2"/>
      <c r="W60" s="2"/>
      <c r="X60" s="2"/>
      <c r="Y60" s="2"/>
      <c r="Z60" s="2"/>
      <c r="AA60" s="2"/>
    </row>
    <row r="61" spans="1:27" ht="15.7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5.7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5.75" customHeight="1" x14ac:dyDescent="0.35">
      <c r="A85" s="2" t="s">
        <v>1291</v>
      </c>
      <c r="B85" s="2">
        <v>55.1</v>
      </c>
      <c r="C85" s="2" t="s">
        <v>1292</v>
      </c>
      <c r="D85" s="2"/>
      <c r="E85" s="2"/>
      <c r="F85" s="2"/>
      <c r="G85" s="2"/>
      <c r="H85" s="2"/>
      <c r="I85" s="2"/>
      <c r="J85" s="2"/>
      <c r="K85" s="2"/>
      <c r="L85" s="2"/>
      <c r="M85" s="2"/>
      <c r="N85" s="2"/>
      <c r="O85" s="2"/>
      <c r="P85" s="2"/>
      <c r="Q85" s="2"/>
      <c r="R85" s="2"/>
      <c r="S85" s="2"/>
      <c r="T85" s="2"/>
      <c r="U85" s="2"/>
      <c r="V85" s="2"/>
      <c r="W85" s="2"/>
      <c r="X85" s="2"/>
      <c r="Y85" s="2"/>
      <c r="Z85" s="2"/>
      <c r="AA85" s="2"/>
    </row>
    <row r="86" spans="1:27" ht="15.75" customHeight="1" x14ac:dyDescent="0.35">
      <c r="A86" s="2" t="s">
        <v>1293</v>
      </c>
      <c r="B86" s="2">
        <v>111.6</v>
      </c>
      <c r="C86" s="2"/>
      <c r="D86" s="2"/>
      <c r="E86" s="2"/>
      <c r="F86" s="2"/>
      <c r="G86" s="2"/>
      <c r="H86" s="2"/>
      <c r="I86" s="2"/>
      <c r="J86" s="2"/>
      <c r="K86" s="2"/>
      <c r="L86" s="2"/>
      <c r="M86" s="2"/>
      <c r="N86" s="2"/>
      <c r="O86" s="2"/>
      <c r="P86" s="2"/>
      <c r="Q86" s="2"/>
      <c r="R86" s="2"/>
      <c r="S86" s="2"/>
      <c r="T86" s="2"/>
      <c r="U86" s="2"/>
      <c r="V86" s="2"/>
      <c r="W86" s="2"/>
      <c r="X86" s="2"/>
      <c r="Y86" s="2"/>
      <c r="Z86" s="2"/>
      <c r="AA86" s="2"/>
    </row>
    <row r="87" spans="1:27" ht="15.7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5.75" customHeight="1" x14ac:dyDescent="0.35">
      <c r="A88" s="1" t="s">
        <v>1294</v>
      </c>
      <c r="B88" s="54">
        <f>(B86-B85)/B85</f>
        <v>1.0254083484573502</v>
      </c>
      <c r="C88" s="2"/>
      <c r="D88" s="2"/>
      <c r="E88" s="2"/>
      <c r="F88" s="2"/>
      <c r="G88" s="2"/>
      <c r="H88" s="2"/>
      <c r="I88" s="2"/>
      <c r="J88" s="2"/>
      <c r="K88" s="2"/>
      <c r="L88" s="2"/>
      <c r="M88" s="2"/>
      <c r="N88" s="2"/>
      <c r="O88" s="2"/>
      <c r="P88" s="2"/>
      <c r="Q88" s="2"/>
      <c r="R88" s="2"/>
      <c r="S88" s="2"/>
      <c r="T88" s="2"/>
      <c r="U88" s="2"/>
      <c r="V88" s="2"/>
      <c r="W88" s="2"/>
      <c r="X88" s="2"/>
      <c r="Y88" s="2"/>
      <c r="Z88" s="2"/>
      <c r="AA88" s="2"/>
    </row>
    <row r="89" spans="1:27" ht="15.75" customHeight="1" x14ac:dyDescent="0.35">
      <c r="A89" s="338" t="s">
        <v>1295</v>
      </c>
      <c r="B89" s="339"/>
      <c r="C89" s="339"/>
      <c r="D89" s="339"/>
      <c r="E89" s="326"/>
      <c r="F89" s="2"/>
      <c r="G89" s="2"/>
      <c r="H89" s="2"/>
      <c r="I89" s="2"/>
      <c r="J89" s="2"/>
      <c r="K89" s="2"/>
      <c r="L89" s="2"/>
      <c r="M89" s="2"/>
      <c r="N89" s="2"/>
      <c r="O89" s="2"/>
      <c r="P89" s="2"/>
      <c r="Q89" s="2"/>
      <c r="R89" s="2"/>
      <c r="S89" s="2"/>
      <c r="T89" s="2"/>
      <c r="U89" s="2"/>
      <c r="V89" s="2"/>
      <c r="W89" s="2"/>
      <c r="X89" s="2"/>
      <c r="Y89" s="2"/>
      <c r="Z89" s="2"/>
      <c r="AA89" s="2"/>
    </row>
    <row r="90" spans="1:27" ht="15.75" customHeight="1" x14ac:dyDescent="0.35">
      <c r="A90" s="2">
        <v>6.6290250000000004</v>
      </c>
      <c r="B90" s="2" t="s">
        <v>1296</v>
      </c>
      <c r="C90" s="2"/>
      <c r="D90" s="2"/>
      <c r="E90" s="2" t="s">
        <v>1297</v>
      </c>
      <c r="F90" s="2"/>
      <c r="G90" s="2"/>
      <c r="H90" s="2"/>
      <c r="I90" s="2"/>
      <c r="J90" s="2"/>
      <c r="K90" s="2"/>
      <c r="L90" s="2"/>
      <c r="M90" s="2"/>
      <c r="N90" s="2"/>
      <c r="O90" s="2"/>
      <c r="P90" s="2"/>
      <c r="Q90" s="2"/>
      <c r="R90" s="2"/>
      <c r="S90" s="2"/>
      <c r="T90" s="2"/>
      <c r="U90" s="2"/>
      <c r="V90" s="2"/>
      <c r="W90" s="2"/>
      <c r="X90" s="2"/>
      <c r="Y90" s="2"/>
      <c r="Z90" s="2"/>
      <c r="AA90" s="2"/>
    </row>
    <row r="91" spans="1:27" ht="15.75" customHeight="1" x14ac:dyDescent="0.35">
      <c r="A91" s="2">
        <f>1/A90</f>
        <v>0.15085174667466181</v>
      </c>
      <c r="B91" s="2" t="s">
        <v>1298</v>
      </c>
      <c r="C91" s="2"/>
      <c r="D91" s="2"/>
      <c r="E91" s="2" t="s">
        <v>1299</v>
      </c>
      <c r="F91" s="2"/>
      <c r="G91" s="2"/>
      <c r="H91" s="2"/>
      <c r="I91" s="2"/>
      <c r="J91" s="2"/>
      <c r="K91" s="2"/>
      <c r="L91" s="2"/>
      <c r="M91" s="2"/>
      <c r="N91" s="2"/>
      <c r="O91" s="2"/>
      <c r="P91" s="2"/>
      <c r="Q91" s="2"/>
      <c r="R91" s="2"/>
      <c r="S91" s="2"/>
      <c r="T91" s="2"/>
      <c r="U91" s="2"/>
      <c r="V91" s="2"/>
      <c r="W91" s="2"/>
      <c r="X91" s="2"/>
      <c r="Y91" s="2"/>
      <c r="Z91" s="2"/>
      <c r="AA91" s="2"/>
    </row>
    <row r="92" spans="1:27" ht="15.75" customHeight="1" x14ac:dyDescent="0.35">
      <c r="A92" s="55">
        <v>0.5</v>
      </c>
      <c r="B92" s="2" t="s">
        <v>1300</v>
      </c>
      <c r="C92" s="2"/>
      <c r="D92" s="2"/>
      <c r="E92" s="2" t="s">
        <v>1301</v>
      </c>
      <c r="F92" s="2"/>
      <c r="G92" s="2"/>
      <c r="H92" s="2"/>
      <c r="I92" s="2"/>
      <c r="J92" s="2"/>
      <c r="K92" s="2"/>
      <c r="L92" s="2"/>
      <c r="M92" s="2"/>
      <c r="N92" s="2"/>
      <c r="O92" s="2"/>
      <c r="P92" s="2"/>
      <c r="Q92" s="2"/>
      <c r="R92" s="2"/>
      <c r="S92" s="2"/>
      <c r="T92" s="2"/>
      <c r="U92" s="2"/>
      <c r="V92" s="2"/>
      <c r="W92" s="2"/>
      <c r="X92" s="2"/>
      <c r="Y92" s="2"/>
      <c r="Z92" s="2"/>
      <c r="AA92" s="2"/>
    </row>
    <row r="93" spans="1:27" ht="15.75" customHeight="1" x14ac:dyDescent="0.35">
      <c r="A93" s="2">
        <f>A92*A91</f>
        <v>7.5425873337330904E-2</v>
      </c>
      <c r="B93" s="2" t="s">
        <v>1302</v>
      </c>
      <c r="C93" s="2"/>
      <c r="D93" s="2"/>
      <c r="E93" s="2" t="s">
        <v>1299</v>
      </c>
      <c r="F93" s="2"/>
      <c r="G93" s="2"/>
      <c r="H93" s="2"/>
      <c r="I93" s="2"/>
      <c r="J93" s="2"/>
      <c r="K93" s="2"/>
      <c r="L93" s="2"/>
      <c r="M93" s="2"/>
      <c r="N93" s="2"/>
      <c r="O93" s="2"/>
      <c r="P93" s="2"/>
      <c r="Q93" s="2"/>
      <c r="R93" s="2"/>
      <c r="S93" s="2"/>
      <c r="T93" s="2"/>
      <c r="U93" s="2"/>
      <c r="V93" s="2"/>
      <c r="W93" s="2"/>
      <c r="X93" s="2"/>
      <c r="Y93" s="2"/>
      <c r="Z93" s="2"/>
      <c r="AA93" s="2"/>
    </row>
    <row r="94" spans="1:27" ht="15.75" customHeight="1" x14ac:dyDescent="0.35">
      <c r="A94" s="2">
        <f>1/A93</f>
        <v>13.258050000000001</v>
      </c>
      <c r="B94" s="2" t="s">
        <v>1303</v>
      </c>
      <c r="C94" s="2"/>
      <c r="D94" s="2"/>
      <c r="E94" s="2" t="s">
        <v>1299</v>
      </c>
      <c r="F94" s="2"/>
      <c r="G94" s="2"/>
      <c r="H94" s="2"/>
      <c r="I94" s="2"/>
      <c r="J94" s="2"/>
      <c r="K94" s="2"/>
      <c r="L94" s="55"/>
      <c r="M94" s="2"/>
      <c r="N94" s="2"/>
      <c r="O94" s="2"/>
      <c r="P94" s="2"/>
      <c r="Q94" s="2"/>
      <c r="R94" s="2"/>
      <c r="S94" s="2"/>
      <c r="T94" s="2"/>
      <c r="U94" s="2"/>
      <c r="V94" s="2"/>
      <c r="W94" s="2"/>
      <c r="X94" s="2"/>
      <c r="Y94" s="2"/>
      <c r="Z94" s="2"/>
      <c r="AA94" s="2"/>
    </row>
    <row r="95" spans="1:27" ht="15.75" customHeight="1" x14ac:dyDescent="0.35">
      <c r="A95" s="2">
        <v>8.0274920000000005</v>
      </c>
      <c r="B95" s="2" t="s">
        <v>1304</v>
      </c>
      <c r="C95" s="2"/>
      <c r="D95" s="2"/>
      <c r="E95" s="2" t="s">
        <v>1305</v>
      </c>
      <c r="F95" s="2"/>
      <c r="G95" s="2"/>
      <c r="H95" s="2"/>
      <c r="I95" s="2"/>
      <c r="J95" s="2"/>
      <c r="K95" s="2"/>
      <c r="L95" s="55"/>
      <c r="M95" s="2"/>
      <c r="N95" s="2"/>
      <c r="O95" s="2"/>
      <c r="P95" s="2"/>
      <c r="Q95" s="2"/>
      <c r="R95" s="2"/>
      <c r="S95" s="2"/>
      <c r="T95" s="2"/>
      <c r="U95" s="2"/>
      <c r="V95" s="2"/>
      <c r="W95" s="2"/>
      <c r="X95" s="2"/>
      <c r="Y95" s="2"/>
      <c r="Z95" s="2"/>
      <c r="AA95" s="2"/>
    </row>
    <row r="96" spans="1:27" ht="15.75" customHeight="1" x14ac:dyDescent="0.35">
      <c r="A96" s="56">
        <f>(A94-A95)/A95</f>
        <v>0.65158059329115492</v>
      </c>
      <c r="B96" s="2" t="s">
        <v>1306</v>
      </c>
      <c r="C96" s="55"/>
      <c r="D96" s="2"/>
      <c r="E96" s="2" t="s">
        <v>1299</v>
      </c>
      <c r="F96" s="2"/>
      <c r="G96" s="2"/>
      <c r="H96" s="2"/>
      <c r="I96" s="2"/>
      <c r="J96" s="2"/>
      <c r="K96" s="2"/>
      <c r="L96" s="2"/>
      <c r="M96" s="2"/>
      <c r="N96" s="2"/>
      <c r="O96" s="2"/>
      <c r="P96" s="2"/>
      <c r="Q96" s="2"/>
      <c r="R96" s="2"/>
      <c r="S96" s="2"/>
      <c r="T96" s="2"/>
      <c r="U96" s="2"/>
      <c r="V96" s="2"/>
      <c r="W96" s="2"/>
      <c r="X96" s="2"/>
      <c r="Y96" s="2"/>
      <c r="Z96" s="2"/>
      <c r="AA96" s="2"/>
    </row>
    <row r="97" spans="1:27" ht="15.7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5.75" customHeight="1" x14ac:dyDescent="0.35">
      <c r="A98" s="338" t="s">
        <v>1307</v>
      </c>
      <c r="B98" s="339"/>
      <c r="C98" s="339"/>
      <c r="D98" s="339"/>
      <c r="E98" s="326"/>
      <c r="F98" s="2"/>
      <c r="G98" s="2"/>
      <c r="H98" s="2"/>
      <c r="I98" s="2"/>
      <c r="J98" s="2"/>
      <c r="K98" s="2"/>
      <c r="L98" s="2"/>
      <c r="M98" s="2"/>
      <c r="N98" s="2"/>
      <c r="O98" s="2"/>
      <c r="P98" s="2"/>
      <c r="Q98" s="2"/>
      <c r="R98" s="2"/>
      <c r="S98" s="2"/>
      <c r="T98" s="2"/>
      <c r="U98" s="2"/>
      <c r="V98" s="2"/>
      <c r="W98" s="2"/>
      <c r="X98" s="2"/>
      <c r="Y98" s="2"/>
      <c r="Z98" s="2"/>
      <c r="AA98" s="2"/>
    </row>
    <row r="99" spans="1:27" ht="15.75" customHeight="1" x14ac:dyDescent="0.35">
      <c r="A99" s="55">
        <v>0.3</v>
      </c>
      <c r="B99" s="55" t="s">
        <v>1308</v>
      </c>
      <c r="C99" s="2"/>
      <c r="D99" s="2"/>
      <c r="E99" s="2"/>
      <c r="F99" s="2"/>
      <c r="G99" s="2"/>
      <c r="H99" s="2"/>
      <c r="I99" s="2"/>
      <c r="J99" s="2"/>
      <c r="K99" s="2"/>
      <c r="L99" s="2"/>
      <c r="M99" s="2"/>
      <c r="N99" s="2"/>
      <c r="O99" s="2"/>
      <c r="P99" s="2"/>
      <c r="Q99" s="2"/>
      <c r="R99" s="2"/>
      <c r="S99" s="2"/>
      <c r="T99" s="2"/>
      <c r="U99" s="2"/>
      <c r="V99" s="2"/>
      <c r="W99" s="2"/>
      <c r="X99" s="2"/>
      <c r="Y99" s="2"/>
      <c r="Z99" s="2"/>
      <c r="AA99" s="2"/>
    </row>
    <row r="100" spans="1:27" ht="15.75" customHeight="1" x14ac:dyDescent="0.35">
      <c r="A100" s="2">
        <v>63.5</v>
      </c>
      <c r="B100" s="2" t="s">
        <v>1309</v>
      </c>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5.75" customHeight="1" x14ac:dyDescent="0.35">
      <c r="A101" s="2">
        <f>1/A100</f>
        <v>1.5748031496062992E-2</v>
      </c>
      <c r="B101" s="2" t="s">
        <v>1310</v>
      </c>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5.75" customHeight="1" x14ac:dyDescent="0.35">
      <c r="A102" s="57">
        <f>A101*(1-A99)</f>
        <v>1.1023622047244094E-2</v>
      </c>
      <c r="B102" s="2" t="s">
        <v>1311</v>
      </c>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5.75" customHeight="1" x14ac:dyDescent="0.35">
      <c r="A103" s="57">
        <f>1/A102</f>
        <v>90.714285714285722</v>
      </c>
      <c r="B103" s="2" t="s">
        <v>1312</v>
      </c>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5.75" customHeight="1" x14ac:dyDescent="0.35">
      <c r="A104" s="55">
        <v>0.35</v>
      </c>
      <c r="B104" s="2" t="s">
        <v>1313</v>
      </c>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5.75" customHeight="1" x14ac:dyDescent="0.35">
      <c r="A105" s="2">
        <f>A102*(1-A104)</f>
        <v>7.1653543307086615E-3</v>
      </c>
      <c r="B105" s="2" t="s">
        <v>1314</v>
      </c>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5.75" customHeight="1" x14ac:dyDescent="0.35">
      <c r="A106" s="2">
        <f>1/A105</f>
        <v>139.56043956043956</v>
      </c>
      <c r="B106" s="2" t="s">
        <v>1315</v>
      </c>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5.75" customHeight="1" x14ac:dyDescent="0.35">
      <c r="A107" s="56">
        <f>(A106-A103)/A103</f>
        <v>0.53846153846153832</v>
      </c>
      <c r="B107" s="2" t="s">
        <v>1316</v>
      </c>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5.75" customHeight="1" x14ac:dyDescent="0.35">
      <c r="A108" s="55"/>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5.75" customHeight="1" x14ac:dyDescent="0.35">
      <c r="A109" s="338" t="s">
        <v>1317</v>
      </c>
      <c r="B109" s="339"/>
      <c r="C109" s="339"/>
      <c r="D109" s="339"/>
      <c r="E109" s="326"/>
      <c r="F109" s="2"/>
      <c r="G109" s="2"/>
      <c r="H109" s="2"/>
      <c r="I109" s="2"/>
      <c r="J109" s="2"/>
      <c r="K109" s="2"/>
      <c r="L109" s="2"/>
      <c r="M109" s="2"/>
      <c r="N109" s="2"/>
      <c r="O109" s="2"/>
      <c r="P109" s="2"/>
      <c r="Q109" s="2"/>
      <c r="R109" s="2"/>
      <c r="S109" s="2"/>
      <c r="T109" s="2"/>
      <c r="U109" s="2"/>
      <c r="V109" s="2"/>
      <c r="W109" s="2"/>
      <c r="X109" s="2"/>
      <c r="Y109" s="2"/>
      <c r="Z109" s="2"/>
      <c r="AA109" s="2"/>
    </row>
    <row r="110" spans="1:27" ht="15.7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5.75" customHeight="1" x14ac:dyDescent="0.35">
      <c r="A111" s="56">
        <f>A122</f>
        <v>0.20481927710843381</v>
      </c>
      <c r="B111" s="2" t="s">
        <v>1318</v>
      </c>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5.7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5.75" customHeight="1" x14ac:dyDescent="0.35">
      <c r="A113" s="338" t="s">
        <v>1319</v>
      </c>
      <c r="B113" s="339"/>
      <c r="C113" s="339"/>
      <c r="D113" s="339"/>
      <c r="E113" s="326"/>
      <c r="F113" s="2"/>
      <c r="G113" s="2"/>
      <c r="H113" s="2"/>
      <c r="I113" s="2"/>
      <c r="J113" s="2"/>
      <c r="K113" s="2"/>
      <c r="L113" s="2"/>
      <c r="M113" s="2"/>
      <c r="N113" s="2"/>
      <c r="O113" s="2"/>
      <c r="P113" s="2"/>
      <c r="Q113" s="2"/>
      <c r="R113" s="2"/>
      <c r="S113" s="2"/>
      <c r="T113" s="2"/>
      <c r="U113" s="2"/>
      <c r="V113" s="2"/>
      <c r="W113" s="2"/>
      <c r="X113" s="2"/>
      <c r="Y113" s="2"/>
      <c r="Z113" s="2"/>
      <c r="AA113" s="2"/>
    </row>
    <row r="114" spans="1:27" ht="15.75" customHeight="1" x14ac:dyDescent="0.35">
      <c r="A114" s="55">
        <v>0.2</v>
      </c>
      <c r="B114" s="55" t="s">
        <v>1308</v>
      </c>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5.75" customHeight="1" x14ac:dyDescent="0.35">
      <c r="A115" s="2">
        <v>1.95</v>
      </c>
      <c r="B115" s="2" t="s">
        <v>1320</v>
      </c>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5.75" customHeight="1" x14ac:dyDescent="0.35">
      <c r="A116" s="2">
        <f>1/A115</f>
        <v>0.51282051282051289</v>
      </c>
      <c r="B116" s="2" t="s">
        <v>1310</v>
      </c>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5.75" customHeight="1" x14ac:dyDescent="0.35">
      <c r="A117" s="57">
        <f>A116*(1-A114)</f>
        <v>0.41025641025641035</v>
      </c>
      <c r="B117" s="2" t="s">
        <v>1311</v>
      </c>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5.75" customHeight="1" x14ac:dyDescent="0.35">
      <c r="A118" s="57">
        <f>1/A117</f>
        <v>2.4374999999999996</v>
      </c>
      <c r="B118" s="2" t="s">
        <v>1312</v>
      </c>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5.75" customHeight="1" x14ac:dyDescent="0.35">
      <c r="A119" s="55">
        <v>0.17</v>
      </c>
      <c r="B119" s="2" t="s">
        <v>1313</v>
      </c>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5.75" customHeight="1" x14ac:dyDescent="0.35">
      <c r="A120" s="2">
        <f>A117*(1-A119)</f>
        <v>0.34051282051282056</v>
      </c>
      <c r="B120" s="2" t="s">
        <v>1314</v>
      </c>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5.75" customHeight="1" x14ac:dyDescent="0.35">
      <c r="A121" s="2">
        <f>1/A120</f>
        <v>2.9367469879518069</v>
      </c>
      <c r="B121" s="2" t="s">
        <v>1315</v>
      </c>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5.75" customHeight="1" x14ac:dyDescent="0.35">
      <c r="A122" s="56">
        <f>(A121-A118)/A118</f>
        <v>0.20481927710843381</v>
      </c>
      <c r="B122" s="2" t="s">
        <v>1316</v>
      </c>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5.7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5.75" customHeight="1" x14ac:dyDescent="0.35">
      <c r="A124" s="338" t="s">
        <v>1321</v>
      </c>
      <c r="B124" s="339"/>
      <c r="C124" s="339"/>
      <c r="D124" s="339"/>
      <c r="E124" s="326"/>
      <c r="F124" s="2"/>
      <c r="G124" s="2"/>
      <c r="H124" s="2"/>
      <c r="I124" s="2"/>
      <c r="J124" s="2"/>
      <c r="K124" s="2"/>
      <c r="L124" s="58"/>
      <c r="M124" s="2"/>
      <c r="N124" s="2"/>
      <c r="O124" s="2"/>
      <c r="P124" s="2"/>
      <c r="Q124" s="2"/>
      <c r="R124" s="2"/>
      <c r="S124" s="2"/>
      <c r="T124" s="2"/>
      <c r="U124" s="2"/>
      <c r="V124" s="2"/>
      <c r="W124" s="2"/>
      <c r="X124" s="2"/>
      <c r="Y124" s="2"/>
      <c r="Z124" s="2"/>
      <c r="AA124" s="2"/>
    </row>
    <row r="125" spans="1:27" ht="15.75" customHeight="1" x14ac:dyDescent="0.35">
      <c r="A125" s="59">
        <v>4.4824543659231753E-4</v>
      </c>
      <c r="B125" s="2" t="s">
        <v>1322</v>
      </c>
      <c r="C125" s="2"/>
      <c r="D125" s="2"/>
      <c r="E125" s="2"/>
      <c r="F125" s="2"/>
      <c r="G125" s="2"/>
      <c r="H125" s="2"/>
      <c r="I125" s="2"/>
      <c r="J125" s="2"/>
      <c r="K125" s="2"/>
      <c r="L125" s="2"/>
      <c r="M125" s="55"/>
      <c r="N125" s="55"/>
      <c r="O125" s="2"/>
      <c r="P125" s="2"/>
      <c r="Q125" s="2"/>
      <c r="R125" s="2"/>
      <c r="S125" s="2"/>
      <c r="T125" s="2"/>
      <c r="U125" s="2"/>
      <c r="V125" s="2"/>
      <c r="W125" s="2"/>
      <c r="X125" s="2"/>
      <c r="Y125" s="2"/>
      <c r="Z125" s="2"/>
      <c r="AA125" s="2"/>
    </row>
    <row r="126" spans="1:27" ht="15.75" customHeight="1" x14ac:dyDescent="0.35">
      <c r="A126" s="2">
        <v>1.27</v>
      </c>
      <c r="B126" s="2" t="s">
        <v>1323</v>
      </c>
      <c r="C126" s="2"/>
      <c r="D126" s="2"/>
      <c r="E126" s="2"/>
      <c r="F126" s="60"/>
      <c r="G126" s="2"/>
      <c r="H126" s="2"/>
      <c r="I126" s="2"/>
      <c r="J126" s="2"/>
      <c r="K126" s="2"/>
      <c r="L126" s="8"/>
      <c r="M126" s="59"/>
      <c r="N126" s="59"/>
      <c r="O126" s="2"/>
      <c r="P126" s="2"/>
      <c r="Q126" s="2"/>
      <c r="R126" s="2"/>
      <c r="S126" s="2"/>
      <c r="T126" s="2"/>
      <c r="U126" s="2"/>
      <c r="V126" s="2"/>
      <c r="W126" s="2"/>
      <c r="X126" s="2"/>
      <c r="Y126" s="2"/>
      <c r="Z126" s="2"/>
      <c r="AA126" s="2"/>
    </row>
    <row r="127" spans="1:27" ht="15.75" customHeight="1" x14ac:dyDescent="0.35">
      <c r="A127" s="2">
        <f>(1/CONVERT(A125/A126,"mi","km")*0.00105505585)</f>
        <v>1.857438352962903</v>
      </c>
      <c r="B127" s="2" t="s">
        <v>1324</v>
      </c>
      <c r="C127" s="2"/>
      <c r="D127" s="2"/>
      <c r="E127" s="2"/>
      <c r="F127" s="2"/>
      <c r="G127" s="2"/>
      <c r="H127" s="2"/>
      <c r="I127" s="2"/>
      <c r="J127" s="2"/>
      <c r="K127" s="2"/>
      <c r="L127" s="2"/>
      <c r="M127" s="59"/>
      <c r="N127" s="59"/>
      <c r="O127" s="2"/>
      <c r="P127" s="2"/>
      <c r="Q127" s="2"/>
      <c r="R127" s="2"/>
      <c r="S127" s="2"/>
      <c r="T127" s="2"/>
      <c r="U127" s="2"/>
      <c r="V127" s="2"/>
      <c r="W127" s="2"/>
      <c r="X127" s="2"/>
      <c r="Y127" s="2"/>
      <c r="Z127" s="2"/>
      <c r="AA127" s="2"/>
    </row>
    <row r="128" spans="1:27" ht="15.75" customHeight="1" x14ac:dyDescent="0.35">
      <c r="A128" s="2">
        <f>1/A127</f>
        <v>0.53837587578874124</v>
      </c>
      <c r="B128" s="2" t="s">
        <v>1325</v>
      </c>
      <c r="C128" s="2"/>
      <c r="D128" s="2"/>
      <c r="E128" s="2"/>
      <c r="F128" s="60"/>
      <c r="G128" s="2"/>
      <c r="H128" s="2"/>
      <c r="I128" s="2"/>
      <c r="J128" s="2"/>
      <c r="K128" s="2"/>
      <c r="L128" s="2"/>
      <c r="M128" s="55"/>
      <c r="N128" s="55"/>
      <c r="O128" s="2"/>
      <c r="P128" s="2"/>
      <c r="Q128" s="2"/>
      <c r="R128" s="2"/>
      <c r="S128" s="2"/>
      <c r="T128" s="2"/>
      <c r="U128" s="2"/>
      <c r="V128" s="2"/>
      <c r="W128" s="2"/>
      <c r="X128" s="2"/>
      <c r="Y128" s="2"/>
      <c r="Z128" s="2"/>
      <c r="AA128" s="2"/>
    </row>
    <row r="129" spans="1:27" ht="15.75" customHeight="1" x14ac:dyDescent="0.35">
      <c r="A129" s="2">
        <v>1.07</v>
      </c>
      <c r="B129" s="2" t="s">
        <v>1326</v>
      </c>
      <c r="C129" s="2"/>
      <c r="D129" s="2"/>
      <c r="E129" s="2"/>
      <c r="F129" s="60"/>
      <c r="G129" s="2"/>
      <c r="H129" s="2"/>
      <c r="I129" s="2"/>
      <c r="J129" s="2"/>
      <c r="K129" s="2"/>
      <c r="L129" s="2"/>
      <c r="M129" s="55"/>
      <c r="N129" s="55"/>
      <c r="O129" s="2"/>
      <c r="P129" s="2"/>
      <c r="Q129" s="2"/>
      <c r="R129" s="2"/>
      <c r="S129" s="2"/>
      <c r="T129" s="2"/>
      <c r="U129" s="2"/>
      <c r="V129" s="2"/>
      <c r="W129" s="2"/>
      <c r="X129" s="2"/>
      <c r="Y129" s="2"/>
      <c r="Z129" s="2"/>
      <c r="AA129" s="2"/>
    </row>
    <row r="130" spans="1:27" ht="15.75" customHeight="1" x14ac:dyDescent="0.35">
      <c r="A130" s="2">
        <f>1/A129</f>
        <v>0.93457943925233644</v>
      </c>
      <c r="B130" s="2" t="s">
        <v>1327</v>
      </c>
      <c r="C130" s="2"/>
      <c r="D130" s="2"/>
      <c r="E130" s="2"/>
      <c r="F130" s="60"/>
      <c r="G130" s="2"/>
      <c r="H130" s="2"/>
      <c r="I130" s="2"/>
      <c r="J130" s="2"/>
      <c r="K130" s="2"/>
      <c r="L130" s="2"/>
      <c r="M130" s="55"/>
      <c r="N130" s="55"/>
      <c r="O130" s="2"/>
      <c r="P130" s="2"/>
      <c r="Q130" s="2"/>
      <c r="R130" s="2"/>
      <c r="S130" s="2"/>
      <c r="T130" s="2"/>
      <c r="U130" s="2"/>
      <c r="V130" s="2"/>
      <c r="W130" s="2"/>
      <c r="X130" s="2"/>
      <c r="Y130" s="2"/>
      <c r="Z130" s="2"/>
      <c r="AA130" s="2"/>
    </row>
    <row r="131" spans="1:27" ht="15.75" customHeight="1" x14ac:dyDescent="0.35">
      <c r="A131" s="56">
        <f>(A130-A128)/A128</f>
        <v>0.73592369435785332</v>
      </c>
      <c r="B131" s="2" t="s">
        <v>1316</v>
      </c>
      <c r="C131" s="2"/>
      <c r="D131" s="2"/>
      <c r="E131" s="2"/>
      <c r="F131" s="60"/>
      <c r="G131" s="2"/>
      <c r="H131" s="2"/>
      <c r="I131" s="2"/>
      <c r="J131" s="2"/>
      <c r="K131" s="2"/>
      <c r="L131" s="2"/>
      <c r="M131" s="2"/>
      <c r="N131" s="2"/>
      <c r="O131" s="2"/>
      <c r="P131" s="2"/>
      <c r="Q131" s="2"/>
      <c r="R131" s="2"/>
      <c r="S131" s="2"/>
      <c r="T131" s="2"/>
      <c r="U131" s="2"/>
      <c r="V131" s="2"/>
      <c r="W131" s="2"/>
      <c r="X131" s="2"/>
      <c r="Y131" s="2"/>
      <c r="Z131" s="2"/>
      <c r="AA131" s="2"/>
    </row>
    <row r="132" spans="1:27" ht="15.75" customHeight="1" x14ac:dyDescent="0.35">
      <c r="A132" s="2"/>
      <c r="B132" s="2"/>
      <c r="C132" s="2"/>
      <c r="D132" s="2"/>
      <c r="E132" s="2"/>
      <c r="F132" s="2"/>
      <c r="G132" s="2"/>
      <c r="H132" s="2"/>
      <c r="I132" s="2"/>
      <c r="J132" s="61"/>
      <c r="K132" s="2"/>
      <c r="L132" s="2"/>
      <c r="M132" s="2"/>
      <c r="N132" s="2"/>
      <c r="O132" s="2"/>
      <c r="P132" s="2"/>
      <c r="Q132" s="2"/>
      <c r="R132" s="2"/>
      <c r="S132" s="2"/>
      <c r="T132" s="2"/>
      <c r="U132" s="2"/>
      <c r="V132" s="2"/>
      <c r="W132" s="2"/>
      <c r="X132" s="2"/>
      <c r="Y132" s="2"/>
      <c r="Z132" s="2"/>
      <c r="AA132" s="2"/>
    </row>
    <row r="133" spans="1:27" ht="15.75" customHeight="1" x14ac:dyDescent="0.35">
      <c r="A133" s="58"/>
      <c r="B133" s="55"/>
      <c r="C133" s="55"/>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5.75" customHeight="1" x14ac:dyDescent="0.35">
      <c r="A134" s="338" t="s">
        <v>174</v>
      </c>
      <c r="B134" s="339"/>
      <c r="C134" s="339"/>
      <c r="D134" s="339"/>
      <c r="E134" s="326"/>
      <c r="F134" s="2"/>
      <c r="G134" s="2"/>
      <c r="H134" s="2"/>
      <c r="I134" s="2"/>
      <c r="J134" s="2"/>
      <c r="K134" s="2"/>
      <c r="L134" s="2"/>
      <c r="M134" s="2"/>
      <c r="N134" s="2"/>
      <c r="O134" s="2"/>
      <c r="P134" s="2"/>
      <c r="Q134" s="2"/>
      <c r="R134" s="2"/>
      <c r="S134" s="2"/>
      <c r="T134" s="2"/>
      <c r="U134" s="2"/>
      <c r="V134" s="2"/>
      <c r="W134" s="2"/>
      <c r="X134" s="2"/>
      <c r="Y134" s="2"/>
      <c r="Z134" s="2"/>
      <c r="AA134" s="2"/>
    </row>
    <row r="135" spans="1:27" ht="15.75" customHeight="1" x14ac:dyDescent="0.35">
      <c r="A135" s="62" t="s">
        <v>1328</v>
      </c>
      <c r="B135" s="7"/>
      <c r="C135" s="7"/>
      <c r="D135" s="7"/>
      <c r="E135" s="7"/>
      <c r="F135" s="7"/>
      <c r="G135" s="7"/>
      <c r="H135" s="2"/>
      <c r="I135" s="2"/>
      <c r="J135" s="2"/>
      <c r="K135" s="2"/>
      <c r="L135" s="2"/>
      <c r="M135" s="2"/>
      <c r="N135" s="2"/>
      <c r="O135" s="2"/>
      <c r="P135" s="2"/>
      <c r="Q135" s="2"/>
      <c r="R135" s="2"/>
      <c r="S135" s="2"/>
      <c r="T135" s="2"/>
      <c r="U135" s="2"/>
      <c r="V135" s="2"/>
      <c r="W135" s="2"/>
      <c r="X135" s="2"/>
      <c r="Y135" s="2"/>
      <c r="Z135" s="2"/>
      <c r="AA135" s="2"/>
    </row>
    <row r="136" spans="1:27" ht="15.75" customHeight="1" x14ac:dyDescent="0.35">
      <c r="A136" s="63"/>
      <c r="B136" s="341" t="s">
        <v>1329</v>
      </c>
      <c r="C136" s="342"/>
      <c r="D136" s="342"/>
      <c r="E136" s="343"/>
      <c r="F136" s="7"/>
      <c r="G136" s="7"/>
      <c r="H136" s="2"/>
      <c r="I136" s="2"/>
      <c r="J136" s="2"/>
      <c r="K136" s="2"/>
      <c r="L136" s="2"/>
      <c r="M136" s="2"/>
      <c r="N136" s="2"/>
      <c r="O136" s="2"/>
      <c r="P136" s="2"/>
      <c r="Q136" s="2"/>
      <c r="R136" s="2"/>
      <c r="S136" s="2"/>
      <c r="T136" s="2"/>
      <c r="U136" s="2"/>
      <c r="V136" s="2"/>
      <c r="W136" s="2"/>
      <c r="X136" s="2"/>
      <c r="Y136" s="2"/>
      <c r="Z136" s="2"/>
      <c r="AA136" s="2"/>
    </row>
    <row r="137" spans="1:27" ht="15.75" customHeight="1" x14ac:dyDescent="0.35">
      <c r="A137" s="64"/>
      <c r="B137" s="341" t="s">
        <v>1330</v>
      </c>
      <c r="C137" s="343"/>
      <c r="D137" s="341" t="s">
        <v>1331</v>
      </c>
      <c r="E137" s="343"/>
      <c r="F137" s="7"/>
      <c r="G137" s="7"/>
      <c r="H137" s="2"/>
      <c r="I137" s="2"/>
      <c r="J137" s="2"/>
      <c r="K137" s="2"/>
      <c r="L137" s="2"/>
      <c r="M137" s="2"/>
      <c r="N137" s="2"/>
      <c r="O137" s="2"/>
      <c r="P137" s="2"/>
      <c r="Q137" s="2"/>
      <c r="R137" s="2"/>
      <c r="S137" s="2"/>
      <c r="T137" s="2"/>
      <c r="U137" s="2"/>
      <c r="V137" s="2"/>
      <c r="W137" s="2"/>
      <c r="X137" s="2"/>
      <c r="Y137" s="2"/>
      <c r="Z137" s="2"/>
      <c r="AA137" s="2"/>
    </row>
    <row r="138" spans="1:27" ht="15.75" customHeight="1" x14ac:dyDescent="0.35">
      <c r="A138" s="65" t="s">
        <v>1332</v>
      </c>
      <c r="B138" s="66" t="s">
        <v>1333</v>
      </c>
      <c r="C138" s="66" t="s">
        <v>1334</v>
      </c>
      <c r="D138" s="66" t="s">
        <v>1335</v>
      </c>
      <c r="E138" s="66" t="s">
        <v>1336</v>
      </c>
      <c r="F138" s="7"/>
      <c r="G138" s="67" t="s">
        <v>1337</v>
      </c>
      <c r="H138" s="2"/>
      <c r="I138" s="2"/>
      <c r="J138" s="2"/>
      <c r="K138" s="2"/>
      <c r="L138" s="2"/>
      <c r="M138" s="2"/>
      <c r="N138" s="2"/>
      <c r="O138" s="2"/>
      <c r="P138" s="2"/>
      <c r="Q138" s="2"/>
      <c r="R138" s="2"/>
      <c r="S138" s="2"/>
      <c r="T138" s="2"/>
      <c r="U138" s="2"/>
      <c r="V138" s="2"/>
      <c r="W138" s="2"/>
      <c r="X138" s="2"/>
      <c r="Y138" s="2"/>
      <c r="Z138" s="2"/>
      <c r="AA138" s="2"/>
    </row>
    <row r="139" spans="1:27" ht="15.75" customHeight="1" x14ac:dyDescent="0.35">
      <c r="A139" s="68" t="s">
        <v>1338</v>
      </c>
      <c r="B139" s="69">
        <v>95</v>
      </c>
      <c r="C139" s="70">
        <v>95</v>
      </c>
      <c r="D139" s="69">
        <v>50</v>
      </c>
      <c r="E139" s="70">
        <v>50</v>
      </c>
      <c r="F139" s="67" t="s">
        <v>167</v>
      </c>
      <c r="G139" s="7">
        <f t="shared" ref="G139:G156" si="0">(C139-E139)/C139</f>
        <v>0.47368421052631576</v>
      </c>
      <c r="H139" s="2"/>
      <c r="I139" s="2"/>
      <c r="J139" s="2"/>
      <c r="K139" s="2"/>
      <c r="L139" s="2"/>
      <c r="M139" s="2"/>
      <c r="N139" s="2"/>
      <c r="O139" s="2"/>
      <c r="P139" s="2"/>
      <c r="Q139" s="2"/>
      <c r="R139" s="2"/>
      <c r="S139" s="2"/>
      <c r="T139" s="2"/>
      <c r="U139" s="2"/>
      <c r="V139" s="2"/>
      <c r="W139" s="2"/>
      <c r="X139" s="2"/>
      <c r="Y139" s="2"/>
      <c r="Z139" s="2"/>
      <c r="AA139" s="2"/>
    </row>
    <row r="140" spans="1:27" ht="15.75" customHeight="1" x14ac:dyDescent="0.35">
      <c r="A140" s="71" t="s">
        <v>1339</v>
      </c>
      <c r="B140" s="72">
        <v>100</v>
      </c>
      <c r="C140" s="73">
        <v>100</v>
      </c>
      <c r="D140" s="72">
        <v>70</v>
      </c>
      <c r="E140" s="73">
        <v>70</v>
      </c>
      <c r="F140" s="67" t="s">
        <v>167</v>
      </c>
      <c r="G140" s="7">
        <f t="shared" si="0"/>
        <v>0.3</v>
      </c>
      <c r="H140" s="2"/>
      <c r="I140" s="2"/>
      <c r="J140" s="2"/>
      <c r="K140" s="2"/>
      <c r="L140" s="2"/>
      <c r="M140" s="2"/>
      <c r="N140" s="2"/>
      <c r="O140" s="2"/>
      <c r="P140" s="2"/>
      <c r="Q140" s="2"/>
      <c r="R140" s="2"/>
      <c r="S140" s="2"/>
      <c r="T140" s="2"/>
      <c r="U140" s="2"/>
      <c r="V140" s="2"/>
      <c r="W140" s="2"/>
      <c r="X140" s="2"/>
      <c r="Y140" s="2"/>
      <c r="Z140" s="2"/>
      <c r="AA140" s="2"/>
    </row>
    <row r="141" spans="1:27" ht="15.75" customHeight="1" x14ac:dyDescent="0.35">
      <c r="A141" s="71" t="s">
        <v>1340</v>
      </c>
      <c r="B141" s="72">
        <v>95</v>
      </c>
      <c r="C141" s="73">
        <v>95</v>
      </c>
      <c r="D141" s="72">
        <v>50</v>
      </c>
      <c r="E141" s="73">
        <v>50</v>
      </c>
      <c r="F141" s="67" t="s">
        <v>167</v>
      </c>
      <c r="G141" s="7">
        <f t="shared" si="0"/>
        <v>0.47368421052631576</v>
      </c>
      <c r="H141" s="2"/>
      <c r="I141" s="2"/>
      <c r="J141" s="2"/>
      <c r="K141" s="2"/>
      <c r="L141" s="2"/>
      <c r="M141" s="2"/>
      <c r="N141" s="2"/>
      <c r="O141" s="2"/>
      <c r="P141" s="2"/>
      <c r="Q141" s="2"/>
      <c r="R141" s="2"/>
      <c r="S141" s="2"/>
      <c r="T141" s="2"/>
      <c r="U141" s="2"/>
      <c r="V141" s="2"/>
      <c r="W141" s="2"/>
      <c r="X141" s="2"/>
      <c r="Y141" s="2"/>
      <c r="Z141" s="2"/>
      <c r="AA141" s="2"/>
    </row>
    <row r="142" spans="1:27" ht="15.75" customHeight="1" x14ac:dyDescent="0.35">
      <c r="A142" s="71" t="s">
        <v>1341</v>
      </c>
      <c r="B142" s="72">
        <v>105</v>
      </c>
      <c r="C142" s="73">
        <v>105</v>
      </c>
      <c r="D142" s="72">
        <v>110</v>
      </c>
      <c r="E142" s="73">
        <v>110</v>
      </c>
      <c r="F142" s="74" t="s">
        <v>1342</v>
      </c>
      <c r="G142" s="7">
        <f t="shared" si="0"/>
        <v>-4.7619047619047616E-2</v>
      </c>
      <c r="H142" s="2"/>
      <c r="I142" s="2"/>
      <c r="J142" s="2"/>
      <c r="K142" s="2"/>
      <c r="L142" s="2"/>
      <c r="M142" s="2"/>
      <c r="N142" s="2"/>
      <c r="O142" s="2"/>
      <c r="P142" s="2"/>
      <c r="Q142" s="2"/>
      <c r="R142" s="2"/>
      <c r="S142" s="2"/>
      <c r="T142" s="2"/>
      <c r="U142" s="2"/>
      <c r="V142" s="2"/>
      <c r="W142" s="2"/>
      <c r="X142" s="2"/>
      <c r="Y142" s="2"/>
      <c r="Z142" s="2"/>
      <c r="AA142" s="2"/>
    </row>
    <row r="143" spans="1:27" ht="15.75" customHeight="1" x14ac:dyDescent="0.35">
      <c r="A143" s="71" t="s">
        <v>1343</v>
      </c>
      <c r="B143" s="72">
        <v>80</v>
      </c>
      <c r="C143" s="73">
        <v>80</v>
      </c>
      <c r="D143" s="72">
        <v>35</v>
      </c>
      <c r="E143" s="73">
        <v>35</v>
      </c>
      <c r="F143" s="67" t="s">
        <v>167</v>
      </c>
      <c r="G143" s="7">
        <f t="shared" si="0"/>
        <v>0.5625</v>
      </c>
      <c r="H143" s="2"/>
      <c r="I143" s="2"/>
      <c r="J143" s="2"/>
      <c r="K143" s="2"/>
      <c r="L143" s="2"/>
      <c r="M143" s="2"/>
      <c r="N143" s="2"/>
      <c r="O143" s="2"/>
      <c r="P143" s="2"/>
      <c r="Q143" s="2"/>
      <c r="R143" s="2"/>
      <c r="S143" s="2"/>
      <c r="T143" s="2"/>
      <c r="U143" s="2"/>
      <c r="V143" s="2"/>
      <c r="W143" s="2"/>
      <c r="X143" s="2"/>
      <c r="Y143" s="2"/>
      <c r="Z143" s="2"/>
      <c r="AA143" s="2"/>
    </row>
    <row r="144" spans="1:27" ht="15.75" customHeight="1" x14ac:dyDescent="0.35">
      <c r="A144" s="71" t="s">
        <v>1344</v>
      </c>
      <c r="B144" s="72">
        <v>70</v>
      </c>
      <c r="C144" s="73">
        <v>70</v>
      </c>
      <c r="D144" s="72">
        <v>50</v>
      </c>
      <c r="E144" s="73">
        <v>50</v>
      </c>
      <c r="F144" s="67" t="s">
        <v>167</v>
      </c>
      <c r="G144" s="7">
        <f t="shared" si="0"/>
        <v>0.2857142857142857</v>
      </c>
      <c r="H144" s="2"/>
      <c r="I144" s="2"/>
      <c r="J144" s="2"/>
      <c r="K144" s="2"/>
      <c r="L144" s="2"/>
      <c r="M144" s="2"/>
      <c r="N144" s="2"/>
      <c r="O144" s="2"/>
      <c r="P144" s="2"/>
      <c r="Q144" s="2"/>
      <c r="R144" s="2"/>
      <c r="S144" s="2"/>
      <c r="T144" s="2"/>
      <c r="U144" s="2"/>
      <c r="V144" s="2"/>
      <c r="W144" s="2"/>
      <c r="X144" s="2"/>
      <c r="Y144" s="2"/>
      <c r="Z144" s="2"/>
      <c r="AA144" s="2"/>
    </row>
    <row r="145" spans="1:27" ht="15.75" customHeight="1" x14ac:dyDescent="0.35">
      <c r="A145" s="71" t="s">
        <v>1345</v>
      </c>
      <c r="B145" s="72">
        <v>90</v>
      </c>
      <c r="C145" s="73">
        <v>90</v>
      </c>
      <c r="D145" s="72">
        <v>80</v>
      </c>
      <c r="E145" s="73">
        <v>80</v>
      </c>
      <c r="F145" s="67" t="s">
        <v>1346</v>
      </c>
      <c r="G145" s="7">
        <f t="shared" si="0"/>
        <v>0.1111111111111111</v>
      </c>
      <c r="H145" s="2"/>
      <c r="I145" s="2"/>
      <c r="J145" s="2"/>
      <c r="K145" s="2"/>
      <c r="L145" s="2"/>
      <c r="M145" s="2"/>
      <c r="N145" s="2"/>
      <c r="O145" s="2"/>
      <c r="P145" s="2"/>
      <c r="Q145" s="2"/>
      <c r="R145" s="2"/>
      <c r="S145" s="2"/>
      <c r="T145" s="2"/>
      <c r="U145" s="2"/>
      <c r="V145" s="2"/>
      <c r="W145" s="2"/>
      <c r="X145" s="2"/>
      <c r="Y145" s="2"/>
      <c r="Z145" s="2"/>
      <c r="AA145" s="2"/>
    </row>
    <row r="146" spans="1:27" ht="15.75" customHeight="1" x14ac:dyDescent="0.35">
      <c r="A146" s="71" t="s">
        <v>1347</v>
      </c>
      <c r="B146" s="72">
        <v>100</v>
      </c>
      <c r="C146" s="73">
        <v>100</v>
      </c>
      <c r="D146" s="72">
        <v>90</v>
      </c>
      <c r="E146" s="73">
        <v>90</v>
      </c>
      <c r="F146" s="67" t="s">
        <v>167</v>
      </c>
      <c r="G146" s="7">
        <f t="shared" si="0"/>
        <v>0.1</v>
      </c>
      <c r="H146" s="2"/>
      <c r="I146" s="2"/>
      <c r="J146" s="2"/>
      <c r="K146" s="2"/>
      <c r="L146" s="2"/>
      <c r="M146" s="2"/>
      <c r="N146" s="2"/>
      <c r="O146" s="2"/>
      <c r="P146" s="2"/>
      <c r="Q146" s="2"/>
      <c r="R146" s="2"/>
      <c r="S146" s="2"/>
      <c r="T146" s="2"/>
      <c r="U146" s="2"/>
      <c r="V146" s="2"/>
      <c r="W146" s="2"/>
      <c r="X146" s="2"/>
      <c r="Y146" s="2"/>
      <c r="Z146" s="2"/>
      <c r="AA146" s="2"/>
    </row>
    <row r="147" spans="1:27" ht="15.75" customHeight="1" x14ac:dyDescent="0.35">
      <c r="A147" s="71" t="s">
        <v>1348</v>
      </c>
      <c r="B147" s="72">
        <v>80</v>
      </c>
      <c r="C147" s="73">
        <v>80</v>
      </c>
      <c r="D147" s="72">
        <v>40</v>
      </c>
      <c r="E147" s="73">
        <v>40</v>
      </c>
      <c r="F147" s="67" t="s">
        <v>167</v>
      </c>
      <c r="G147" s="7">
        <f t="shared" si="0"/>
        <v>0.5</v>
      </c>
      <c r="H147" s="2"/>
      <c r="I147" s="2"/>
      <c r="J147" s="2"/>
      <c r="K147" s="2"/>
      <c r="L147" s="2"/>
      <c r="M147" s="2"/>
      <c r="N147" s="2"/>
      <c r="O147" s="2"/>
      <c r="P147" s="2"/>
      <c r="Q147" s="2"/>
      <c r="R147" s="2"/>
      <c r="S147" s="2"/>
      <c r="T147" s="2"/>
      <c r="U147" s="2"/>
      <c r="V147" s="2"/>
      <c r="W147" s="2"/>
      <c r="X147" s="2"/>
      <c r="Y147" s="2"/>
      <c r="Z147" s="2"/>
      <c r="AA147" s="2"/>
    </row>
    <row r="148" spans="1:27" ht="15.75" customHeight="1" x14ac:dyDescent="0.35">
      <c r="A148" s="71" t="s">
        <v>1349</v>
      </c>
      <c r="B148" s="72">
        <v>80</v>
      </c>
      <c r="C148" s="73">
        <v>80</v>
      </c>
      <c r="D148" s="72">
        <v>50</v>
      </c>
      <c r="E148" s="73">
        <v>50</v>
      </c>
      <c r="F148" s="67" t="s">
        <v>167</v>
      </c>
      <c r="G148" s="7">
        <f t="shared" si="0"/>
        <v>0.375</v>
      </c>
      <c r="H148" s="2"/>
      <c r="I148" s="2"/>
      <c r="J148" s="2"/>
      <c r="K148" s="2"/>
      <c r="L148" s="2"/>
      <c r="M148" s="2"/>
      <c r="N148" s="2"/>
      <c r="O148" s="2"/>
      <c r="P148" s="2"/>
      <c r="Q148" s="2"/>
      <c r="R148" s="2"/>
      <c r="S148" s="2"/>
      <c r="T148" s="2"/>
      <c r="U148" s="2"/>
      <c r="V148" s="2"/>
      <c r="W148" s="2"/>
      <c r="X148" s="2"/>
      <c r="Y148" s="2"/>
      <c r="Z148" s="2"/>
      <c r="AA148" s="2"/>
    </row>
    <row r="149" spans="1:27" ht="15.75" customHeight="1" x14ac:dyDescent="0.35">
      <c r="A149" s="71" t="s">
        <v>1350</v>
      </c>
      <c r="B149" s="72">
        <v>90</v>
      </c>
      <c r="C149" s="73">
        <v>90</v>
      </c>
      <c r="D149" s="72">
        <v>80</v>
      </c>
      <c r="E149" s="73">
        <v>80</v>
      </c>
      <c r="F149" s="67" t="s">
        <v>1346</v>
      </c>
      <c r="G149" s="7">
        <f t="shared" si="0"/>
        <v>0.1111111111111111</v>
      </c>
      <c r="H149" s="2"/>
      <c r="I149" s="2"/>
      <c r="J149" s="2"/>
      <c r="K149" s="2"/>
      <c r="L149" s="2"/>
      <c r="M149" s="2"/>
      <c r="N149" s="2"/>
      <c r="O149" s="2"/>
      <c r="P149" s="2"/>
      <c r="Q149" s="2"/>
      <c r="R149" s="2"/>
      <c r="S149" s="2"/>
      <c r="T149" s="2"/>
      <c r="U149" s="2"/>
      <c r="V149" s="2"/>
      <c r="W149" s="2"/>
      <c r="X149" s="2"/>
      <c r="Y149" s="2"/>
      <c r="Z149" s="2"/>
      <c r="AA149" s="2"/>
    </row>
    <row r="150" spans="1:27" ht="15.75" customHeight="1" x14ac:dyDescent="0.35">
      <c r="A150" s="71" t="s">
        <v>1351</v>
      </c>
      <c r="B150" s="72">
        <v>95</v>
      </c>
      <c r="C150" s="73">
        <v>95</v>
      </c>
      <c r="D150" s="72">
        <v>90</v>
      </c>
      <c r="E150" s="73">
        <v>90</v>
      </c>
      <c r="F150" s="74" t="s">
        <v>1342</v>
      </c>
      <c r="G150" s="7">
        <f t="shared" si="0"/>
        <v>5.2631578947368418E-2</v>
      </c>
      <c r="H150" s="2"/>
      <c r="I150" s="2"/>
      <c r="J150" s="2"/>
      <c r="K150" s="2"/>
      <c r="L150" s="2"/>
      <c r="M150" s="2"/>
      <c r="N150" s="2"/>
      <c r="O150" s="2"/>
      <c r="P150" s="2"/>
      <c r="Q150" s="2"/>
      <c r="R150" s="2"/>
      <c r="S150" s="2"/>
      <c r="T150" s="2"/>
      <c r="U150" s="2"/>
      <c r="V150" s="2"/>
      <c r="W150" s="2"/>
      <c r="X150" s="2"/>
      <c r="Y150" s="2"/>
      <c r="Z150" s="2"/>
      <c r="AA150" s="2"/>
    </row>
    <row r="151" spans="1:27" ht="15.75" customHeight="1" x14ac:dyDescent="0.35">
      <c r="A151" s="71" t="s">
        <v>1352</v>
      </c>
      <c r="B151" s="72">
        <v>95</v>
      </c>
      <c r="C151" s="73">
        <v>95</v>
      </c>
      <c r="D151" s="72">
        <v>90</v>
      </c>
      <c r="E151" s="73">
        <v>90</v>
      </c>
      <c r="F151" s="74" t="s">
        <v>1342</v>
      </c>
      <c r="G151" s="7">
        <f t="shared" si="0"/>
        <v>5.2631578947368418E-2</v>
      </c>
      <c r="H151" s="2"/>
      <c r="I151" s="2"/>
      <c r="J151" s="2"/>
      <c r="K151" s="2"/>
      <c r="L151" s="2"/>
      <c r="M151" s="2"/>
      <c r="N151" s="2"/>
      <c r="O151" s="2"/>
      <c r="P151" s="2"/>
      <c r="Q151" s="2"/>
      <c r="R151" s="2"/>
      <c r="S151" s="2"/>
      <c r="T151" s="2"/>
      <c r="U151" s="2"/>
      <c r="V151" s="2"/>
      <c r="W151" s="2"/>
      <c r="X151" s="2"/>
      <c r="Y151" s="2"/>
      <c r="Z151" s="2"/>
      <c r="AA151" s="2"/>
    </row>
    <row r="152" spans="1:27" ht="15.75" customHeight="1" x14ac:dyDescent="0.35">
      <c r="A152" s="71" t="s">
        <v>1353</v>
      </c>
      <c r="B152" s="72">
        <v>80</v>
      </c>
      <c r="C152" s="73">
        <v>50</v>
      </c>
      <c r="D152" s="72">
        <v>30</v>
      </c>
      <c r="E152" s="73">
        <v>30</v>
      </c>
      <c r="F152" s="67" t="s">
        <v>165</v>
      </c>
      <c r="G152" s="7">
        <f t="shared" si="0"/>
        <v>0.4</v>
      </c>
      <c r="H152" s="2"/>
      <c r="I152" s="2"/>
      <c r="J152" s="2"/>
      <c r="K152" s="2"/>
      <c r="L152" s="2"/>
      <c r="M152" s="2"/>
      <c r="N152" s="2"/>
      <c r="O152" s="2"/>
      <c r="P152" s="2"/>
      <c r="Q152" s="2"/>
      <c r="R152" s="2"/>
      <c r="S152" s="2"/>
      <c r="T152" s="2"/>
      <c r="U152" s="2"/>
      <c r="V152" s="2"/>
      <c r="W152" s="2"/>
      <c r="X152" s="2"/>
      <c r="Y152" s="2"/>
      <c r="Z152" s="2"/>
      <c r="AA152" s="2"/>
    </row>
    <row r="153" spans="1:27" ht="15.75" customHeight="1" x14ac:dyDescent="0.35">
      <c r="A153" s="71" t="s">
        <v>1354</v>
      </c>
      <c r="B153" s="72">
        <v>90</v>
      </c>
      <c r="C153" s="73">
        <v>90</v>
      </c>
      <c r="D153" s="72">
        <v>70</v>
      </c>
      <c r="E153" s="73">
        <v>70</v>
      </c>
      <c r="F153" s="67" t="s">
        <v>157</v>
      </c>
      <c r="G153" s="7">
        <f t="shared" si="0"/>
        <v>0.22222222222222221</v>
      </c>
      <c r="H153" s="2"/>
      <c r="I153" s="2"/>
      <c r="J153" s="2"/>
      <c r="K153" s="2"/>
      <c r="L153" s="2"/>
      <c r="M153" s="2"/>
      <c r="N153" s="2"/>
      <c r="O153" s="2"/>
      <c r="P153" s="2"/>
      <c r="Q153" s="2"/>
      <c r="R153" s="2"/>
      <c r="S153" s="2"/>
      <c r="T153" s="2"/>
      <c r="U153" s="2"/>
      <c r="V153" s="2"/>
      <c r="W153" s="2"/>
      <c r="X153" s="2"/>
      <c r="Y153" s="2"/>
      <c r="Z153" s="2"/>
      <c r="AA153" s="2"/>
    </row>
    <row r="154" spans="1:27" ht="15.75" customHeight="1" x14ac:dyDescent="0.35">
      <c r="A154" s="71" t="s">
        <v>1355</v>
      </c>
      <c r="B154" s="72">
        <v>95</v>
      </c>
      <c r="C154" s="73">
        <v>90</v>
      </c>
      <c r="D154" s="72">
        <v>80</v>
      </c>
      <c r="E154" s="73">
        <v>80</v>
      </c>
      <c r="F154" s="74" t="s">
        <v>1342</v>
      </c>
      <c r="G154" s="7">
        <f t="shared" si="0"/>
        <v>0.1111111111111111</v>
      </c>
      <c r="H154" s="2"/>
      <c r="I154" s="75"/>
      <c r="J154" s="2"/>
      <c r="K154" s="2"/>
      <c r="L154" s="2"/>
      <c r="M154" s="2"/>
      <c r="N154" s="2"/>
      <c r="O154" s="2"/>
      <c r="P154" s="2"/>
      <c r="Q154" s="2"/>
      <c r="R154" s="2"/>
      <c r="S154" s="2"/>
      <c r="T154" s="2"/>
      <c r="U154" s="2"/>
      <c r="V154" s="2"/>
      <c r="W154" s="2"/>
      <c r="X154" s="2"/>
      <c r="Y154" s="2"/>
      <c r="Z154" s="2"/>
      <c r="AA154" s="2"/>
    </row>
    <row r="155" spans="1:27" ht="15.75" customHeight="1" x14ac:dyDescent="0.35">
      <c r="A155" s="71" t="s">
        <v>1356</v>
      </c>
      <c r="B155" s="72">
        <v>80</v>
      </c>
      <c r="C155" s="73">
        <v>65</v>
      </c>
      <c r="D155" s="72">
        <v>60</v>
      </c>
      <c r="E155" s="73">
        <v>30</v>
      </c>
      <c r="F155" s="67" t="s">
        <v>163</v>
      </c>
      <c r="G155" s="7">
        <f t="shared" si="0"/>
        <v>0.53846153846153844</v>
      </c>
      <c r="H155" s="2"/>
      <c r="I155" s="2"/>
      <c r="J155" s="2"/>
      <c r="K155" s="2"/>
      <c r="L155" s="2"/>
      <c r="M155" s="2"/>
      <c r="N155" s="2"/>
      <c r="O155" s="2"/>
      <c r="P155" s="2"/>
      <c r="Q155" s="2"/>
      <c r="R155" s="2"/>
      <c r="S155" s="2"/>
      <c r="T155" s="2"/>
      <c r="U155" s="2"/>
      <c r="V155" s="2"/>
      <c r="W155" s="2"/>
      <c r="X155" s="2"/>
      <c r="Y155" s="2"/>
      <c r="Z155" s="2"/>
      <c r="AA155" s="2"/>
    </row>
    <row r="156" spans="1:27" ht="15.75" customHeight="1" x14ac:dyDescent="0.35">
      <c r="A156" s="76" t="s">
        <v>1357</v>
      </c>
      <c r="B156" s="77">
        <v>90</v>
      </c>
      <c r="C156" s="78">
        <v>90</v>
      </c>
      <c r="D156" s="77">
        <v>70</v>
      </c>
      <c r="E156" s="78">
        <v>70</v>
      </c>
      <c r="F156" s="67" t="s">
        <v>163</v>
      </c>
      <c r="G156" s="7">
        <f t="shared" si="0"/>
        <v>0.22222222222222221</v>
      </c>
      <c r="H156" s="2"/>
      <c r="I156" s="2"/>
      <c r="J156" s="2"/>
      <c r="K156" s="2"/>
      <c r="L156" s="2"/>
      <c r="M156" s="2"/>
      <c r="N156" s="2"/>
      <c r="O156" s="2"/>
      <c r="P156" s="2"/>
      <c r="Q156" s="2"/>
      <c r="R156" s="2"/>
      <c r="S156" s="2"/>
      <c r="T156" s="2"/>
      <c r="U156" s="2"/>
      <c r="V156" s="2"/>
      <c r="W156" s="2"/>
      <c r="X156" s="2"/>
      <c r="Y156" s="2"/>
      <c r="Z156" s="2"/>
      <c r="AA156" s="2"/>
    </row>
    <row r="157" spans="1:27" ht="15.75" customHeight="1" x14ac:dyDescent="0.35">
      <c r="A157" s="7"/>
      <c r="B157" s="7"/>
      <c r="C157" s="7"/>
      <c r="D157" s="7"/>
      <c r="E157" s="7"/>
      <c r="F157" s="7"/>
      <c r="G157" s="7"/>
      <c r="H157" s="2"/>
      <c r="I157" s="2"/>
      <c r="J157" s="2"/>
      <c r="K157" s="2"/>
      <c r="L157" s="2"/>
      <c r="M157" s="2"/>
      <c r="N157" s="2"/>
      <c r="O157" s="2"/>
      <c r="P157" s="2"/>
      <c r="Q157" s="2"/>
      <c r="R157" s="2"/>
      <c r="S157" s="2"/>
      <c r="T157" s="2"/>
      <c r="U157" s="2"/>
      <c r="V157" s="2"/>
      <c r="W157" s="2"/>
      <c r="X157" s="2"/>
      <c r="Y157" s="2"/>
      <c r="Z157" s="2"/>
      <c r="AA157" s="2"/>
    </row>
    <row r="158" spans="1:27" ht="15.75" customHeight="1" x14ac:dyDescent="0.35">
      <c r="A158" s="7"/>
      <c r="B158" s="7"/>
      <c r="C158" s="7"/>
      <c r="D158" s="7"/>
      <c r="E158" s="7"/>
      <c r="F158" s="7"/>
      <c r="G158" s="7"/>
      <c r="H158" s="2"/>
      <c r="I158" s="2"/>
      <c r="J158" s="2"/>
      <c r="K158" s="2"/>
      <c r="L158" s="2"/>
      <c r="M158" s="2"/>
      <c r="N158" s="2"/>
      <c r="O158" s="2"/>
      <c r="P158" s="2"/>
      <c r="Q158" s="2"/>
      <c r="R158" s="2"/>
      <c r="S158" s="2"/>
      <c r="T158" s="2"/>
      <c r="U158" s="2"/>
      <c r="V158" s="2"/>
      <c r="W158" s="2"/>
      <c r="X158" s="2"/>
      <c r="Y158" s="2"/>
      <c r="Z158" s="2"/>
      <c r="AA158" s="2"/>
    </row>
    <row r="159" spans="1:27" ht="15.75" customHeight="1" x14ac:dyDescent="0.35">
      <c r="A159" s="7" t="s">
        <v>167</v>
      </c>
      <c r="B159" s="7">
        <f>AVERAGEIF(F139:F156,A159,G139:G156)</f>
        <v>0.38382283834586467</v>
      </c>
      <c r="C159" s="7"/>
      <c r="D159" s="7"/>
      <c r="E159" s="7"/>
      <c r="F159" s="7"/>
      <c r="G159" s="7"/>
      <c r="H159" s="2"/>
      <c r="I159" s="2"/>
      <c r="J159" s="2"/>
      <c r="K159" s="2"/>
      <c r="L159" s="2"/>
      <c r="M159" s="2"/>
      <c r="N159" s="2"/>
      <c r="O159" s="2"/>
      <c r="P159" s="2"/>
      <c r="Q159" s="2"/>
      <c r="R159" s="2"/>
      <c r="S159" s="2"/>
      <c r="T159" s="2"/>
      <c r="U159" s="2"/>
      <c r="V159" s="2"/>
      <c r="W159" s="2"/>
      <c r="X159" s="2"/>
      <c r="Y159" s="2"/>
      <c r="Z159" s="2"/>
      <c r="AA159" s="2"/>
    </row>
    <row r="160" spans="1:27" ht="15.75" customHeight="1" x14ac:dyDescent="0.35">
      <c r="A160" s="7" t="s">
        <v>1346</v>
      </c>
      <c r="B160" s="7">
        <f>AVERAGEIF(F139:F156,A160,G139:G156)</f>
        <v>0.1111111111111111</v>
      </c>
      <c r="C160" s="7"/>
      <c r="D160" s="7"/>
      <c r="E160" s="7"/>
      <c r="F160" s="7"/>
      <c r="G160" s="7"/>
      <c r="H160" s="2"/>
      <c r="I160" s="2"/>
      <c r="J160" s="2"/>
      <c r="K160" s="2"/>
      <c r="L160" s="2"/>
      <c r="M160" s="2"/>
      <c r="N160" s="2"/>
      <c r="O160" s="2"/>
      <c r="P160" s="2"/>
      <c r="Q160" s="2"/>
      <c r="R160" s="2"/>
      <c r="S160" s="2"/>
      <c r="T160" s="2"/>
      <c r="U160" s="2"/>
      <c r="V160" s="2"/>
      <c r="W160" s="2"/>
      <c r="X160" s="2"/>
      <c r="Y160" s="2"/>
      <c r="Z160" s="2"/>
      <c r="AA160" s="2"/>
    </row>
    <row r="161" spans="1:27" ht="15.75" customHeight="1" x14ac:dyDescent="0.35">
      <c r="A161" s="7" t="s">
        <v>165</v>
      </c>
      <c r="B161" s="7">
        <f>AVERAGEIF(F139:F156,A161,G139:G156)</f>
        <v>0.4</v>
      </c>
      <c r="C161" s="7"/>
      <c r="D161" s="7"/>
      <c r="E161" s="7"/>
      <c r="F161" s="7"/>
      <c r="G161" s="7"/>
      <c r="H161" s="2"/>
      <c r="I161" s="2"/>
      <c r="J161" s="2"/>
      <c r="K161" s="2"/>
      <c r="L161" s="2"/>
      <c r="M161" s="2"/>
      <c r="N161" s="2"/>
      <c r="O161" s="2"/>
      <c r="P161" s="2"/>
      <c r="Q161" s="2"/>
      <c r="R161" s="2"/>
      <c r="S161" s="2"/>
      <c r="T161" s="2"/>
      <c r="U161" s="2"/>
      <c r="V161" s="2"/>
      <c r="W161" s="2"/>
      <c r="X161" s="2"/>
      <c r="Y161" s="2"/>
      <c r="Z161" s="2"/>
      <c r="AA161" s="2"/>
    </row>
    <row r="162" spans="1:27" ht="15.75" customHeight="1" x14ac:dyDescent="0.35">
      <c r="A162" s="7" t="s">
        <v>157</v>
      </c>
      <c r="B162" s="7">
        <f>AVERAGEIF(F139:F156,A162,G139:G156)</f>
        <v>0.22222222222222221</v>
      </c>
      <c r="C162" s="7"/>
      <c r="D162" s="7"/>
      <c r="E162" s="7"/>
      <c r="F162" s="7"/>
      <c r="G162" s="7"/>
      <c r="H162" s="2"/>
      <c r="I162" s="2"/>
      <c r="J162" s="2"/>
      <c r="K162" s="2"/>
      <c r="L162" s="2"/>
      <c r="M162" s="2"/>
      <c r="N162" s="2"/>
      <c r="O162" s="2"/>
      <c r="P162" s="2"/>
      <c r="Q162" s="2"/>
      <c r="R162" s="2"/>
      <c r="S162" s="2"/>
      <c r="T162" s="2"/>
      <c r="U162" s="2"/>
      <c r="V162" s="2"/>
      <c r="W162" s="2"/>
      <c r="X162" s="2"/>
      <c r="Y162" s="2"/>
      <c r="Z162" s="2"/>
      <c r="AA162" s="2"/>
    </row>
    <row r="163" spans="1:27" ht="15.75" customHeight="1" x14ac:dyDescent="0.35">
      <c r="A163" s="7" t="s">
        <v>163</v>
      </c>
      <c r="B163" s="7">
        <f>AVERAGEIF(F139:F156,A163,G139:G156)</f>
        <v>0.38034188034188032</v>
      </c>
      <c r="C163" s="7"/>
      <c r="D163" s="7"/>
      <c r="E163" s="7"/>
      <c r="F163" s="7"/>
      <c r="G163" s="7"/>
      <c r="H163" s="2"/>
      <c r="I163" s="2"/>
      <c r="J163" s="2"/>
      <c r="K163" s="2"/>
      <c r="L163" s="2"/>
      <c r="M163" s="2"/>
      <c r="N163" s="2"/>
      <c r="O163" s="2"/>
      <c r="P163" s="2"/>
      <c r="Q163" s="2"/>
      <c r="R163" s="2"/>
      <c r="S163" s="2"/>
      <c r="T163" s="2"/>
      <c r="U163" s="2"/>
      <c r="V163" s="2"/>
      <c r="W163" s="2"/>
      <c r="X163" s="2"/>
      <c r="Y163" s="2"/>
      <c r="Z163" s="2"/>
      <c r="AA163" s="2"/>
    </row>
    <row r="164" spans="1:27" ht="15.7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x14ac:dyDescent="0.35">
      <c r="A165" s="338" t="s">
        <v>1358</v>
      </c>
      <c r="B165" s="339"/>
      <c r="C165" s="339"/>
      <c r="D165" s="339"/>
      <c r="E165" s="326"/>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x14ac:dyDescent="0.35">
      <c r="A166" s="2" t="s">
        <v>1359</v>
      </c>
      <c r="B166" s="55">
        <v>0.4</v>
      </c>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x14ac:dyDescent="0.35">
      <c r="A167" s="2" t="s">
        <v>1360</v>
      </c>
      <c r="B167" s="79">
        <f>(1+B166)^(1/(2020-2010))-1</f>
        <v>3.4219694129380196E-2</v>
      </c>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x14ac:dyDescent="0.35">
      <c r="A168" s="2"/>
      <c r="B168" s="80"/>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x14ac:dyDescent="0.35">
      <c r="A169" s="338" t="s">
        <v>1361</v>
      </c>
      <c r="B169" s="326"/>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x14ac:dyDescent="0.35">
      <c r="A170" s="2" t="s">
        <v>1362</v>
      </c>
      <c r="B170" s="81">
        <v>972.7</v>
      </c>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x14ac:dyDescent="0.35">
      <c r="A171" s="2" t="s">
        <v>1363</v>
      </c>
      <c r="B171" s="81">
        <f>400.9+53.5+276.5+255.7+63.5+462.5+B170+975.4+227.6+436.5</f>
        <v>4124.8</v>
      </c>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x14ac:dyDescent="0.35">
      <c r="A172" s="2" t="s">
        <v>1364</v>
      </c>
      <c r="B172" s="79">
        <f>B170/B171</f>
        <v>0.23581749418153608</v>
      </c>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x14ac:dyDescent="0.35">
      <c r="A173" s="2"/>
      <c r="B173" s="80"/>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x14ac:dyDescent="0.35">
      <c r="A174" s="338" t="s">
        <v>1365</v>
      </c>
      <c r="B174" s="339"/>
      <c r="C174" s="339"/>
      <c r="D174" s="339"/>
      <c r="E174" s="326"/>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x14ac:dyDescent="0.35">
      <c r="A175" s="2" t="s">
        <v>1366</v>
      </c>
      <c r="B175" s="80">
        <v>0.1246</v>
      </c>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x14ac:dyDescent="0.35">
      <c r="A176" s="2" t="s">
        <v>1367</v>
      </c>
      <c r="B176" s="79">
        <f>1-B175</f>
        <v>0.87539999999999996</v>
      </c>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x14ac:dyDescent="0.35">
      <c r="A178" s="338" t="s">
        <v>1368</v>
      </c>
      <c r="B178" s="339"/>
      <c r="C178" s="339"/>
      <c r="D178" s="339"/>
      <c r="E178" s="326"/>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x14ac:dyDescent="0.35">
      <c r="A179" s="2" t="s">
        <v>1369</v>
      </c>
      <c r="B179" s="2">
        <v>197000</v>
      </c>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x14ac:dyDescent="0.35">
      <c r="A180" s="2" t="s">
        <v>1370</v>
      </c>
      <c r="B180" s="2">
        <v>175000</v>
      </c>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x14ac:dyDescent="0.35">
      <c r="A181" s="2" t="s">
        <v>1371</v>
      </c>
      <c r="B181" s="56">
        <f>B179/B180</f>
        <v>1.1257142857142857</v>
      </c>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x14ac:dyDescent="0.35">
      <c r="A183" s="338" t="s">
        <v>1372</v>
      </c>
      <c r="B183" s="339"/>
      <c r="C183" s="339"/>
      <c r="D183" s="339"/>
      <c r="E183" s="326"/>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x14ac:dyDescent="0.35">
      <c r="A184" s="2" t="s">
        <v>1373</v>
      </c>
      <c r="B184" s="80">
        <v>1.2E-2</v>
      </c>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x14ac:dyDescent="0.35">
      <c r="A185" s="2" t="s">
        <v>1374</v>
      </c>
      <c r="B185" s="80">
        <v>2.4E-2</v>
      </c>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x14ac:dyDescent="0.35">
      <c r="A186" s="2" t="s">
        <v>1375</v>
      </c>
      <c r="B186" s="2">
        <f>2050-2018+1</f>
        <v>33</v>
      </c>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x14ac:dyDescent="0.35">
      <c r="A187" s="2" t="s">
        <v>1376</v>
      </c>
      <c r="B187" s="55">
        <f>(1-B184)^B186</f>
        <v>0.67139665221009714</v>
      </c>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x14ac:dyDescent="0.35">
      <c r="A188" s="2" t="s">
        <v>1377</v>
      </c>
      <c r="B188" s="55">
        <f>(1-B185)^B186</f>
        <v>0.44858421050781644</v>
      </c>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x14ac:dyDescent="0.35">
      <c r="A189" s="2" t="s">
        <v>1378</v>
      </c>
      <c r="B189" s="56">
        <f>(B187-B188)/B187</f>
        <v>0.33186409400289502</v>
      </c>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x14ac:dyDescent="0.35">
      <c r="A191" s="338" t="s">
        <v>1379</v>
      </c>
      <c r="B191" s="339"/>
      <c r="C191" s="339"/>
      <c r="D191" s="339"/>
      <c r="E191" s="326"/>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x14ac:dyDescent="0.35">
      <c r="A192" s="58" t="s">
        <v>1380</v>
      </c>
      <c r="B192" s="58" t="s">
        <v>1381</v>
      </c>
      <c r="C192" s="58"/>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x14ac:dyDescent="0.35">
      <c r="A193" s="2" t="s">
        <v>1382</v>
      </c>
      <c r="B193" s="59">
        <v>15277777.777777778</v>
      </c>
      <c r="C193" s="2" t="s">
        <v>1383</v>
      </c>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x14ac:dyDescent="0.35">
      <c r="A194" s="2" t="s">
        <v>1384</v>
      </c>
      <c r="B194" s="59">
        <f>3.4*10^6</f>
        <v>3400000</v>
      </c>
      <c r="C194" s="4"/>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x14ac:dyDescent="0.35">
      <c r="A195" s="2" t="s">
        <v>1385</v>
      </c>
      <c r="B195" s="2">
        <v>2</v>
      </c>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x14ac:dyDescent="0.35">
      <c r="A196" s="2" t="s">
        <v>1386</v>
      </c>
      <c r="B196" s="59">
        <f>B195*B194</f>
        <v>6800000</v>
      </c>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x14ac:dyDescent="0.35">
      <c r="A197" s="2" t="s">
        <v>1387</v>
      </c>
      <c r="B197" s="56">
        <f>B196/B193</f>
        <v>0.44509090909090909</v>
      </c>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mergeCells count="20">
    <mergeCell ref="A178:E178"/>
    <mergeCell ref="A183:E183"/>
    <mergeCell ref="A191:E191"/>
    <mergeCell ref="A109:E109"/>
    <mergeCell ref="A113:E113"/>
    <mergeCell ref="A124:E124"/>
    <mergeCell ref="A134:E134"/>
    <mergeCell ref="B136:E136"/>
    <mergeCell ref="B137:C137"/>
    <mergeCell ref="D137:E137"/>
    <mergeCell ref="A89:E89"/>
    <mergeCell ref="A98:E98"/>
    <mergeCell ref="A165:E165"/>
    <mergeCell ref="A169:B169"/>
    <mergeCell ref="A174:E174"/>
    <mergeCell ref="A1:E1"/>
    <mergeCell ref="A2:E2"/>
    <mergeCell ref="A21:E21"/>
    <mergeCell ref="A40:E40"/>
    <mergeCell ref="A60:E60"/>
  </mergeCells>
  <pageMargins left="0.7" right="0.7" top="0.75" bottom="0.75" header="0" footer="0"/>
  <pageSetup orientation="portrait"/>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43"/>
  <sheetViews>
    <sheetView workbookViewId="0"/>
  </sheetViews>
  <sheetFormatPr defaultColWidth="11" defaultRowHeight="14" x14ac:dyDescent="0.3"/>
  <cols>
    <col min="1" max="1" width="72.75" customWidth="1"/>
    <col min="3" max="3" width="23" customWidth="1"/>
    <col min="6" max="6" width="16.83203125" customWidth="1"/>
    <col min="7" max="7" width="15.75" customWidth="1"/>
  </cols>
  <sheetData>
    <row r="1" spans="1:7" ht="14.5" x14ac:dyDescent="0.35">
      <c r="A1" s="83" t="s">
        <v>174</v>
      </c>
      <c r="B1" s="84"/>
      <c r="C1" s="84"/>
      <c r="D1" s="84"/>
      <c r="E1" s="84"/>
      <c r="F1" s="85"/>
      <c r="G1" s="85"/>
    </row>
    <row r="2" spans="1:7" ht="14.5" x14ac:dyDescent="0.35">
      <c r="A2" s="86" t="s">
        <v>1391</v>
      </c>
      <c r="B2" s="87"/>
      <c r="C2" s="87"/>
      <c r="D2" s="87"/>
      <c r="E2" s="2"/>
      <c r="F2" s="2"/>
      <c r="G2" s="2"/>
    </row>
    <row r="3" spans="1:7" ht="14.5" x14ac:dyDescent="0.35">
      <c r="A3" s="88" t="s">
        <v>1392</v>
      </c>
      <c r="B3" s="89" t="s">
        <v>1393</v>
      </c>
      <c r="C3" s="89" t="s">
        <v>1394</v>
      </c>
      <c r="D3" s="89" t="s">
        <v>1395</v>
      </c>
      <c r="E3" s="89" t="s">
        <v>1396</v>
      </c>
      <c r="F3" s="89" t="s">
        <v>1397</v>
      </c>
      <c r="G3" s="2"/>
    </row>
    <row r="4" spans="1:7" ht="14.5" x14ac:dyDescent="0.35">
      <c r="A4" s="90" t="s">
        <v>165</v>
      </c>
      <c r="B4" s="91">
        <v>18</v>
      </c>
      <c r="C4" s="91">
        <v>12.2</v>
      </c>
      <c r="D4" s="91" t="s">
        <v>1398</v>
      </c>
      <c r="E4" s="91">
        <v>127</v>
      </c>
      <c r="F4" s="92">
        <f t="shared" ref="F4:F11" si="0">(B4-C4)/B4</f>
        <v>0.32222222222222224</v>
      </c>
      <c r="G4" s="2"/>
    </row>
    <row r="5" spans="1:7" ht="14.5" x14ac:dyDescent="0.35">
      <c r="A5" s="90" t="s">
        <v>1399</v>
      </c>
      <c r="B5" s="91">
        <v>13500</v>
      </c>
      <c r="C5" s="91">
        <v>3900</v>
      </c>
      <c r="D5" s="91" t="s">
        <v>1400</v>
      </c>
      <c r="E5" s="91">
        <v>130</v>
      </c>
      <c r="F5" s="92">
        <f t="shared" si="0"/>
        <v>0.71111111111111114</v>
      </c>
      <c r="G5" s="2"/>
    </row>
    <row r="6" spans="1:7" ht="14.5" x14ac:dyDescent="0.35">
      <c r="A6" s="90" t="s">
        <v>1401</v>
      </c>
      <c r="B6" s="91">
        <v>46000</v>
      </c>
      <c r="C6" s="91">
        <v>21000</v>
      </c>
      <c r="D6" s="91" t="s">
        <v>1400</v>
      </c>
      <c r="E6" s="91">
        <v>135</v>
      </c>
      <c r="F6" s="92">
        <f t="shared" si="0"/>
        <v>0.54347826086956519</v>
      </c>
      <c r="G6" s="2"/>
    </row>
    <row r="7" spans="1:7" ht="14.5" x14ac:dyDescent="0.35">
      <c r="A7" s="90" t="s">
        <v>1402</v>
      </c>
      <c r="B7" s="91">
        <v>5200</v>
      </c>
      <c r="C7" s="91">
        <v>1900</v>
      </c>
      <c r="D7" s="91" t="s">
        <v>1400</v>
      </c>
      <c r="E7" s="91">
        <v>140</v>
      </c>
      <c r="F7" s="92">
        <f t="shared" si="0"/>
        <v>0.63461538461538458</v>
      </c>
      <c r="G7" s="2"/>
    </row>
    <row r="8" spans="1:7" ht="14.5" x14ac:dyDescent="0.35">
      <c r="A8" s="90" t="s">
        <v>1403</v>
      </c>
      <c r="B8" s="91">
        <v>5500</v>
      </c>
      <c r="C8" s="91">
        <v>3500</v>
      </c>
      <c r="D8" s="91" t="s">
        <v>1404</v>
      </c>
      <c r="E8" s="91">
        <v>146</v>
      </c>
      <c r="F8" s="92">
        <f t="shared" si="0"/>
        <v>0.36363636363636365</v>
      </c>
      <c r="G8" s="2"/>
    </row>
    <row r="9" spans="1:7" ht="14.5" x14ac:dyDescent="0.35">
      <c r="A9" s="90" t="s">
        <v>1405</v>
      </c>
      <c r="B9" s="91">
        <v>1600</v>
      </c>
      <c r="C9" s="91">
        <v>1000</v>
      </c>
      <c r="D9" s="91" t="s">
        <v>1404</v>
      </c>
      <c r="E9" s="91">
        <v>147</v>
      </c>
      <c r="F9" s="92">
        <f t="shared" si="0"/>
        <v>0.375</v>
      </c>
      <c r="G9" s="2"/>
    </row>
    <row r="10" spans="1:7" ht="14.5" x14ac:dyDescent="0.35">
      <c r="A10" s="90" t="s">
        <v>1406</v>
      </c>
      <c r="B10" s="91">
        <v>20600000</v>
      </c>
      <c r="C10" s="91">
        <v>20100000</v>
      </c>
      <c r="D10" s="91" t="s">
        <v>1407</v>
      </c>
      <c r="E10" s="91">
        <v>152</v>
      </c>
      <c r="F10" s="92">
        <f t="shared" si="0"/>
        <v>2.4271844660194174E-2</v>
      </c>
      <c r="G10" s="2"/>
    </row>
    <row r="11" spans="1:7" ht="14.5" x14ac:dyDescent="0.35">
      <c r="A11" s="90" t="s">
        <v>1408</v>
      </c>
      <c r="B11" s="91">
        <v>8800000</v>
      </c>
      <c r="C11" s="91">
        <v>7100000</v>
      </c>
      <c r="D11" s="91" t="s">
        <v>1407</v>
      </c>
      <c r="E11" s="91">
        <v>153</v>
      </c>
      <c r="F11" s="92">
        <f t="shared" si="0"/>
        <v>0.19318181818181818</v>
      </c>
      <c r="G11" s="2"/>
    </row>
    <row r="12" spans="1:7" ht="14.5" x14ac:dyDescent="0.35">
      <c r="A12" s="87"/>
      <c r="B12" s="87"/>
      <c r="C12" s="87"/>
      <c r="D12" s="87"/>
      <c r="E12" s="87"/>
      <c r="F12" s="87"/>
      <c r="G12" s="2"/>
    </row>
    <row r="13" spans="1:7" ht="14.5" x14ac:dyDescent="0.35">
      <c r="A13" s="52"/>
      <c r="B13" s="52"/>
      <c r="C13" s="87"/>
      <c r="D13" s="52"/>
      <c r="E13" s="52"/>
      <c r="F13" s="52"/>
      <c r="G13" s="2"/>
    </row>
    <row r="14" spans="1:7" ht="14.5" x14ac:dyDescent="0.35">
      <c r="A14" s="28" t="s">
        <v>167</v>
      </c>
      <c r="B14" s="93">
        <f>AVERAGE(F10:F11)</f>
        <v>0.10872683142100617</v>
      </c>
      <c r="C14" s="87"/>
      <c r="D14" s="52"/>
      <c r="E14" s="52"/>
      <c r="F14" s="52"/>
      <c r="G14" s="2"/>
    </row>
    <row r="15" spans="1:7" ht="14.5" x14ac:dyDescent="0.35">
      <c r="A15" s="28" t="s">
        <v>1346</v>
      </c>
      <c r="B15" s="93">
        <f>AVERAGE(F8:F9)</f>
        <v>0.36931818181818182</v>
      </c>
      <c r="C15" s="52"/>
      <c r="D15" s="52"/>
      <c r="E15" s="52"/>
      <c r="F15" s="52"/>
      <c r="G15" s="2"/>
    </row>
    <row r="16" spans="1:7" ht="14.5" x14ac:dyDescent="0.35">
      <c r="A16" s="28" t="s">
        <v>165</v>
      </c>
      <c r="B16" s="93">
        <f>F4</f>
        <v>0.32222222222222224</v>
      </c>
      <c r="C16" s="52"/>
      <c r="D16" s="52"/>
      <c r="E16" s="52"/>
      <c r="F16" s="52"/>
      <c r="G16" s="2"/>
    </row>
    <row r="17" spans="1:7" ht="14.5" x14ac:dyDescent="0.35">
      <c r="A17" s="28" t="s">
        <v>163</v>
      </c>
      <c r="B17" s="93">
        <f>AVERAGE(F5:F7)</f>
        <v>0.6297349188653536</v>
      </c>
      <c r="C17" s="52"/>
      <c r="D17" s="52"/>
      <c r="E17" s="52"/>
      <c r="F17" s="52"/>
      <c r="G17" s="2"/>
    </row>
    <row r="18" spans="1:7" ht="14.5" x14ac:dyDescent="0.35">
      <c r="A18" s="87"/>
      <c r="B18" s="2"/>
      <c r="C18" s="2"/>
      <c r="D18" s="2"/>
      <c r="E18" s="2"/>
      <c r="F18" s="2"/>
      <c r="G18" s="2"/>
    </row>
    <row r="19" spans="1:7" ht="14.5" x14ac:dyDescent="0.35">
      <c r="A19" s="86" t="s">
        <v>1409</v>
      </c>
      <c r="B19" s="2"/>
      <c r="C19" s="2"/>
      <c r="D19" s="2"/>
      <c r="E19" s="2"/>
      <c r="F19" s="2"/>
      <c r="G19" s="2"/>
    </row>
    <row r="20" spans="1:7" ht="14.5" x14ac:dyDescent="0.35">
      <c r="A20" s="88" t="s">
        <v>1392</v>
      </c>
      <c r="B20" s="89" t="s">
        <v>1393</v>
      </c>
      <c r="C20" s="89" t="s">
        <v>1394</v>
      </c>
      <c r="D20" s="89" t="s">
        <v>1395</v>
      </c>
      <c r="E20" s="89" t="s">
        <v>1396</v>
      </c>
      <c r="F20" s="89" t="s">
        <v>1397</v>
      </c>
      <c r="G20" s="2"/>
    </row>
    <row r="21" spans="1:7" ht="14.5" x14ac:dyDescent="0.35">
      <c r="A21" s="90" t="s">
        <v>1399</v>
      </c>
      <c r="B21" s="91">
        <v>141000</v>
      </c>
      <c r="C21" s="91">
        <v>30000</v>
      </c>
      <c r="D21" s="91" t="s">
        <v>1400</v>
      </c>
      <c r="E21" s="91">
        <v>158</v>
      </c>
      <c r="F21" s="92">
        <f>(B21-C21)/B21</f>
        <v>0.78723404255319152</v>
      </c>
      <c r="G21" s="2"/>
    </row>
    <row r="22" spans="1:7" ht="14.5" x14ac:dyDescent="0.35">
      <c r="A22" s="90" t="s">
        <v>165</v>
      </c>
      <c r="B22" s="91">
        <v>32000</v>
      </c>
      <c r="C22" s="91">
        <v>6000</v>
      </c>
      <c r="D22" s="91" t="s">
        <v>1400</v>
      </c>
      <c r="E22" s="91">
        <v>163</v>
      </c>
      <c r="F22" s="92">
        <f>(B22-C22)/B22</f>
        <v>0.8125</v>
      </c>
      <c r="G22" s="2"/>
    </row>
    <row r="23" spans="1:7" ht="14.5" x14ac:dyDescent="0.35">
      <c r="A23" s="90" t="s">
        <v>1410</v>
      </c>
      <c r="B23" s="91">
        <v>1300</v>
      </c>
      <c r="C23" s="91">
        <v>1100</v>
      </c>
      <c r="D23" s="91" t="s">
        <v>1404</v>
      </c>
      <c r="E23" s="91">
        <v>167</v>
      </c>
      <c r="F23" s="92">
        <f>(B23-C23)/B23</f>
        <v>0.15384615384615385</v>
      </c>
      <c r="G23" s="2"/>
    </row>
    <row r="24" spans="1:7" ht="14.5" x14ac:dyDescent="0.35">
      <c r="A24" s="87"/>
      <c r="B24" s="2"/>
      <c r="C24" s="2"/>
      <c r="D24" s="2"/>
      <c r="E24" s="2"/>
      <c r="F24" s="2"/>
      <c r="G24" s="2"/>
    </row>
    <row r="25" spans="1:7" ht="14.5" x14ac:dyDescent="0.35">
      <c r="A25" s="28" t="s">
        <v>165</v>
      </c>
      <c r="B25" s="55">
        <f>AVERAGE(F22:F23)</f>
        <v>0.48317307692307693</v>
      </c>
      <c r="C25" s="2"/>
      <c r="D25" s="2"/>
      <c r="E25" s="2"/>
      <c r="F25" s="2"/>
      <c r="G25" s="2"/>
    </row>
    <row r="26" spans="1:7" ht="14.5" x14ac:dyDescent="0.35">
      <c r="A26" s="28" t="s">
        <v>1411</v>
      </c>
      <c r="B26" s="55">
        <f>F21</f>
        <v>0.78723404255319152</v>
      </c>
      <c r="C26" s="2"/>
      <c r="D26" s="2"/>
      <c r="E26" s="2"/>
      <c r="F26" s="2"/>
      <c r="G26" s="2"/>
    </row>
    <row r="27" spans="1:7" ht="14.5" x14ac:dyDescent="0.35">
      <c r="A27" s="28"/>
      <c r="B27" s="55"/>
      <c r="C27" s="2"/>
      <c r="D27" s="2"/>
      <c r="E27" s="2"/>
      <c r="F27" s="2"/>
      <c r="G27" s="2"/>
    </row>
    <row r="28" spans="1:7" ht="14.5" x14ac:dyDescent="0.35">
      <c r="A28" s="88" t="s">
        <v>1392</v>
      </c>
      <c r="B28" s="89" t="s">
        <v>1393</v>
      </c>
      <c r="C28" s="89" t="s">
        <v>1394</v>
      </c>
      <c r="D28" s="89" t="s">
        <v>1412</v>
      </c>
      <c r="E28" s="89" t="s">
        <v>1395</v>
      </c>
      <c r="F28" s="89" t="s">
        <v>1396</v>
      </c>
      <c r="G28" s="89" t="s">
        <v>1397</v>
      </c>
    </row>
    <row r="29" spans="1:7" ht="14.5" x14ac:dyDescent="0.35">
      <c r="A29" s="90" t="s">
        <v>1413</v>
      </c>
      <c r="B29" s="91">
        <v>55000</v>
      </c>
      <c r="C29" s="91">
        <v>32000</v>
      </c>
      <c r="D29" s="91">
        <v>30000</v>
      </c>
      <c r="E29" s="91" t="s">
        <v>1404</v>
      </c>
      <c r="F29" s="91">
        <v>179</v>
      </c>
      <c r="G29" s="92">
        <f>(C29-D29)/B29</f>
        <v>3.6363636363636362E-2</v>
      </c>
    </row>
    <row r="30" spans="1:7" ht="14.5" x14ac:dyDescent="0.35">
      <c r="A30" s="7" t="s">
        <v>1414</v>
      </c>
      <c r="B30" s="55"/>
      <c r="C30" s="2"/>
      <c r="D30" s="2"/>
      <c r="E30" s="2"/>
      <c r="F30" s="2"/>
      <c r="G30" s="2"/>
    </row>
    <row r="31" spans="1:7" ht="14.5" x14ac:dyDescent="0.35">
      <c r="A31" s="2"/>
      <c r="B31" s="2"/>
      <c r="C31" s="2"/>
      <c r="D31" s="2"/>
      <c r="E31" s="2"/>
      <c r="F31" s="2"/>
      <c r="G31" s="2"/>
    </row>
    <row r="32" spans="1:7" ht="14.5" x14ac:dyDescent="0.35">
      <c r="A32" s="83" t="s">
        <v>1358</v>
      </c>
      <c r="B32" s="84"/>
      <c r="C32" s="84"/>
      <c r="D32" s="84"/>
      <c r="E32" s="84"/>
      <c r="F32" s="85"/>
      <c r="G32" s="85"/>
    </row>
    <row r="33" spans="1:7" ht="14.5" x14ac:dyDescent="0.35">
      <c r="A33" s="94" t="s">
        <v>1415</v>
      </c>
      <c r="B33" s="95"/>
      <c r="C33" s="95"/>
      <c r="D33" s="95"/>
      <c r="E33" s="95"/>
      <c r="F33" s="2"/>
      <c r="G33" s="2"/>
    </row>
    <row r="34" spans="1:7" ht="14.5" x14ac:dyDescent="0.35">
      <c r="A34" s="2" t="s">
        <v>1416</v>
      </c>
      <c r="B34" s="55"/>
      <c r="C34" s="2"/>
      <c r="D34" s="2"/>
      <c r="E34" s="2"/>
      <c r="F34" s="2"/>
      <c r="G34" s="2"/>
    </row>
    <row r="35" spans="1:7" ht="14.5" x14ac:dyDescent="0.35">
      <c r="A35" s="2" t="s">
        <v>1417</v>
      </c>
      <c r="B35" s="96"/>
      <c r="C35" s="2"/>
      <c r="D35" s="2"/>
      <c r="E35" s="2"/>
      <c r="F35" s="2"/>
      <c r="G35" s="2"/>
    </row>
    <row r="36" spans="1:7" ht="14.5" x14ac:dyDescent="0.35">
      <c r="A36" s="2"/>
      <c r="B36" s="2"/>
      <c r="C36" s="2"/>
      <c r="D36" s="2"/>
      <c r="E36" s="2"/>
      <c r="F36" s="2"/>
      <c r="G36" s="2"/>
    </row>
    <row r="37" spans="1:7" ht="14.5" x14ac:dyDescent="0.35">
      <c r="A37" s="83" t="s">
        <v>1361</v>
      </c>
      <c r="B37" s="84"/>
      <c r="C37" s="97"/>
      <c r="D37" s="97"/>
      <c r="E37" s="85"/>
      <c r="F37" s="85"/>
      <c r="G37" s="85"/>
    </row>
    <row r="38" spans="1:7" ht="14.5" x14ac:dyDescent="0.35">
      <c r="A38" s="94" t="s">
        <v>1418</v>
      </c>
      <c r="B38" s="98" t="s">
        <v>1419</v>
      </c>
      <c r="C38" s="98" t="s">
        <v>1420</v>
      </c>
      <c r="D38" s="87"/>
      <c r="E38" s="2"/>
      <c r="F38" s="2"/>
      <c r="G38" s="2"/>
    </row>
    <row r="39" spans="1:7" ht="14.5" x14ac:dyDescent="0.35">
      <c r="A39" s="2" t="s">
        <v>1421</v>
      </c>
      <c r="B39" s="99">
        <v>66</v>
      </c>
      <c r="C39" s="100" t="s">
        <v>1422</v>
      </c>
      <c r="D39" s="2"/>
      <c r="E39" s="2"/>
      <c r="F39" s="2"/>
      <c r="G39" s="2"/>
    </row>
    <row r="40" spans="1:7" ht="14.5" x14ac:dyDescent="0.35">
      <c r="A40" s="2" t="s">
        <v>1423</v>
      </c>
      <c r="B40" s="99">
        <v>2439</v>
      </c>
      <c r="C40" s="99"/>
      <c r="D40" s="2"/>
      <c r="E40" s="2"/>
      <c r="F40" s="2"/>
      <c r="G40" s="2"/>
    </row>
    <row r="41" spans="1:7" ht="14.5" x14ac:dyDescent="0.35">
      <c r="A41" s="2" t="s">
        <v>1424</v>
      </c>
      <c r="B41" s="99">
        <f>B39*B40</f>
        <v>160974</v>
      </c>
      <c r="C41" s="99"/>
      <c r="D41" s="2"/>
      <c r="E41" s="87"/>
      <c r="F41" s="87"/>
      <c r="G41" s="87"/>
    </row>
    <row r="42" spans="1:7" ht="14.5" x14ac:dyDescent="0.35">
      <c r="A42" s="2" t="s">
        <v>1425</v>
      </c>
      <c r="B42" s="99">
        <v>477927.2919311095</v>
      </c>
      <c r="C42" s="100" t="s">
        <v>1426</v>
      </c>
      <c r="D42" s="2"/>
      <c r="E42" s="87"/>
      <c r="F42" s="87"/>
      <c r="G42" s="87"/>
    </row>
    <row r="43" spans="1:7" ht="14.5" x14ac:dyDescent="0.35">
      <c r="A43" s="1" t="s">
        <v>1364</v>
      </c>
      <c r="B43" s="101">
        <f>B41/B42</f>
        <v>0.33681692323861573</v>
      </c>
      <c r="C43" s="99"/>
      <c r="D43" s="2"/>
      <c r="E43" s="87"/>
      <c r="F43" s="87"/>
      <c r="G43" s="87"/>
    </row>
  </sheetData>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46"/>
  <sheetViews>
    <sheetView workbookViewId="0"/>
  </sheetViews>
  <sheetFormatPr defaultColWidth="11" defaultRowHeight="14" x14ac:dyDescent="0.3"/>
  <cols>
    <col min="1" max="1" width="45.25" customWidth="1"/>
    <col min="2" max="2" width="14.5" customWidth="1"/>
  </cols>
  <sheetData>
    <row r="1" spans="1:3" ht="14.5" x14ac:dyDescent="0.35">
      <c r="A1" s="102" t="s">
        <v>85</v>
      </c>
      <c r="B1" s="103"/>
      <c r="C1" s="103"/>
    </row>
    <row r="2" spans="1:3" ht="14.5" x14ac:dyDescent="0.35">
      <c r="A2" s="104" t="s">
        <v>1427</v>
      </c>
      <c r="B2" s="105"/>
      <c r="C2" s="105"/>
    </row>
    <row r="3" spans="1:3" ht="14.5" x14ac:dyDescent="0.35">
      <c r="A3" s="104">
        <v>2019</v>
      </c>
      <c r="B3" s="105"/>
      <c r="C3" s="105"/>
    </row>
    <row r="4" spans="1:3" ht="14.5" x14ac:dyDescent="0.35">
      <c r="A4" s="104" t="s">
        <v>1428</v>
      </c>
      <c r="B4" s="105"/>
      <c r="C4" s="105"/>
    </row>
    <row r="5" spans="1:3" ht="14.5" x14ac:dyDescent="0.35">
      <c r="A5" s="104" t="s">
        <v>1429</v>
      </c>
      <c r="B5" s="105"/>
      <c r="C5" s="105"/>
    </row>
    <row r="6" spans="1:3" ht="14.5" x14ac:dyDescent="0.35">
      <c r="A6" s="106" t="s">
        <v>1430</v>
      </c>
      <c r="B6" s="105"/>
      <c r="C6" s="105"/>
    </row>
    <row r="7" spans="1:3" ht="14.5" x14ac:dyDescent="0.35">
      <c r="A7" s="104"/>
      <c r="B7" s="105"/>
      <c r="C7" s="105"/>
    </row>
    <row r="8" spans="1:3" ht="14.5" x14ac:dyDescent="0.35">
      <c r="A8" s="104" t="s">
        <v>1431</v>
      </c>
      <c r="B8" s="105"/>
      <c r="C8" s="105"/>
    </row>
    <row r="9" spans="1:3" ht="14.5" x14ac:dyDescent="0.35">
      <c r="A9" s="104">
        <v>2020</v>
      </c>
      <c r="B9" s="105"/>
      <c r="C9" s="105"/>
    </row>
    <row r="10" spans="1:3" ht="14.5" x14ac:dyDescent="0.35">
      <c r="A10" s="106" t="s">
        <v>1432</v>
      </c>
      <c r="B10" s="105"/>
      <c r="C10" s="105"/>
    </row>
    <row r="11" spans="1:3" ht="14.5" x14ac:dyDescent="0.35">
      <c r="A11" s="104"/>
      <c r="B11" s="105"/>
      <c r="C11" s="105"/>
    </row>
    <row r="12" spans="1:3" ht="14.5" x14ac:dyDescent="0.35">
      <c r="A12" s="107" t="s">
        <v>1418</v>
      </c>
      <c r="B12" s="108" t="s">
        <v>1381</v>
      </c>
      <c r="C12" s="109" t="s">
        <v>1420</v>
      </c>
    </row>
    <row r="13" spans="1:3" ht="14.5" x14ac:dyDescent="0.35">
      <c r="A13" s="104" t="s">
        <v>1433</v>
      </c>
      <c r="B13" s="105">
        <v>250</v>
      </c>
      <c r="C13" s="110" t="s">
        <v>1434</v>
      </c>
    </row>
    <row r="14" spans="1:3" ht="14.5" x14ac:dyDescent="0.35">
      <c r="A14" s="104" t="s">
        <v>1435</v>
      </c>
      <c r="B14" s="105">
        <v>40524</v>
      </c>
      <c r="C14" s="110" t="s">
        <v>1436</v>
      </c>
    </row>
    <row r="15" spans="1:3" ht="14.5" x14ac:dyDescent="0.35">
      <c r="A15" s="104" t="s">
        <v>1437</v>
      </c>
      <c r="B15" s="105">
        <v>8</v>
      </c>
      <c r="C15" s="110" t="s">
        <v>1438</v>
      </c>
    </row>
    <row r="16" spans="1:3" ht="14.5" x14ac:dyDescent="0.35">
      <c r="A16" s="104" t="s">
        <v>1439</v>
      </c>
      <c r="B16" s="105">
        <f>B14*B15</f>
        <v>324192</v>
      </c>
      <c r="C16" s="110"/>
    </row>
    <row r="17" spans="1:3" ht="14.5" x14ac:dyDescent="0.35">
      <c r="A17" s="104" t="s">
        <v>1440</v>
      </c>
      <c r="B17" s="105">
        <v>210659013</v>
      </c>
      <c r="C17" s="110" t="s">
        <v>1441</v>
      </c>
    </row>
    <row r="18" spans="1:3" ht="14.5" x14ac:dyDescent="0.35">
      <c r="A18" s="111" t="s">
        <v>1442</v>
      </c>
      <c r="B18" s="112">
        <f>B13/(B17/100000)</f>
        <v>0.11867519762850118</v>
      </c>
      <c r="C18" s="110"/>
    </row>
    <row r="19" spans="1:3" ht="14.5" x14ac:dyDescent="0.35">
      <c r="A19" s="111" t="s">
        <v>1443</v>
      </c>
      <c r="B19" s="113">
        <f>B16/(B17/100000)</f>
        <v>153.89419867831623</v>
      </c>
      <c r="C19" s="110"/>
    </row>
    <row r="20" spans="1:3" ht="14.5" x14ac:dyDescent="0.35">
      <c r="A20" s="104"/>
      <c r="B20" s="105"/>
      <c r="C20" s="105"/>
    </row>
    <row r="21" spans="1:3" ht="14.5" x14ac:dyDescent="0.35">
      <c r="A21" s="102" t="s">
        <v>85</v>
      </c>
      <c r="B21" s="103"/>
      <c r="C21" s="103"/>
    </row>
    <row r="22" spans="1:3" ht="14.5" x14ac:dyDescent="0.35">
      <c r="A22" s="105" t="s">
        <v>1444</v>
      </c>
      <c r="B22" s="105"/>
      <c r="C22" s="105"/>
    </row>
    <row r="23" spans="1:3" ht="14.5" x14ac:dyDescent="0.35">
      <c r="A23" s="105" t="s">
        <v>1445</v>
      </c>
      <c r="B23" s="105"/>
      <c r="C23" s="105"/>
    </row>
    <row r="24" spans="1:3" ht="14.5" x14ac:dyDescent="0.35">
      <c r="A24" s="104" t="s">
        <v>1446</v>
      </c>
      <c r="B24" s="105"/>
      <c r="C24" s="105"/>
    </row>
    <row r="25" spans="1:3" ht="14.5" x14ac:dyDescent="0.35">
      <c r="A25" s="104"/>
      <c r="B25" s="105"/>
      <c r="C25" s="105"/>
    </row>
    <row r="26" spans="1:3" ht="25" x14ac:dyDescent="0.3">
      <c r="A26" s="114" t="s">
        <v>1447</v>
      </c>
      <c r="B26" s="114" t="s">
        <v>1448</v>
      </c>
      <c r="C26" s="114" t="s">
        <v>1449</v>
      </c>
    </row>
    <row r="27" spans="1:3" x14ac:dyDescent="0.3">
      <c r="A27" s="115" t="s">
        <v>1450</v>
      </c>
      <c r="B27" s="116">
        <v>499.9</v>
      </c>
      <c r="C27" s="115">
        <v>436</v>
      </c>
    </row>
    <row r="28" spans="1:3" x14ac:dyDescent="0.3">
      <c r="A28" s="114" t="s">
        <v>1451</v>
      </c>
      <c r="B28" s="117">
        <v>257.95</v>
      </c>
      <c r="C28" s="114">
        <v>285</v>
      </c>
    </row>
    <row r="29" spans="1:3" x14ac:dyDescent="0.3">
      <c r="A29" s="115" t="s">
        <v>1452</v>
      </c>
      <c r="B29" s="116">
        <v>215</v>
      </c>
      <c r="C29" s="115">
        <v>416</v>
      </c>
    </row>
    <row r="30" spans="1:3" x14ac:dyDescent="0.3">
      <c r="A30" s="114" t="s">
        <v>1453</v>
      </c>
      <c r="B30" s="117">
        <v>289.89999999999998</v>
      </c>
      <c r="C30" s="114">
        <v>320</v>
      </c>
    </row>
    <row r="31" spans="1:3" x14ac:dyDescent="0.3">
      <c r="A31" s="115" t="s">
        <v>1454</v>
      </c>
      <c r="B31" s="116">
        <v>210</v>
      </c>
      <c r="C31" s="115">
        <v>380</v>
      </c>
    </row>
    <row r="32" spans="1:3" x14ac:dyDescent="0.3">
      <c r="A32" s="114" t="s">
        <v>1455</v>
      </c>
      <c r="B32" s="117">
        <v>189.9</v>
      </c>
      <c r="C32" s="114">
        <v>300</v>
      </c>
    </row>
    <row r="33" spans="1:3" x14ac:dyDescent="0.3">
      <c r="A33" s="115" t="s">
        <v>1456</v>
      </c>
      <c r="B33" s="116">
        <v>139.9</v>
      </c>
      <c r="C33" s="115">
        <v>400</v>
      </c>
    </row>
    <row r="34" spans="1:3" x14ac:dyDescent="0.3">
      <c r="A34" s="114" t="s">
        <v>1457</v>
      </c>
      <c r="B34" s="117">
        <v>479.95</v>
      </c>
      <c r="C34" s="114">
        <v>470</v>
      </c>
    </row>
    <row r="35" spans="1:3" x14ac:dyDescent="0.3">
      <c r="A35" s="115" t="s">
        <v>1458</v>
      </c>
      <c r="B35" s="116">
        <v>195</v>
      </c>
      <c r="C35" s="115">
        <v>389</v>
      </c>
    </row>
    <row r="36" spans="1:3" x14ac:dyDescent="0.3">
      <c r="A36" s="114" t="s">
        <v>1459</v>
      </c>
      <c r="B36" s="117">
        <v>575</v>
      </c>
      <c r="C36" s="114">
        <v>471</v>
      </c>
    </row>
    <row r="37" spans="1:3" x14ac:dyDescent="0.3">
      <c r="A37" s="115" t="s">
        <v>1460</v>
      </c>
      <c r="B37" s="116">
        <v>147.99</v>
      </c>
      <c r="C37" s="115">
        <v>300</v>
      </c>
    </row>
    <row r="38" spans="1:3" x14ac:dyDescent="0.3">
      <c r="A38" s="114" t="s">
        <v>1461</v>
      </c>
      <c r="B38" s="117">
        <v>589</v>
      </c>
      <c r="C38" s="114">
        <v>327</v>
      </c>
    </row>
    <row r="39" spans="1:3" ht="14.5" x14ac:dyDescent="0.35">
      <c r="A39" s="105"/>
      <c r="B39" s="118" t="s">
        <v>1462</v>
      </c>
      <c r="C39" s="119">
        <f>AVERAGE(C27:C38)</f>
        <v>374.5</v>
      </c>
    </row>
    <row r="40" spans="1:3" ht="14.5" x14ac:dyDescent="0.35">
      <c r="A40" s="105"/>
      <c r="B40" s="105"/>
      <c r="C40" s="105"/>
    </row>
    <row r="41" spans="1:3" ht="14.5" x14ac:dyDescent="0.35">
      <c r="A41" s="108" t="s">
        <v>97</v>
      </c>
      <c r="B41" s="108"/>
      <c r="C41" s="108"/>
    </row>
    <row r="42" spans="1:3" ht="14.5" x14ac:dyDescent="0.35">
      <c r="A42" s="105" t="s">
        <v>1463</v>
      </c>
      <c r="B42" s="105"/>
      <c r="C42" s="105"/>
    </row>
    <row r="43" spans="1:3" ht="14.5" x14ac:dyDescent="0.35">
      <c r="A43" s="105" t="s">
        <v>1464</v>
      </c>
      <c r="B43" s="105"/>
      <c r="C43" s="105"/>
    </row>
    <row r="44" spans="1:3" ht="14.5" x14ac:dyDescent="0.35">
      <c r="A44" s="105" t="s">
        <v>1465</v>
      </c>
      <c r="B44" s="105"/>
      <c r="C44" s="105"/>
    </row>
    <row r="45" spans="1:3" ht="14.5" x14ac:dyDescent="0.35">
      <c r="A45" s="105" t="s">
        <v>1466</v>
      </c>
      <c r="B45" s="105"/>
      <c r="C45" s="105"/>
    </row>
    <row r="46" spans="1:3" ht="14.5" x14ac:dyDescent="0.35">
      <c r="A46" s="105" t="s">
        <v>1467</v>
      </c>
      <c r="B46" s="105"/>
      <c r="C46" s="105"/>
    </row>
  </sheetData>
  <hyperlinks>
    <hyperlink ref="A6" r:id="rId1" xr:uid="{00000000-0004-0000-0900-000000000000}"/>
    <hyperlink ref="A10" r:id="rId2" xr:uid="{00000000-0004-0000-0900-000001000000}"/>
  </hyperlink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358EA-28B9-4BF8-A85A-11E1EC2AB2FB}">
  <dimension ref="A1:A822"/>
  <sheetViews>
    <sheetView topLeftCell="A89" workbookViewId="0">
      <selection activeCell="A111" sqref="A111"/>
    </sheetView>
  </sheetViews>
  <sheetFormatPr defaultRowHeight="14" x14ac:dyDescent="0.3"/>
  <sheetData>
    <row r="1" spans="1:1" x14ac:dyDescent="0.3">
      <c r="A1" t="s">
        <v>1882</v>
      </c>
    </row>
    <row r="2" spans="1:1" x14ac:dyDescent="0.3">
      <c r="A2" t="s">
        <v>1883</v>
      </c>
    </row>
    <row r="3" spans="1:1" x14ac:dyDescent="0.3">
      <c r="A3" t="s">
        <v>1884</v>
      </c>
    </row>
    <row r="4" spans="1:1" x14ac:dyDescent="0.3">
      <c r="A4" t="s">
        <v>1885</v>
      </c>
    </row>
    <row r="5" spans="1:1" x14ac:dyDescent="0.3">
      <c r="A5" t="s">
        <v>1886</v>
      </c>
    </row>
    <row r="6" spans="1:1" x14ac:dyDescent="0.3">
      <c r="A6" t="s">
        <v>1887</v>
      </c>
    </row>
    <row r="7" spans="1:1" x14ac:dyDescent="0.3">
      <c r="A7" t="s">
        <v>1888</v>
      </c>
    </row>
    <row r="8" spans="1:1" x14ac:dyDescent="0.3">
      <c r="A8" t="s">
        <v>1889</v>
      </c>
    </row>
    <row r="9" spans="1:1" x14ac:dyDescent="0.3">
      <c r="A9" t="s">
        <v>1890</v>
      </c>
    </row>
    <row r="10" spans="1:1" x14ac:dyDescent="0.3">
      <c r="A10" t="s">
        <v>1891</v>
      </c>
    </row>
    <row r="11" spans="1:1" x14ac:dyDescent="0.3">
      <c r="A11" t="s">
        <v>1892</v>
      </c>
    </row>
    <row r="12" spans="1:1" x14ac:dyDescent="0.3">
      <c r="A12" t="s">
        <v>1893</v>
      </c>
    </row>
    <row r="13" spans="1:1" x14ac:dyDescent="0.3">
      <c r="A13" t="s">
        <v>1894</v>
      </c>
    </row>
    <row r="14" spans="1:1" x14ac:dyDescent="0.3">
      <c r="A14" t="s">
        <v>1895</v>
      </c>
    </row>
    <row r="15" spans="1:1" x14ac:dyDescent="0.3">
      <c r="A15" t="s">
        <v>1896</v>
      </c>
    </row>
    <row r="16" spans="1:1" x14ac:dyDescent="0.3">
      <c r="A16" t="s">
        <v>1897</v>
      </c>
    </row>
    <row r="17" spans="1:1" x14ac:dyDescent="0.3">
      <c r="A17" t="s">
        <v>1886</v>
      </c>
    </row>
    <row r="18" spans="1:1" x14ac:dyDescent="0.3">
      <c r="A18" t="s">
        <v>1898</v>
      </c>
    </row>
    <row r="19" spans="1:1" x14ac:dyDescent="0.3">
      <c r="A19" t="s">
        <v>1899</v>
      </c>
    </row>
    <row r="20" spans="1:1" x14ac:dyDescent="0.3">
      <c r="A20" t="s">
        <v>1900</v>
      </c>
    </row>
    <row r="21" spans="1:1" x14ac:dyDescent="0.3">
      <c r="A21" t="s">
        <v>1901</v>
      </c>
    </row>
    <row r="22" spans="1:1" x14ac:dyDescent="0.3">
      <c r="A22" t="s">
        <v>1902</v>
      </c>
    </row>
    <row r="23" spans="1:1" x14ac:dyDescent="0.3">
      <c r="A23" t="s">
        <v>1903</v>
      </c>
    </row>
    <row r="24" spans="1:1" x14ac:dyDescent="0.3">
      <c r="A24" t="s">
        <v>1904</v>
      </c>
    </row>
    <row r="25" spans="1:1" x14ac:dyDescent="0.3">
      <c r="A25" t="s">
        <v>1905</v>
      </c>
    </row>
    <row r="26" spans="1:1" x14ac:dyDescent="0.3">
      <c r="A26" t="s">
        <v>1906</v>
      </c>
    </row>
    <row r="27" spans="1:1" x14ac:dyDescent="0.3">
      <c r="A27" t="s">
        <v>1907</v>
      </c>
    </row>
    <row r="28" spans="1:1" x14ac:dyDescent="0.3">
      <c r="A28" t="s">
        <v>1908</v>
      </c>
    </row>
    <row r="29" spans="1:1" x14ac:dyDescent="0.3">
      <c r="A29" t="s">
        <v>1909</v>
      </c>
    </row>
    <row r="30" spans="1:1" x14ac:dyDescent="0.3">
      <c r="A30" t="s">
        <v>1910</v>
      </c>
    </row>
    <row r="31" spans="1:1" x14ac:dyDescent="0.3">
      <c r="A31" t="s">
        <v>1911</v>
      </c>
    </row>
    <row r="32" spans="1:1" x14ac:dyDescent="0.3">
      <c r="A32" t="s">
        <v>1912</v>
      </c>
    </row>
    <row r="33" spans="1:1" x14ac:dyDescent="0.3">
      <c r="A33" t="s">
        <v>1913</v>
      </c>
    </row>
    <row r="34" spans="1:1" x14ac:dyDescent="0.3">
      <c r="A34" t="s">
        <v>1914</v>
      </c>
    </row>
    <row r="35" spans="1:1" x14ac:dyDescent="0.3">
      <c r="A35" t="s">
        <v>1915</v>
      </c>
    </row>
    <row r="36" spans="1:1" x14ac:dyDescent="0.3">
      <c r="A36" t="s">
        <v>1916</v>
      </c>
    </row>
    <row r="37" spans="1:1" x14ac:dyDescent="0.3">
      <c r="A37" t="s">
        <v>1917</v>
      </c>
    </row>
    <row r="38" spans="1:1" x14ac:dyDescent="0.3">
      <c r="A38" t="s">
        <v>1918</v>
      </c>
    </row>
    <row r="39" spans="1:1" x14ac:dyDescent="0.3">
      <c r="A39" t="s">
        <v>1919</v>
      </c>
    </row>
    <row r="40" spans="1:1" x14ac:dyDescent="0.3">
      <c r="A40" t="s">
        <v>1920</v>
      </c>
    </row>
    <row r="41" spans="1:1" x14ac:dyDescent="0.3">
      <c r="A41" t="s">
        <v>1921</v>
      </c>
    </row>
    <row r="42" spans="1:1" x14ac:dyDescent="0.3">
      <c r="A42" t="s">
        <v>1922</v>
      </c>
    </row>
    <row r="43" spans="1:1" x14ac:dyDescent="0.3">
      <c r="A43" t="s">
        <v>1923</v>
      </c>
    </row>
    <row r="44" spans="1:1" x14ac:dyDescent="0.3">
      <c r="A44" t="s">
        <v>1924</v>
      </c>
    </row>
    <row r="45" spans="1:1" x14ac:dyDescent="0.3">
      <c r="A45" t="s">
        <v>1925</v>
      </c>
    </row>
    <row r="46" spans="1:1" x14ac:dyDescent="0.3">
      <c r="A46" t="s">
        <v>1926</v>
      </c>
    </row>
    <row r="47" spans="1:1" x14ac:dyDescent="0.3">
      <c r="A47" t="s">
        <v>1927</v>
      </c>
    </row>
    <row r="48" spans="1:1" x14ac:dyDescent="0.3">
      <c r="A48" t="s">
        <v>1928</v>
      </c>
    </row>
    <row r="49" spans="1:1" x14ac:dyDescent="0.3">
      <c r="A49" t="s">
        <v>1929</v>
      </c>
    </row>
    <row r="50" spans="1:1" x14ac:dyDescent="0.3">
      <c r="A50" t="s">
        <v>1930</v>
      </c>
    </row>
    <row r="51" spans="1:1" x14ac:dyDescent="0.3">
      <c r="A51" t="s">
        <v>1931</v>
      </c>
    </row>
    <row r="52" spans="1:1" x14ac:dyDescent="0.3">
      <c r="A52" t="s">
        <v>1932</v>
      </c>
    </row>
    <row r="53" spans="1:1" x14ac:dyDescent="0.3">
      <c r="A53" t="s">
        <v>1933</v>
      </c>
    </row>
    <row r="54" spans="1:1" x14ac:dyDescent="0.3">
      <c r="A54" t="s">
        <v>1934</v>
      </c>
    </row>
    <row r="55" spans="1:1" x14ac:dyDescent="0.3">
      <c r="A55" t="s">
        <v>1935</v>
      </c>
    </row>
    <row r="56" spans="1:1" x14ac:dyDescent="0.3">
      <c r="A56" t="s">
        <v>1936</v>
      </c>
    </row>
    <row r="57" spans="1:1" x14ac:dyDescent="0.3">
      <c r="A57" t="s">
        <v>1937</v>
      </c>
    </row>
    <row r="58" spans="1:1" x14ac:dyDescent="0.3">
      <c r="A58" t="s">
        <v>1938</v>
      </c>
    </row>
    <row r="59" spans="1:1" x14ac:dyDescent="0.3">
      <c r="A59" t="s">
        <v>1939</v>
      </c>
    </row>
    <row r="60" spans="1:1" x14ac:dyDescent="0.3">
      <c r="A60" t="s">
        <v>1940</v>
      </c>
    </row>
    <row r="61" spans="1:1" x14ac:dyDescent="0.3">
      <c r="A61" t="s">
        <v>1941</v>
      </c>
    </row>
    <row r="62" spans="1:1" x14ac:dyDescent="0.3">
      <c r="A62" t="s">
        <v>1942</v>
      </c>
    </row>
    <row r="63" spans="1:1" x14ac:dyDescent="0.3">
      <c r="A63" t="s">
        <v>1943</v>
      </c>
    </row>
    <row r="64" spans="1:1" x14ac:dyDescent="0.3">
      <c r="A64" t="s">
        <v>1944</v>
      </c>
    </row>
    <row r="65" spans="1:1" x14ac:dyDescent="0.3">
      <c r="A65" t="s">
        <v>1945</v>
      </c>
    </row>
    <row r="66" spans="1:1" x14ac:dyDescent="0.3">
      <c r="A66" t="s">
        <v>1946</v>
      </c>
    </row>
    <row r="67" spans="1:1" x14ac:dyDescent="0.3">
      <c r="A67" t="s">
        <v>1947</v>
      </c>
    </row>
    <row r="68" spans="1:1" x14ac:dyDescent="0.3">
      <c r="A68" t="s">
        <v>1948</v>
      </c>
    </row>
    <row r="69" spans="1:1" x14ac:dyDescent="0.3">
      <c r="A69" t="s">
        <v>1949</v>
      </c>
    </row>
    <row r="70" spans="1:1" x14ac:dyDescent="0.3">
      <c r="A70" t="s">
        <v>1950</v>
      </c>
    </row>
    <row r="71" spans="1:1" x14ac:dyDescent="0.3">
      <c r="A71" t="s">
        <v>1951</v>
      </c>
    </row>
    <row r="72" spans="1:1" x14ac:dyDescent="0.3">
      <c r="A72" t="s">
        <v>1952</v>
      </c>
    </row>
    <row r="73" spans="1:1" x14ac:dyDescent="0.3">
      <c r="A73" t="s">
        <v>1953</v>
      </c>
    </row>
    <row r="74" spans="1:1" x14ac:dyDescent="0.3">
      <c r="A74" t="s">
        <v>1954</v>
      </c>
    </row>
    <row r="75" spans="1:1" x14ac:dyDescent="0.3">
      <c r="A75" t="s">
        <v>1955</v>
      </c>
    </row>
    <row r="76" spans="1:1" x14ac:dyDescent="0.3">
      <c r="A76" t="s">
        <v>1956</v>
      </c>
    </row>
    <row r="77" spans="1:1" x14ac:dyDescent="0.3">
      <c r="A77" t="s">
        <v>1957</v>
      </c>
    </row>
    <row r="78" spans="1:1" x14ac:dyDescent="0.3">
      <c r="A78" t="s">
        <v>1958</v>
      </c>
    </row>
    <row r="79" spans="1:1" x14ac:dyDescent="0.3">
      <c r="A79" t="s">
        <v>1959</v>
      </c>
    </row>
    <row r="80" spans="1:1" x14ac:dyDescent="0.3">
      <c r="A80" t="s">
        <v>1960</v>
      </c>
    </row>
    <row r="81" spans="1:1" x14ac:dyDescent="0.3">
      <c r="A81" t="s">
        <v>1961</v>
      </c>
    </row>
    <row r="82" spans="1:1" x14ac:dyDescent="0.3">
      <c r="A82" t="s">
        <v>1962</v>
      </c>
    </row>
    <row r="83" spans="1:1" x14ac:dyDescent="0.3">
      <c r="A83" t="s">
        <v>1963</v>
      </c>
    </row>
    <row r="84" spans="1:1" x14ac:dyDescent="0.3">
      <c r="A84" t="s">
        <v>1964</v>
      </c>
    </row>
    <row r="85" spans="1:1" x14ac:dyDescent="0.3">
      <c r="A85" t="s">
        <v>1965</v>
      </c>
    </row>
    <row r="86" spans="1:1" x14ac:dyDescent="0.3">
      <c r="A86" t="s">
        <v>1966</v>
      </c>
    </row>
    <row r="87" spans="1:1" x14ac:dyDescent="0.3">
      <c r="A87" t="s">
        <v>1967</v>
      </c>
    </row>
    <row r="88" spans="1:1" x14ac:dyDescent="0.3">
      <c r="A88" t="s">
        <v>1968</v>
      </c>
    </row>
    <row r="89" spans="1:1" x14ac:dyDescent="0.3">
      <c r="A89" t="s">
        <v>1969</v>
      </c>
    </row>
    <row r="90" spans="1:1" x14ac:dyDescent="0.3">
      <c r="A90" t="s">
        <v>1970</v>
      </c>
    </row>
    <row r="91" spans="1:1" x14ac:dyDescent="0.3">
      <c r="A91" t="s">
        <v>1971</v>
      </c>
    </row>
    <row r="92" spans="1:1" x14ac:dyDescent="0.3">
      <c r="A92" t="s">
        <v>1972</v>
      </c>
    </row>
    <row r="93" spans="1:1" x14ac:dyDescent="0.3">
      <c r="A93" t="s">
        <v>1973</v>
      </c>
    </row>
    <row r="94" spans="1:1" x14ac:dyDescent="0.3">
      <c r="A94" t="s">
        <v>1974</v>
      </c>
    </row>
    <row r="95" spans="1:1" x14ac:dyDescent="0.3">
      <c r="A95" t="s">
        <v>1975</v>
      </c>
    </row>
    <row r="96" spans="1:1" x14ac:dyDescent="0.3">
      <c r="A96" t="s">
        <v>1976</v>
      </c>
    </row>
    <row r="97" spans="1:1" x14ac:dyDescent="0.3">
      <c r="A97" t="s">
        <v>1977</v>
      </c>
    </row>
    <row r="98" spans="1:1" x14ac:dyDescent="0.3">
      <c r="A98" t="s">
        <v>1978</v>
      </c>
    </row>
    <row r="99" spans="1:1" x14ac:dyDescent="0.3">
      <c r="A99" t="s">
        <v>1979</v>
      </c>
    </row>
    <row r="100" spans="1:1" x14ac:dyDescent="0.3">
      <c r="A100" t="s">
        <v>1980</v>
      </c>
    </row>
    <row r="101" spans="1:1" x14ac:dyDescent="0.3">
      <c r="A101" t="s">
        <v>1981</v>
      </c>
    </row>
    <row r="102" spans="1:1" x14ac:dyDescent="0.3">
      <c r="A102" t="s">
        <v>1982</v>
      </c>
    </row>
    <row r="103" spans="1:1" x14ac:dyDescent="0.3">
      <c r="A103" t="s">
        <v>1983</v>
      </c>
    </row>
    <row r="104" spans="1:1" x14ac:dyDescent="0.3">
      <c r="A104" t="s">
        <v>746</v>
      </c>
    </row>
    <row r="105" spans="1:1" x14ac:dyDescent="0.3">
      <c r="A105" t="s">
        <v>1984</v>
      </c>
    </row>
    <row r="106" spans="1:1" x14ac:dyDescent="0.3">
      <c r="A106" t="s">
        <v>298</v>
      </c>
    </row>
    <row r="107" spans="1:1" x14ac:dyDescent="0.3">
      <c r="A107" t="s">
        <v>720</v>
      </c>
    </row>
    <row r="108" spans="1:1" x14ac:dyDescent="0.3">
      <c r="A108" t="s">
        <v>271</v>
      </c>
    </row>
    <row r="109" spans="1:1" x14ac:dyDescent="0.3">
      <c r="A109" t="s">
        <v>278</v>
      </c>
    </row>
    <row r="110" spans="1:1" x14ac:dyDescent="0.3">
      <c r="A110" t="s">
        <v>438</v>
      </c>
    </row>
    <row r="111" spans="1:1" x14ac:dyDescent="0.3">
      <c r="A111" s="196" t="s">
        <v>2185</v>
      </c>
    </row>
    <row r="112" spans="1:1" x14ac:dyDescent="0.3">
      <c r="A112" t="s">
        <v>522</v>
      </c>
    </row>
    <row r="113" spans="1:1" x14ac:dyDescent="0.3">
      <c r="A113" t="s">
        <v>601</v>
      </c>
    </row>
    <row r="114" spans="1:1" x14ac:dyDescent="0.3">
      <c r="A114" t="s">
        <v>544</v>
      </c>
    </row>
    <row r="115" spans="1:1" x14ac:dyDescent="0.3">
      <c r="A115" t="s">
        <v>264</v>
      </c>
    </row>
    <row r="116" spans="1:1" x14ac:dyDescent="0.3">
      <c r="A116" t="s">
        <v>214</v>
      </c>
    </row>
    <row r="117" spans="1:1" x14ac:dyDescent="0.3">
      <c r="A117" t="s">
        <v>399</v>
      </c>
    </row>
    <row r="118" spans="1:1" x14ac:dyDescent="0.3">
      <c r="A118" t="s">
        <v>529</v>
      </c>
    </row>
    <row r="119" spans="1:1" x14ac:dyDescent="0.3">
      <c r="A119" t="s">
        <v>536</v>
      </c>
    </row>
    <row r="120" spans="1:1" x14ac:dyDescent="0.3">
      <c r="A120" t="s">
        <v>286</v>
      </c>
    </row>
    <row r="121" spans="1:1" x14ac:dyDescent="0.3">
      <c r="A121" t="s">
        <v>596</v>
      </c>
    </row>
    <row r="122" spans="1:1" x14ac:dyDescent="0.3">
      <c r="A122" t="s">
        <v>514</v>
      </c>
    </row>
    <row r="123" spans="1:1" x14ac:dyDescent="0.3">
      <c r="A123" t="s">
        <v>610</v>
      </c>
    </row>
    <row r="124" spans="1:1" x14ac:dyDescent="0.3">
      <c r="A124" t="s">
        <v>456</v>
      </c>
    </row>
    <row r="125" spans="1:1" x14ac:dyDescent="0.3">
      <c r="A125" t="s">
        <v>669</v>
      </c>
    </row>
    <row r="126" spans="1:1" x14ac:dyDescent="0.3">
      <c r="A126" t="s">
        <v>1985</v>
      </c>
    </row>
    <row r="127" spans="1:1" x14ac:dyDescent="0.3">
      <c r="A127" t="s">
        <v>1986</v>
      </c>
    </row>
    <row r="128" spans="1:1" x14ac:dyDescent="0.3">
      <c r="A128" t="s">
        <v>1987</v>
      </c>
    </row>
    <row r="129" spans="1:1" x14ac:dyDescent="0.3">
      <c r="A129" t="s">
        <v>1988</v>
      </c>
    </row>
    <row r="130" spans="1:1" x14ac:dyDescent="0.3">
      <c r="A130" t="s">
        <v>1989</v>
      </c>
    </row>
    <row r="131" spans="1:1" x14ac:dyDescent="0.3">
      <c r="A131" t="s">
        <v>1990</v>
      </c>
    </row>
    <row r="132" spans="1:1" x14ac:dyDescent="0.3">
      <c r="A132" t="s">
        <v>1991</v>
      </c>
    </row>
    <row r="133" spans="1:1" x14ac:dyDescent="0.3">
      <c r="A133" t="s">
        <v>1992</v>
      </c>
    </row>
    <row r="134" spans="1:1" x14ac:dyDescent="0.3">
      <c r="A134" t="s">
        <v>1993</v>
      </c>
    </row>
    <row r="135" spans="1:1" x14ac:dyDescent="0.3">
      <c r="A135" t="s">
        <v>1994</v>
      </c>
    </row>
    <row r="136" spans="1:1" x14ac:dyDescent="0.3">
      <c r="A136" t="s">
        <v>1995</v>
      </c>
    </row>
    <row r="137" spans="1:1" x14ac:dyDescent="0.3">
      <c r="A137" t="s">
        <v>1996</v>
      </c>
    </row>
    <row r="138" spans="1:1" x14ac:dyDescent="0.3">
      <c r="A138" t="s">
        <v>1997</v>
      </c>
    </row>
    <row r="139" spans="1:1" x14ac:dyDescent="0.3">
      <c r="A139" t="s">
        <v>1998</v>
      </c>
    </row>
    <row r="140" spans="1:1" x14ac:dyDescent="0.3">
      <c r="A140" t="s">
        <v>1999</v>
      </c>
    </row>
    <row r="141" spans="1:1" x14ac:dyDescent="0.3">
      <c r="A141" t="s">
        <v>2000</v>
      </c>
    </row>
    <row r="142" spans="1:1" x14ac:dyDescent="0.3">
      <c r="A142" t="s">
        <v>2001</v>
      </c>
    </row>
    <row r="143" spans="1:1" x14ac:dyDescent="0.3">
      <c r="A143" t="s">
        <v>2002</v>
      </c>
    </row>
    <row r="144" spans="1:1" x14ac:dyDescent="0.3">
      <c r="A144" t="s">
        <v>2003</v>
      </c>
    </row>
    <row r="145" spans="1:1" x14ac:dyDescent="0.3">
      <c r="A145" t="s">
        <v>2004</v>
      </c>
    </row>
    <row r="146" spans="1:1" x14ac:dyDescent="0.3">
      <c r="A146" t="s">
        <v>2005</v>
      </c>
    </row>
    <row r="147" spans="1:1" x14ac:dyDescent="0.3">
      <c r="A147" t="s">
        <v>2006</v>
      </c>
    </row>
    <row r="148" spans="1:1" x14ac:dyDescent="0.3">
      <c r="A148" t="s">
        <v>2007</v>
      </c>
    </row>
    <row r="149" spans="1:1" x14ac:dyDescent="0.3">
      <c r="A149" t="s">
        <v>2008</v>
      </c>
    </row>
    <row r="150" spans="1:1" x14ac:dyDescent="0.3">
      <c r="A150" t="s">
        <v>2009</v>
      </c>
    </row>
    <row r="151" spans="1:1" x14ac:dyDescent="0.3">
      <c r="A151" t="s">
        <v>2010</v>
      </c>
    </row>
    <row r="152" spans="1:1" x14ac:dyDescent="0.3">
      <c r="A152" t="s">
        <v>2011</v>
      </c>
    </row>
    <row r="153" spans="1:1" x14ac:dyDescent="0.3">
      <c r="A153" t="s">
        <v>2012</v>
      </c>
    </row>
    <row r="154" spans="1:1" x14ac:dyDescent="0.3">
      <c r="A154" t="s">
        <v>2013</v>
      </c>
    </row>
    <row r="155" spans="1:1" x14ac:dyDescent="0.3">
      <c r="A155" t="s">
        <v>2014</v>
      </c>
    </row>
    <row r="156" spans="1:1" x14ac:dyDescent="0.3">
      <c r="A156" t="s">
        <v>2015</v>
      </c>
    </row>
    <row r="157" spans="1:1" x14ac:dyDescent="0.3">
      <c r="A157" t="s">
        <v>2016</v>
      </c>
    </row>
    <row r="158" spans="1:1" x14ac:dyDescent="0.3">
      <c r="A158" t="s">
        <v>2017</v>
      </c>
    </row>
    <row r="159" spans="1:1" x14ac:dyDescent="0.3">
      <c r="A159" t="s">
        <v>2018</v>
      </c>
    </row>
    <row r="160" spans="1:1" x14ac:dyDescent="0.3">
      <c r="A160" t="s">
        <v>2019</v>
      </c>
    </row>
    <row r="161" spans="1:1" x14ac:dyDescent="0.3">
      <c r="A161" t="s">
        <v>1878</v>
      </c>
    </row>
    <row r="162" spans="1:1" x14ac:dyDescent="0.3">
      <c r="A162" t="s">
        <v>2020</v>
      </c>
    </row>
    <row r="163" spans="1:1" x14ac:dyDescent="0.3">
      <c r="A163" t="s">
        <v>2021</v>
      </c>
    </row>
    <row r="164" spans="1:1" x14ac:dyDescent="0.3">
      <c r="A164" t="s">
        <v>2022</v>
      </c>
    </row>
    <row r="165" spans="1:1" x14ac:dyDescent="0.3">
      <c r="A165" t="s">
        <v>2023</v>
      </c>
    </row>
    <row r="166" spans="1:1" x14ac:dyDescent="0.3">
      <c r="A166" t="s">
        <v>2024</v>
      </c>
    </row>
    <row r="167" spans="1:1" x14ac:dyDescent="0.3">
      <c r="A167" t="s">
        <v>2025</v>
      </c>
    </row>
    <row r="168" spans="1:1" x14ac:dyDescent="0.3">
      <c r="A168" t="s">
        <v>2026</v>
      </c>
    </row>
    <row r="169" spans="1:1" x14ac:dyDescent="0.3">
      <c r="A169" t="s">
        <v>2027</v>
      </c>
    </row>
    <row r="170" spans="1:1" x14ac:dyDescent="0.3">
      <c r="A170" t="s">
        <v>2028</v>
      </c>
    </row>
    <row r="171" spans="1:1" x14ac:dyDescent="0.3">
      <c r="A171" t="s">
        <v>2029</v>
      </c>
    </row>
    <row r="172" spans="1:1" x14ac:dyDescent="0.3">
      <c r="A172" t="s">
        <v>2030</v>
      </c>
    </row>
    <row r="173" spans="1:1" x14ac:dyDescent="0.3">
      <c r="A173" t="s">
        <v>2031</v>
      </c>
    </row>
    <row r="174" spans="1:1" x14ac:dyDescent="0.3">
      <c r="A174" t="s">
        <v>2032</v>
      </c>
    </row>
    <row r="175" spans="1:1" x14ac:dyDescent="0.3">
      <c r="A175" t="s">
        <v>2033</v>
      </c>
    </row>
    <row r="176" spans="1:1" x14ac:dyDescent="0.3">
      <c r="A176" t="s">
        <v>1540</v>
      </c>
    </row>
    <row r="177" spans="1:1" x14ac:dyDescent="0.3">
      <c r="A177" t="s">
        <v>1518</v>
      </c>
    </row>
    <row r="178" spans="1:1" x14ac:dyDescent="0.3">
      <c r="A178" t="s">
        <v>1512</v>
      </c>
    </row>
    <row r="179" spans="1:1" x14ac:dyDescent="0.3">
      <c r="A179" t="s">
        <v>1519</v>
      </c>
    </row>
    <row r="180" spans="1:1" x14ac:dyDescent="0.3">
      <c r="A180" t="s">
        <v>1520</v>
      </c>
    </row>
    <row r="181" spans="1:1" x14ac:dyDescent="0.3">
      <c r="A181" t="s">
        <v>1513</v>
      </c>
    </row>
    <row r="182" spans="1:1" x14ac:dyDescent="0.3">
      <c r="A182" t="s">
        <v>1516</v>
      </c>
    </row>
    <row r="183" spans="1:1" x14ac:dyDescent="0.3">
      <c r="A183" t="s">
        <v>744</v>
      </c>
    </row>
    <row r="184" spans="1:1" x14ac:dyDescent="0.3">
      <c r="A184" t="s">
        <v>743</v>
      </c>
    </row>
    <row r="185" spans="1:1" x14ac:dyDescent="0.3">
      <c r="A185" t="s">
        <v>1538</v>
      </c>
    </row>
    <row r="186" spans="1:1" x14ac:dyDescent="0.3">
      <c r="A186" t="s">
        <v>1525</v>
      </c>
    </row>
    <row r="187" spans="1:1" x14ac:dyDescent="0.3">
      <c r="A187" t="s">
        <v>1539</v>
      </c>
    </row>
    <row r="188" spans="1:1" x14ac:dyDescent="0.3">
      <c r="A188" t="s">
        <v>1527</v>
      </c>
    </row>
    <row r="189" spans="1:1" x14ac:dyDescent="0.3">
      <c r="A189" t="s">
        <v>2034</v>
      </c>
    </row>
    <row r="190" spans="1:1" x14ac:dyDescent="0.3">
      <c r="A190" t="s">
        <v>2035</v>
      </c>
    </row>
    <row r="191" spans="1:1" x14ac:dyDescent="0.3">
      <c r="A191" t="s">
        <v>1526</v>
      </c>
    </row>
    <row r="192" spans="1:1" x14ac:dyDescent="0.3">
      <c r="A192" t="s">
        <v>1543</v>
      </c>
    </row>
    <row r="193" spans="1:1" x14ac:dyDescent="0.3">
      <c r="A193" t="s">
        <v>472</v>
      </c>
    </row>
    <row r="194" spans="1:1" x14ac:dyDescent="0.3">
      <c r="A194" t="s">
        <v>471</v>
      </c>
    </row>
    <row r="195" spans="1:1" x14ac:dyDescent="0.3">
      <c r="A195" t="s">
        <v>2036</v>
      </c>
    </row>
    <row r="196" spans="1:1" x14ac:dyDescent="0.3">
      <c r="A196" t="s">
        <v>2037</v>
      </c>
    </row>
    <row r="197" spans="1:1" x14ac:dyDescent="0.3">
      <c r="A197" t="s">
        <v>2038</v>
      </c>
    </row>
    <row r="198" spans="1:1" x14ac:dyDescent="0.3">
      <c r="A198" t="s">
        <v>2039</v>
      </c>
    </row>
    <row r="199" spans="1:1" x14ac:dyDescent="0.3">
      <c r="A199" t="s">
        <v>478</v>
      </c>
    </row>
    <row r="200" spans="1:1" x14ac:dyDescent="0.3">
      <c r="A200" t="s">
        <v>906</v>
      </c>
    </row>
    <row r="201" spans="1:1" x14ac:dyDescent="0.3">
      <c r="A201" t="s">
        <v>1505</v>
      </c>
    </row>
    <row r="202" spans="1:1" x14ac:dyDescent="0.3">
      <c r="A202" t="s">
        <v>910</v>
      </c>
    </row>
    <row r="203" spans="1:1" x14ac:dyDescent="0.3">
      <c r="A203" t="s">
        <v>902</v>
      </c>
    </row>
    <row r="204" spans="1:1" x14ac:dyDescent="0.3">
      <c r="A204" t="s">
        <v>914</v>
      </c>
    </row>
    <row r="205" spans="1:1" x14ac:dyDescent="0.3">
      <c r="A205" t="s">
        <v>908</v>
      </c>
    </row>
    <row r="206" spans="1:1" x14ac:dyDescent="0.3">
      <c r="A206" t="s">
        <v>899</v>
      </c>
    </row>
    <row r="207" spans="1:1" x14ac:dyDescent="0.3">
      <c r="A207" t="s">
        <v>912</v>
      </c>
    </row>
    <row r="208" spans="1:1" x14ac:dyDescent="0.3">
      <c r="A208" t="s">
        <v>904</v>
      </c>
    </row>
    <row r="209" spans="1:1" x14ac:dyDescent="0.3">
      <c r="A209" t="s">
        <v>224</v>
      </c>
    </row>
    <row r="210" spans="1:1" x14ac:dyDescent="0.3">
      <c r="A210" t="s">
        <v>1134</v>
      </c>
    </row>
    <row r="211" spans="1:1" x14ac:dyDescent="0.3">
      <c r="A211" t="s">
        <v>970</v>
      </c>
    </row>
    <row r="212" spans="1:1" x14ac:dyDescent="0.3">
      <c r="A212" t="s">
        <v>580</v>
      </c>
    </row>
    <row r="213" spans="1:1" x14ac:dyDescent="0.3">
      <c r="A213" t="s">
        <v>578</v>
      </c>
    </row>
    <row r="214" spans="1:1" x14ac:dyDescent="0.3">
      <c r="A214" t="s">
        <v>244</v>
      </c>
    </row>
    <row r="215" spans="1:1" x14ac:dyDescent="0.3">
      <c r="A215" t="s">
        <v>1494</v>
      </c>
    </row>
    <row r="216" spans="1:1" x14ac:dyDescent="0.3">
      <c r="A216" t="s">
        <v>1062</v>
      </c>
    </row>
    <row r="217" spans="1:1" x14ac:dyDescent="0.3">
      <c r="A217" t="s">
        <v>407</v>
      </c>
    </row>
    <row r="218" spans="1:1" x14ac:dyDescent="0.3">
      <c r="A218" t="s">
        <v>892</v>
      </c>
    </row>
    <row r="219" spans="1:1" x14ac:dyDescent="0.3">
      <c r="A219" t="s">
        <v>791</v>
      </c>
    </row>
    <row r="220" spans="1:1" x14ac:dyDescent="0.3">
      <c r="A220" t="s">
        <v>616</v>
      </c>
    </row>
    <row r="221" spans="1:1" x14ac:dyDescent="0.3">
      <c r="A221" t="s">
        <v>613</v>
      </c>
    </row>
    <row r="222" spans="1:1" x14ac:dyDescent="0.3">
      <c r="A222" t="s">
        <v>1029</v>
      </c>
    </row>
    <row r="223" spans="1:1" x14ac:dyDescent="0.3">
      <c r="A223" t="s">
        <v>614</v>
      </c>
    </row>
    <row r="224" spans="1:1" x14ac:dyDescent="0.3">
      <c r="A224" t="s">
        <v>607</v>
      </c>
    </row>
    <row r="225" spans="1:1" x14ac:dyDescent="0.3">
      <c r="A225" t="s">
        <v>615</v>
      </c>
    </row>
    <row r="226" spans="1:1" x14ac:dyDescent="0.3">
      <c r="A226" t="s">
        <v>617</v>
      </c>
    </row>
    <row r="227" spans="1:1" x14ac:dyDescent="0.3">
      <c r="A227" t="s">
        <v>1280</v>
      </c>
    </row>
    <row r="228" spans="1:1" x14ac:dyDescent="0.3">
      <c r="A228" t="s">
        <v>1030</v>
      </c>
    </row>
    <row r="229" spans="1:1" x14ac:dyDescent="0.3">
      <c r="A229" t="s">
        <v>1034</v>
      </c>
    </row>
    <row r="230" spans="1:1" x14ac:dyDescent="0.3">
      <c r="A230" t="s">
        <v>1036</v>
      </c>
    </row>
    <row r="231" spans="1:1" x14ac:dyDescent="0.3">
      <c r="A231" t="s">
        <v>1012</v>
      </c>
    </row>
    <row r="232" spans="1:1" x14ac:dyDescent="0.3">
      <c r="A232" t="s">
        <v>1006</v>
      </c>
    </row>
    <row r="233" spans="1:1" x14ac:dyDescent="0.3">
      <c r="A233" t="s">
        <v>821</v>
      </c>
    </row>
    <row r="234" spans="1:1" x14ac:dyDescent="0.3">
      <c r="A234" t="s">
        <v>1010</v>
      </c>
    </row>
    <row r="235" spans="1:1" x14ac:dyDescent="0.3">
      <c r="A235" t="s">
        <v>1002</v>
      </c>
    </row>
    <row r="236" spans="1:1" x14ac:dyDescent="0.3">
      <c r="A236" t="s">
        <v>784</v>
      </c>
    </row>
    <row r="237" spans="1:1" x14ac:dyDescent="0.3">
      <c r="A237" t="s">
        <v>774</v>
      </c>
    </row>
    <row r="238" spans="1:1" x14ac:dyDescent="0.3">
      <c r="A238" t="s">
        <v>820</v>
      </c>
    </row>
    <row r="239" spans="1:1" x14ac:dyDescent="0.3">
      <c r="A239" t="s">
        <v>780</v>
      </c>
    </row>
    <row r="240" spans="1:1" x14ac:dyDescent="0.3">
      <c r="A240" t="s">
        <v>1136</v>
      </c>
    </row>
    <row r="241" spans="1:1" x14ac:dyDescent="0.3">
      <c r="A241" t="s">
        <v>802</v>
      </c>
    </row>
    <row r="242" spans="1:1" x14ac:dyDescent="0.3">
      <c r="A242" t="s">
        <v>983</v>
      </c>
    </row>
    <row r="243" spans="1:1" x14ac:dyDescent="0.3">
      <c r="A243" t="s">
        <v>679</v>
      </c>
    </row>
    <row r="244" spans="1:1" x14ac:dyDescent="0.3">
      <c r="A244" t="s">
        <v>2040</v>
      </c>
    </row>
    <row r="245" spans="1:1" x14ac:dyDescent="0.3">
      <c r="A245" t="s">
        <v>2041</v>
      </c>
    </row>
    <row r="246" spans="1:1" x14ac:dyDescent="0.3">
      <c r="A246" t="s">
        <v>2042</v>
      </c>
    </row>
    <row r="247" spans="1:1" x14ac:dyDescent="0.3">
      <c r="A247" t="s">
        <v>925</v>
      </c>
    </row>
    <row r="248" spans="1:1" x14ac:dyDescent="0.3">
      <c r="A248" t="s">
        <v>605</v>
      </c>
    </row>
    <row r="249" spans="1:1" x14ac:dyDescent="0.3">
      <c r="A249" t="s">
        <v>539</v>
      </c>
    </row>
    <row r="250" spans="1:1" x14ac:dyDescent="0.3">
      <c r="A250" t="s">
        <v>549</v>
      </c>
    </row>
    <row r="251" spans="1:1" x14ac:dyDescent="0.3">
      <c r="A251" t="s">
        <v>562</v>
      </c>
    </row>
    <row r="252" spans="1:1" x14ac:dyDescent="0.3">
      <c r="A252" t="s">
        <v>589</v>
      </c>
    </row>
    <row r="253" spans="1:1" x14ac:dyDescent="0.3">
      <c r="A253" t="s">
        <v>685</v>
      </c>
    </row>
    <row r="254" spans="1:1" x14ac:dyDescent="0.3">
      <c r="A254" t="s">
        <v>564</v>
      </c>
    </row>
    <row r="255" spans="1:1" x14ac:dyDescent="0.3">
      <c r="A255" t="s">
        <v>261</v>
      </c>
    </row>
    <row r="256" spans="1:1" x14ac:dyDescent="0.3">
      <c r="A256" t="s">
        <v>868</v>
      </c>
    </row>
    <row r="257" spans="1:1" x14ac:dyDescent="0.3">
      <c r="A257" t="s">
        <v>1004</v>
      </c>
    </row>
    <row r="258" spans="1:1" x14ac:dyDescent="0.3">
      <c r="A258" t="s">
        <v>267</v>
      </c>
    </row>
    <row r="259" spans="1:1" x14ac:dyDescent="0.3">
      <c r="A259" t="s">
        <v>275</v>
      </c>
    </row>
    <row r="260" spans="1:1" x14ac:dyDescent="0.3">
      <c r="A260" t="s">
        <v>2043</v>
      </c>
    </row>
    <row r="261" spans="1:1" x14ac:dyDescent="0.3">
      <c r="A261" t="s">
        <v>1500</v>
      </c>
    </row>
    <row r="262" spans="1:1" x14ac:dyDescent="0.3">
      <c r="A262" t="s">
        <v>863</v>
      </c>
    </row>
    <row r="263" spans="1:1" x14ac:dyDescent="0.3">
      <c r="A263" t="s">
        <v>834</v>
      </c>
    </row>
    <row r="264" spans="1:1" x14ac:dyDescent="0.3">
      <c r="A264" t="s">
        <v>878</v>
      </c>
    </row>
    <row r="265" spans="1:1" x14ac:dyDescent="0.3">
      <c r="A265" t="s">
        <v>1085</v>
      </c>
    </row>
    <row r="266" spans="1:1" x14ac:dyDescent="0.3">
      <c r="A266" t="s">
        <v>860</v>
      </c>
    </row>
    <row r="267" spans="1:1" x14ac:dyDescent="0.3">
      <c r="A267" t="s">
        <v>1079</v>
      </c>
    </row>
    <row r="268" spans="1:1" x14ac:dyDescent="0.3">
      <c r="A268" t="s">
        <v>1075</v>
      </c>
    </row>
    <row r="269" spans="1:1" x14ac:dyDescent="0.3">
      <c r="A269" t="s">
        <v>1097</v>
      </c>
    </row>
    <row r="270" spans="1:1" x14ac:dyDescent="0.3">
      <c r="A270" t="s">
        <v>1091</v>
      </c>
    </row>
    <row r="271" spans="1:1" x14ac:dyDescent="0.3">
      <c r="A271" t="s">
        <v>1104</v>
      </c>
    </row>
    <row r="272" spans="1:1" x14ac:dyDescent="0.3">
      <c r="A272" t="s">
        <v>853</v>
      </c>
    </row>
    <row r="273" spans="1:1" x14ac:dyDescent="0.3">
      <c r="A273" t="s">
        <v>838</v>
      </c>
    </row>
    <row r="274" spans="1:1" x14ac:dyDescent="0.3">
      <c r="A274" t="s">
        <v>841</v>
      </c>
    </row>
    <row r="275" spans="1:1" x14ac:dyDescent="0.3">
      <c r="A275" t="s">
        <v>874</v>
      </c>
    </row>
    <row r="276" spans="1:1" x14ac:dyDescent="0.3">
      <c r="A276" t="s">
        <v>845</v>
      </c>
    </row>
    <row r="277" spans="1:1" x14ac:dyDescent="0.3">
      <c r="A277" t="s">
        <v>2044</v>
      </c>
    </row>
    <row r="278" spans="1:1" x14ac:dyDescent="0.3">
      <c r="A278" t="s">
        <v>2045</v>
      </c>
    </row>
    <row r="279" spans="1:1" x14ac:dyDescent="0.3">
      <c r="A279" t="s">
        <v>888</v>
      </c>
    </row>
    <row r="280" spans="1:1" x14ac:dyDescent="0.3">
      <c r="A280" t="s">
        <v>403</v>
      </c>
    </row>
    <row r="281" spans="1:1" x14ac:dyDescent="0.3">
      <c r="A281" t="s">
        <v>559</v>
      </c>
    </row>
    <row r="282" spans="1:1" x14ac:dyDescent="0.3">
      <c r="A282" t="s">
        <v>1124</v>
      </c>
    </row>
    <row r="283" spans="1:1" x14ac:dyDescent="0.3">
      <c r="A283" t="s">
        <v>1121</v>
      </c>
    </row>
    <row r="284" spans="1:1" x14ac:dyDescent="0.3">
      <c r="A284" t="s">
        <v>1116</v>
      </c>
    </row>
    <row r="285" spans="1:1" x14ac:dyDescent="0.3">
      <c r="A285" t="s">
        <v>1128</v>
      </c>
    </row>
    <row r="286" spans="1:1" x14ac:dyDescent="0.3">
      <c r="A286" t="s">
        <v>1108</v>
      </c>
    </row>
    <row r="287" spans="1:1" x14ac:dyDescent="0.3">
      <c r="A287" t="s">
        <v>1489</v>
      </c>
    </row>
    <row r="288" spans="1:1" x14ac:dyDescent="0.3">
      <c r="A288" t="s">
        <v>2046</v>
      </c>
    </row>
    <row r="289" spans="1:1" x14ac:dyDescent="0.3">
      <c r="A289" t="s">
        <v>2047</v>
      </c>
    </row>
    <row r="290" spans="1:1" x14ac:dyDescent="0.3">
      <c r="A290" t="s">
        <v>678</v>
      </c>
    </row>
    <row r="291" spans="1:1" x14ac:dyDescent="0.3">
      <c r="A291" t="s">
        <v>2048</v>
      </c>
    </row>
    <row r="292" spans="1:1" x14ac:dyDescent="0.3">
      <c r="A292" t="s">
        <v>698</v>
      </c>
    </row>
    <row r="293" spans="1:1" x14ac:dyDescent="0.3">
      <c r="A293" t="s">
        <v>2049</v>
      </c>
    </row>
    <row r="294" spans="1:1" x14ac:dyDescent="0.3">
      <c r="A294" t="s">
        <v>492</v>
      </c>
    </row>
    <row r="295" spans="1:1" x14ac:dyDescent="0.3">
      <c r="A295" t="s">
        <v>538</v>
      </c>
    </row>
    <row r="296" spans="1:1" x14ac:dyDescent="0.3">
      <c r="A296" t="s">
        <v>256</v>
      </c>
    </row>
    <row r="297" spans="1:1" x14ac:dyDescent="0.3">
      <c r="A297" t="s">
        <v>413</v>
      </c>
    </row>
    <row r="298" spans="1:1" x14ac:dyDescent="0.3">
      <c r="A298" t="s">
        <v>836</v>
      </c>
    </row>
    <row r="299" spans="1:1" x14ac:dyDescent="0.3">
      <c r="A299" t="s">
        <v>2050</v>
      </c>
    </row>
    <row r="300" spans="1:1" x14ac:dyDescent="0.3">
      <c r="A300" t="s">
        <v>2051</v>
      </c>
    </row>
    <row r="301" spans="1:1" x14ac:dyDescent="0.3">
      <c r="A301" t="s">
        <v>943</v>
      </c>
    </row>
    <row r="302" spans="1:1" x14ac:dyDescent="0.3">
      <c r="A302" t="s">
        <v>2052</v>
      </c>
    </row>
    <row r="303" spans="1:1" x14ac:dyDescent="0.3">
      <c r="A303" t="s">
        <v>692</v>
      </c>
    </row>
    <row r="304" spans="1:1" x14ac:dyDescent="0.3">
      <c r="A304" t="s">
        <v>2053</v>
      </c>
    </row>
    <row r="305" spans="1:1" x14ac:dyDescent="0.3">
      <c r="A305" t="s">
        <v>2054</v>
      </c>
    </row>
    <row r="306" spans="1:1" x14ac:dyDescent="0.3">
      <c r="A306" t="s">
        <v>283</v>
      </c>
    </row>
    <row r="307" spans="1:1" x14ac:dyDescent="0.3">
      <c r="A307" t="s">
        <v>659</v>
      </c>
    </row>
    <row r="308" spans="1:1" x14ac:dyDescent="0.3">
      <c r="A308" t="s">
        <v>1503</v>
      </c>
    </row>
    <row r="309" spans="1:1" x14ac:dyDescent="0.3">
      <c r="A309" t="s">
        <v>851</v>
      </c>
    </row>
    <row r="310" spans="1:1" x14ac:dyDescent="0.3">
      <c r="A310" t="s">
        <v>865</v>
      </c>
    </row>
    <row r="311" spans="1:1" x14ac:dyDescent="0.3">
      <c r="A311" t="s">
        <v>858</v>
      </c>
    </row>
    <row r="312" spans="1:1" x14ac:dyDescent="0.3">
      <c r="A312" t="s">
        <v>849</v>
      </c>
    </row>
    <row r="313" spans="1:1" x14ac:dyDescent="0.3">
      <c r="A313" t="s">
        <v>2055</v>
      </c>
    </row>
    <row r="314" spans="1:1" x14ac:dyDescent="0.3">
      <c r="A314" t="s">
        <v>793</v>
      </c>
    </row>
    <row r="315" spans="1:1" x14ac:dyDescent="0.3">
      <c r="A315" t="s">
        <v>561</v>
      </c>
    </row>
    <row r="316" spans="1:1" x14ac:dyDescent="0.3">
      <c r="A316" t="s">
        <v>1047</v>
      </c>
    </row>
    <row r="317" spans="1:1" x14ac:dyDescent="0.3">
      <c r="A317" t="s">
        <v>778</v>
      </c>
    </row>
    <row r="318" spans="1:1" x14ac:dyDescent="0.3">
      <c r="A318" t="s">
        <v>935</v>
      </c>
    </row>
    <row r="319" spans="1:1" x14ac:dyDescent="0.3">
      <c r="A319" t="s">
        <v>520</v>
      </c>
    </row>
    <row r="320" spans="1:1" x14ac:dyDescent="0.3">
      <c r="A320" t="s">
        <v>527</v>
      </c>
    </row>
    <row r="321" spans="1:1" x14ac:dyDescent="0.3">
      <c r="A321" t="s">
        <v>517</v>
      </c>
    </row>
    <row r="322" spans="1:1" x14ac:dyDescent="0.3">
      <c r="A322" t="s">
        <v>2056</v>
      </c>
    </row>
    <row r="323" spans="1:1" x14ac:dyDescent="0.3">
      <c r="A323" t="s">
        <v>2057</v>
      </c>
    </row>
    <row r="324" spans="1:1" x14ac:dyDescent="0.3">
      <c r="A324" t="s">
        <v>2058</v>
      </c>
    </row>
    <row r="325" spans="1:1" x14ac:dyDescent="0.3">
      <c r="A325" t="s">
        <v>289</v>
      </c>
    </row>
    <row r="326" spans="1:1" x14ac:dyDescent="0.3">
      <c r="A326" t="s">
        <v>2059</v>
      </c>
    </row>
    <row r="327" spans="1:1" x14ac:dyDescent="0.3">
      <c r="A327" t="s">
        <v>825</v>
      </c>
    </row>
    <row r="328" spans="1:1" x14ac:dyDescent="0.3">
      <c r="A328" t="s">
        <v>823</v>
      </c>
    </row>
    <row r="329" spans="1:1" x14ac:dyDescent="0.3">
      <c r="A329" t="s">
        <v>569</v>
      </c>
    </row>
    <row r="330" spans="1:1" x14ac:dyDescent="0.3">
      <c r="A330" t="s">
        <v>704</v>
      </c>
    </row>
    <row r="331" spans="1:1" x14ac:dyDescent="0.3">
      <c r="A331" t="s">
        <v>1050</v>
      </c>
    </row>
    <row r="332" spans="1:1" x14ac:dyDescent="0.3">
      <c r="A332" t="s">
        <v>933</v>
      </c>
    </row>
    <row r="333" spans="1:1" x14ac:dyDescent="0.3">
      <c r="A333" t="s">
        <v>702</v>
      </c>
    </row>
    <row r="334" spans="1:1" x14ac:dyDescent="0.3">
      <c r="A334" t="s">
        <v>916</v>
      </c>
    </row>
    <row r="335" spans="1:1" x14ac:dyDescent="0.3">
      <c r="A335" t="s">
        <v>269</v>
      </c>
    </row>
    <row r="336" spans="1:1" x14ac:dyDescent="0.3">
      <c r="A336" t="s">
        <v>542</v>
      </c>
    </row>
    <row r="337" spans="1:1" x14ac:dyDescent="0.3">
      <c r="A337" t="s">
        <v>1111</v>
      </c>
    </row>
    <row r="338" spans="1:1" x14ac:dyDescent="0.3">
      <c r="A338" t="s">
        <v>886</v>
      </c>
    </row>
    <row r="339" spans="1:1" x14ac:dyDescent="0.3">
      <c r="A339" t="s">
        <v>223</v>
      </c>
    </row>
    <row r="340" spans="1:1" x14ac:dyDescent="0.3">
      <c r="A340" t="s">
        <v>397</v>
      </c>
    </row>
    <row r="341" spans="1:1" x14ac:dyDescent="0.3">
      <c r="A341" t="s">
        <v>1073</v>
      </c>
    </row>
    <row r="342" spans="1:1" x14ac:dyDescent="0.3">
      <c r="A342" t="s">
        <v>1089</v>
      </c>
    </row>
    <row r="343" spans="1:1" x14ac:dyDescent="0.3">
      <c r="A343" t="s">
        <v>629</v>
      </c>
    </row>
    <row r="344" spans="1:1" x14ac:dyDescent="0.3">
      <c r="A344" t="s">
        <v>621</v>
      </c>
    </row>
    <row r="345" spans="1:1" x14ac:dyDescent="0.3">
      <c r="A345" t="s">
        <v>625</v>
      </c>
    </row>
    <row r="346" spans="1:1" x14ac:dyDescent="0.3">
      <c r="A346" t="s">
        <v>937</v>
      </c>
    </row>
    <row r="347" spans="1:1" x14ac:dyDescent="0.3">
      <c r="A347" t="s">
        <v>631</v>
      </c>
    </row>
    <row r="348" spans="1:1" x14ac:dyDescent="0.3">
      <c r="A348" t="s">
        <v>623</v>
      </c>
    </row>
    <row r="349" spans="1:1" x14ac:dyDescent="0.3">
      <c r="A349" t="s">
        <v>630</v>
      </c>
    </row>
    <row r="350" spans="1:1" x14ac:dyDescent="0.3">
      <c r="A350" t="s">
        <v>624</v>
      </c>
    </row>
    <row r="351" spans="1:1" x14ac:dyDescent="0.3">
      <c r="A351" t="s">
        <v>632</v>
      </c>
    </row>
    <row r="352" spans="1:1" x14ac:dyDescent="0.3">
      <c r="A352" t="s">
        <v>626</v>
      </c>
    </row>
    <row r="353" spans="1:1" x14ac:dyDescent="0.3">
      <c r="A353" t="s">
        <v>627</v>
      </c>
    </row>
    <row r="354" spans="1:1" x14ac:dyDescent="0.3">
      <c r="A354" t="s">
        <v>628</v>
      </c>
    </row>
    <row r="355" spans="1:1" x14ac:dyDescent="0.3">
      <c r="A355" t="s">
        <v>394</v>
      </c>
    </row>
    <row r="356" spans="1:1" x14ac:dyDescent="0.3">
      <c r="A356" t="s">
        <v>2060</v>
      </c>
    </row>
    <row r="357" spans="1:1" x14ac:dyDescent="0.3">
      <c r="A357" t="s">
        <v>2061</v>
      </c>
    </row>
    <row r="358" spans="1:1" x14ac:dyDescent="0.3">
      <c r="A358" t="s">
        <v>1081</v>
      </c>
    </row>
    <row r="359" spans="1:1" x14ac:dyDescent="0.3">
      <c r="A359" t="s">
        <v>801</v>
      </c>
    </row>
    <row r="360" spans="1:1" x14ac:dyDescent="0.3">
      <c r="A360" t="s">
        <v>767</v>
      </c>
    </row>
    <row r="361" spans="1:1" x14ac:dyDescent="0.3">
      <c r="A361" t="s">
        <v>816</v>
      </c>
    </row>
    <row r="362" spans="1:1" x14ac:dyDescent="0.3">
      <c r="A362" t="s">
        <v>566</v>
      </c>
    </row>
    <row r="363" spans="1:1" x14ac:dyDescent="0.3">
      <c r="A363" t="s">
        <v>1040</v>
      </c>
    </row>
    <row r="364" spans="1:1" x14ac:dyDescent="0.3">
      <c r="A364" t="s">
        <v>1077</v>
      </c>
    </row>
    <row r="365" spans="1:1" x14ac:dyDescent="0.3">
      <c r="A365" t="s">
        <v>1071</v>
      </c>
    </row>
    <row r="366" spans="1:1" x14ac:dyDescent="0.3">
      <c r="A366" t="s">
        <v>1070</v>
      </c>
    </row>
    <row r="367" spans="1:1" x14ac:dyDescent="0.3">
      <c r="A367" t="s">
        <v>1094</v>
      </c>
    </row>
    <row r="368" spans="1:1" x14ac:dyDescent="0.3">
      <c r="A368" t="s">
        <v>1087</v>
      </c>
    </row>
    <row r="369" spans="1:1" x14ac:dyDescent="0.3">
      <c r="A369" t="s">
        <v>2062</v>
      </c>
    </row>
    <row r="370" spans="1:1" x14ac:dyDescent="0.3">
      <c r="A370" t="s">
        <v>2063</v>
      </c>
    </row>
    <row r="371" spans="1:1" x14ac:dyDescent="0.3">
      <c r="A371" t="s">
        <v>1100</v>
      </c>
    </row>
    <row r="372" spans="1:1" x14ac:dyDescent="0.3">
      <c r="A372" t="s">
        <v>1023</v>
      </c>
    </row>
    <row r="373" spans="1:1" x14ac:dyDescent="0.3">
      <c r="A373" t="s">
        <v>1025</v>
      </c>
    </row>
    <row r="374" spans="1:1" x14ac:dyDescent="0.3">
      <c r="A374" t="s">
        <v>2064</v>
      </c>
    </row>
    <row r="375" spans="1:1" x14ac:dyDescent="0.3">
      <c r="A375" t="s">
        <v>2065</v>
      </c>
    </row>
    <row r="376" spans="1:1" x14ac:dyDescent="0.3">
      <c r="A376" t="s">
        <v>2066</v>
      </c>
    </row>
    <row r="377" spans="1:1" x14ac:dyDescent="0.3">
      <c r="A377" t="s">
        <v>587</v>
      </c>
    </row>
    <row r="378" spans="1:1" x14ac:dyDescent="0.3">
      <c r="A378" t="s">
        <v>426</v>
      </c>
    </row>
    <row r="379" spans="1:1" x14ac:dyDescent="0.3">
      <c r="A379" t="s">
        <v>432</v>
      </c>
    </row>
    <row r="380" spans="1:1" x14ac:dyDescent="0.3">
      <c r="A380" t="s">
        <v>429</v>
      </c>
    </row>
    <row r="381" spans="1:1" x14ac:dyDescent="0.3">
      <c r="A381" t="s">
        <v>420</v>
      </c>
    </row>
    <row r="382" spans="1:1" x14ac:dyDescent="0.3">
      <c r="A382" t="s">
        <v>422</v>
      </c>
    </row>
    <row r="383" spans="1:1" x14ac:dyDescent="0.3">
      <c r="A383" t="s">
        <v>806</v>
      </c>
    </row>
    <row r="384" spans="1:1" x14ac:dyDescent="0.3">
      <c r="A384" t="s">
        <v>2067</v>
      </c>
    </row>
    <row r="385" spans="1:1" x14ac:dyDescent="0.3">
      <c r="A385" t="s">
        <v>867</v>
      </c>
    </row>
    <row r="386" spans="1:1" x14ac:dyDescent="0.3">
      <c r="A386" t="s">
        <v>840</v>
      </c>
    </row>
    <row r="387" spans="1:1" x14ac:dyDescent="0.3">
      <c r="A387" t="s">
        <v>828</v>
      </c>
    </row>
    <row r="388" spans="1:1" x14ac:dyDescent="0.3">
      <c r="A388" t="s">
        <v>2068</v>
      </c>
    </row>
    <row r="389" spans="1:1" x14ac:dyDescent="0.3">
      <c r="A389" t="s">
        <v>2069</v>
      </c>
    </row>
    <row r="390" spans="1:1" x14ac:dyDescent="0.3">
      <c r="A390" t="s">
        <v>591</v>
      </c>
    </row>
    <row r="391" spans="1:1" x14ac:dyDescent="0.3">
      <c r="A391" t="s">
        <v>974</v>
      </c>
    </row>
    <row r="392" spans="1:1" x14ac:dyDescent="0.3">
      <c r="A392" t="s">
        <v>972</v>
      </c>
    </row>
    <row r="393" spans="1:1" x14ac:dyDescent="0.3">
      <c r="A393" t="s">
        <v>976</v>
      </c>
    </row>
    <row r="394" spans="1:1" x14ac:dyDescent="0.3">
      <c r="A394" t="s">
        <v>978</v>
      </c>
    </row>
    <row r="395" spans="1:1" x14ac:dyDescent="0.3">
      <c r="A395" t="s">
        <v>980</v>
      </c>
    </row>
    <row r="396" spans="1:1" x14ac:dyDescent="0.3">
      <c r="A396" t="s">
        <v>883</v>
      </c>
    </row>
    <row r="397" spans="1:1" x14ac:dyDescent="0.3">
      <c r="A397" t="s">
        <v>483</v>
      </c>
    </row>
    <row r="398" spans="1:1" x14ac:dyDescent="0.3">
      <c r="A398" t="s">
        <v>487</v>
      </c>
    </row>
    <row r="399" spans="1:1" x14ac:dyDescent="0.3">
      <c r="A399" t="s">
        <v>2070</v>
      </c>
    </row>
    <row r="400" spans="1:1" x14ac:dyDescent="0.3">
      <c r="A400" t="s">
        <v>2071</v>
      </c>
    </row>
    <row r="401" spans="1:1" x14ac:dyDescent="0.3">
      <c r="A401" t="s">
        <v>843</v>
      </c>
    </row>
    <row r="402" spans="1:1" x14ac:dyDescent="0.3">
      <c r="A402" t="s">
        <v>855</v>
      </c>
    </row>
    <row r="403" spans="1:1" x14ac:dyDescent="0.3">
      <c r="A403" t="s">
        <v>862</v>
      </c>
    </row>
    <row r="404" spans="1:1" x14ac:dyDescent="0.3">
      <c r="A404" t="s">
        <v>999</v>
      </c>
    </row>
    <row r="405" spans="1:1" x14ac:dyDescent="0.3">
      <c r="A405" t="s">
        <v>2072</v>
      </c>
    </row>
    <row r="406" spans="1:1" x14ac:dyDescent="0.3">
      <c r="A406" t="s">
        <v>829</v>
      </c>
    </row>
    <row r="407" spans="1:1" x14ac:dyDescent="0.3">
      <c r="A407" t="s">
        <v>1106</v>
      </c>
    </row>
    <row r="408" spans="1:1" x14ac:dyDescent="0.3">
      <c r="A408" t="s">
        <v>594</v>
      </c>
    </row>
    <row r="409" spans="1:1" x14ac:dyDescent="0.3">
      <c r="A409" t="s">
        <v>707</v>
      </c>
    </row>
    <row r="410" spans="1:1" x14ac:dyDescent="0.3">
      <c r="A410" t="s">
        <v>699</v>
      </c>
    </row>
    <row r="411" spans="1:1" x14ac:dyDescent="0.3">
      <c r="A411" t="s">
        <v>598</v>
      </c>
    </row>
    <row r="412" spans="1:1" x14ac:dyDescent="0.3">
      <c r="A412" t="s">
        <v>665</v>
      </c>
    </row>
    <row r="413" spans="1:1" x14ac:dyDescent="0.3">
      <c r="A413" t="s">
        <v>987</v>
      </c>
    </row>
    <row r="414" spans="1:1" x14ac:dyDescent="0.3">
      <c r="A414" t="s">
        <v>991</v>
      </c>
    </row>
    <row r="415" spans="1:1" x14ac:dyDescent="0.3">
      <c r="A415" t="s">
        <v>682</v>
      </c>
    </row>
    <row r="416" spans="1:1" x14ac:dyDescent="0.3">
      <c r="A416" t="s">
        <v>917</v>
      </c>
    </row>
    <row r="417" spans="1:1" x14ac:dyDescent="0.3">
      <c r="A417" t="s">
        <v>818</v>
      </c>
    </row>
    <row r="418" spans="1:1" x14ac:dyDescent="0.3">
      <c r="A418" t="s">
        <v>246</v>
      </c>
    </row>
    <row r="419" spans="1:1" x14ac:dyDescent="0.3">
      <c r="A419" t="s">
        <v>927</v>
      </c>
    </row>
    <row r="420" spans="1:1" x14ac:dyDescent="0.3">
      <c r="A420" t="s">
        <v>919</v>
      </c>
    </row>
    <row r="421" spans="1:1" x14ac:dyDescent="0.3">
      <c r="A421" t="s">
        <v>931</v>
      </c>
    </row>
    <row r="422" spans="1:1" x14ac:dyDescent="0.3">
      <c r="A422" t="s">
        <v>923</v>
      </c>
    </row>
    <row r="423" spans="1:1" x14ac:dyDescent="0.3">
      <c r="A423" t="s">
        <v>953</v>
      </c>
    </row>
    <row r="424" spans="1:1" x14ac:dyDescent="0.3">
      <c r="A424" t="s">
        <v>949</v>
      </c>
    </row>
    <row r="425" spans="1:1" x14ac:dyDescent="0.3">
      <c r="A425" t="s">
        <v>941</v>
      </c>
    </row>
    <row r="426" spans="1:1" x14ac:dyDescent="0.3">
      <c r="A426" t="s">
        <v>1043</v>
      </c>
    </row>
    <row r="427" spans="1:1" x14ac:dyDescent="0.3">
      <c r="A427" t="s">
        <v>832</v>
      </c>
    </row>
    <row r="428" spans="1:1" x14ac:dyDescent="0.3">
      <c r="A428" t="s">
        <v>872</v>
      </c>
    </row>
    <row r="429" spans="1:1" x14ac:dyDescent="0.3">
      <c r="A429" t="s">
        <v>684</v>
      </c>
    </row>
    <row r="430" spans="1:1" x14ac:dyDescent="0.3">
      <c r="A430" t="s">
        <v>870</v>
      </c>
    </row>
    <row r="431" spans="1:1" x14ac:dyDescent="0.3">
      <c r="A431" t="s">
        <v>295</v>
      </c>
    </row>
    <row r="432" spans="1:1" x14ac:dyDescent="0.3">
      <c r="A432" t="s">
        <v>227</v>
      </c>
    </row>
    <row r="433" spans="1:1" x14ac:dyDescent="0.3">
      <c r="A433" t="s">
        <v>1052</v>
      </c>
    </row>
    <row r="434" spans="1:1" x14ac:dyDescent="0.3">
      <c r="A434" t="s">
        <v>582</v>
      </c>
    </row>
    <row r="435" spans="1:1" x14ac:dyDescent="0.3">
      <c r="A435" t="s">
        <v>258</v>
      </c>
    </row>
    <row r="436" spans="1:1" x14ac:dyDescent="0.3">
      <c r="A436" t="s">
        <v>415</v>
      </c>
    </row>
    <row r="437" spans="1:1" x14ac:dyDescent="0.3">
      <c r="A437" t="s">
        <v>468</v>
      </c>
    </row>
    <row r="438" spans="1:1" x14ac:dyDescent="0.3">
      <c r="A438" t="s">
        <v>694</v>
      </c>
    </row>
    <row r="439" spans="1:1" x14ac:dyDescent="0.3">
      <c r="A439" t="s">
        <v>2073</v>
      </c>
    </row>
    <row r="440" spans="1:1" x14ac:dyDescent="0.3">
      <c r="A440" t="s">
        <v>2074</v>
      </c>
    </row>
    <row r="441" spans="1:1" x14ac:dyDescent="0.3">
      <c r="A441" t="s">
        <v>2075</v>
      </c>
    </row>
    <row r="442" spans="1:1" x14ac:dyDescent="0.3">
      <c r="A442" t="s">
        <v>898</v>
      </c>
    </row>
    <row r="443" spans="1:1" x14ac:dyDescent="0.3">
      <c r="A443" t="s">
        <v>236</v>
      </c>
    </row>
    <row r="444" spans="1:1" x14ac:dyDescent="0.3">
      <c r="A444" t="s">
        <v>586</v>
      </c>
    </row>
    <row r="445" spans="1:1" x14ac:dyDescent="0.3">
      <c r="A445" t="s">
        <v>1068</v>
      </c>
    </row>
    <row r="446" spans="1:1" x14ac:dyDescent="0.3">
      <c r="A446" t="s">
        <v>534</v>
      </c>
    </row>
    <row r="447" spans="1:1" x14ac:dyDescent="0.3">
      <c r="A447" t="s">
        <v>1146</v>
      </c>
    </row>
    <row r="448" spans="1:1" x14ac:dyDescent="0.3">
      <c r="A448" t="s">
        <v>419</v>
      </c>
    </row>
    <row r="449" spans="1:1" x14ac:dyDescent="0.3">
      <c r="A449" t="s">
        <v>958</v>
      </c>
    </row>
    <row r="450" spans="1:1" x14ac:dyDescent="0.3">
      <c r="A450" t="s">
        <v>962</v>
      </c>
    </row>
    <row r="451" spans="1:1" x14ac:dyDescent="0.3">
      <c r="A451" t="s">
        <v>1008</v>
      </c>
    </row>
    <row r="452" spans="1:1" x14ac:dyDescent="0.3">
      <c r="A452" t="s">
        <v>1102</v>
      </c>
    </row>
    <row r="453" spans="1:1" x14ac:dyDescent="0.3">
      <c r="A453" t="s">
        <v>989</v>
      </c>
    </row>
    <row r="454" spans="1:1" x14ac:dyDescent="0.3">
      <c r="A454" t="s">
        <v>1038</v>
      </c>
    </row>
    <row r="455" spans="1:1" x14ac:dyDescent="0.3">
      <c r="A455" t="s">
        <v>2076</v>
      </c>
    </row>
    <row r="456" spans="1:1" x14ac:dyDescent="0.3">
      <c r="A456" t="s">
        <v>497</v>
      </c>
    </row>
    <row r="457" spans="1:1" x14ac:dyDescent="0.3">
      <c r="A457" t="s">
        <v>389</v>
      </c>
    </row>
    <row r="458" spans="1:1" x14ac:dyDescent="0.3">
      <c r="A458" t="s">
        <v>548</v>
      </c>
    </row>
    <row r="459" spans="1:1" x14ac:dyDescent="0.3">
      <c r="A459" t="s">
        <v>1138</v>
      </c>
    </row>
    <row r="460" spans="1:1" x14ac:dyDescent="0.3">
      <c r="A460" t="s">
        <v>641</v>
      </c>
    </row>
    <row r="461" spans="1:1" x14ac:dyDescent="0.3">
      <c r="A461" t="s">
        <v>1014</v>
      </c>
    </row>
    <row r="462" spans="1:1" x14ac:dyDescent="0.3">
      <c r="A462" t="s">
        <v>634</v>
      </c>
    </row>
    <row r="463" spans="1:1" x14ac:dyDescent="0.3">
      <c r="A463" t="s">
        <v>638</v>
      </c>
    </row>
    <row r="464" spans="1:1" x14ac:dyDescent="0.3">
      <c r="A464" t="s">
        <v>1001</v>
      </c>
    </row>
    <row r="465" spans="1:1" x14ac:dyDescent="0.3">
      <c r="A465" t="s">
        <v>637</v>
      </c>
    </row>
    <row r="466" spans="1:1" x14ac:dyDescent="0.3">
      <c r="A466" t="s">
        <v>639</v>
      </c>
    </row>
    <row r="467" spans="1:1" x14ac:dyDescent="0.3">
      <c r="A467" t="s">
        <v>636</v>
      </c>
    </row>
    <row r="468" spans="1:1" x14ac:dyDescent="0.3">
      <c r="A468" t="s">
        <v>642</v>
      </c>
    </row>
    <row r="469" spans="1:1" x14ac:dyDescent="0.3">
      <c r="A469" t="s">
        <v>640</v>
      </c>
    </row>
    <row r="470" spans="1:1" x14ac:dyDescent="0.3">
      <c r="A470" t="s">
        <v>464</v>
      </c>
    </row>
    <row r="471" spans="1:1" x14ac:dyDescent="0.3">
      <c r="A471" t="s">
        <v>1064</v>
      </c>
    </row>
    <row r="472" spans="1:1" x14ac:dyDescent="0.3">
      <c r="A472" t="s">
        <v>1126</v>
      </c>
    </row>
    <row r="473" spans="1:1" x14ac:dyDescent="0.3">
      <c r="A473" t="s">
        <v>417</v>
      </c>
    </row>
    <row r="474" spans="1:1" x14ac:dyDescent="0.3">
      <c r="A474" t="s">
        <v>470</v>
      </c>
    </row>
    <row r="475" spans="1:1" x14ac:dyDescent="0.3">
      <c r="A475" t="s">
        <v>880</v>
      </c>
    </row>
    <row r="476" spans="1:1" x14ac:dyDescent="0.3">
      <c r="A476" t="s">
        <v>797</v>
      </c>
    </row>
    <row r="477" spans="1:1" x14ac:dyDescent="0.3">
      <c r="A477" t="s">
        <v>2077</v>
      </c>
    </row>
    <row r="478" spans="1:1" x14ac:dyDescent="0.3">
      <c r="A478" t="s">
        <v>2078</v>
      </c>
    </row>
    <row r="479" spans="1:1" x14ac:dyDescent="0.3">
      <c r="A479" t="s">
        <v>2079</v>
      </c>
    </row>
    <row r="480" spans="1:1" x14ac:dyDescent="0.3">
      <c r="A480" t="s">
        <v>938</v>
      </c>
    </row>
    <row r="481" spans="1:1" x14ac:dyDescent="0.3">
      <c r="A481" t="s">
        <v>252</v>
      </c>
    </row>
    <row r="482" spans="1:1" x14ac:dyDescent="0.3">
      <c r="A482" t="s">
        <v>1054</v>
      </c>
    </row>
    <row r="483" spans="1:1" x14ac:dyDescent="0.3">
      <c r="A483" t="s">
        <v>2080</v>
      </c>
    </row>
    <row r="484" spans="1:1" x14ac:dyDescent="0.3">
      <c r="A484" t="s">
        <v>2081</v>
      </c>
    </row>
    <row r="485" spans="1:1" x14ac:dyDescent="0.3">
      <c r="A485" t="s">
        <v>1060</v>
      </c>
    </row>
    <row r="486" spans="1:1" x14ac:dyDescent="0.3">
      <c r="A486" t="s">
        <v>1083</v>
      </c>
    </row>
    <row r="487" spans="1:1" x14ac:dyDescent="0.3">
      <c r="A487" t="s">
        <v>502</v>
      </c>
    </row>
    <row r="488" spans="1:1" x14ac:dyDescent="0.3">
      <c r="A488" t="s">
        <v>292</v>
      </c>
    </row>
    <row r="489" spans="1:1" x14ac:dyDescent="0.3">
      <c r="A489" t="s">
        <v>435</v>
      </c>
    </row>
    <row r="490" spans="1:1" x14ac:dyDescent="0.3">
      <c r="A490" t="s">
        <v>441</v>
      </c>
    </row>
    <row r="491" spans="1:1" x14ac:dyDescent="0.3">
      <c r="A491" t="s">
        <v>443</v>
      </c>
    </row>
    <row r="492" spans="1:1" x14ac:dyDescent="0.3">
      <c r="A492" t="s">
        <v>447</v>
      </c>
    </row>
    <row r="493" spans="1:1" x14ac:dyDescent="0.3">
      <c r="A493" t="s">
        <v>900</v>
      </c>
    </row>
    <row r="494" spans="1:1" x14ac:dyDescent="0.3">
      <c r="A494" t="s">
        <v>985</v>
      </c>
    </row>
    <row r="495" spans="1:1" x14ac:dyDescent="0.3">
      <c r="A495" t="s">
        <v>995</v>
      </c>
    </row>
    <row r="496" spans="1:1" x14ac:dyDescent="0.3">
      <c r="A496" t="s">
        <v>2082</v>
      </c>
    </row>
    <row r="497" spans="1:1" x14ac:dyDescent="0.3">
      <c r="A497" t="s">
        <v>2083</v>
      </c>
    </row>
    <row r="498" spans="1:1" x14ac:dyDescent="0.3">
      <c r="A498" t="s">
        <v>260</v>
      </c>
    </row>
    <row r="499" spans="1:1" x14ac:dyDescent="0.3">
      <c r="A499" t="s">
        <v>1066</v>
      </c>
    </row>
    <row r="500" spans="1:1" x14ac:dyDescent="0.3">
      <c r="A500" t="s">
        <v>2084</v>
      </c>
    </row>
    <row r="501" spans="1:1" x14ac:dyDescent="0.3">
      <c r="A501" t="s">
        <v>2085</v>
      </c>
    </row>
    <row r="502" spans="1:1" x14ac:dyDescent="0.3">
      <c r="A502" t="s">
        <v>2086</v>
      </c>
    </row>
    <row r="503" spans="1:1" x14ac:dyDescent="0.3">
      <c r="A503" t="s">
        <v>2087</v>
      </c>
    </row>
    <row r="504" spans="1:1" x14ac:dyDescent="0.3">
      <c r="A504" t="s">
        <v>1027</v>
      </c>
    </row>
    <row r="505" spans="1:1" x14ac:dyDescent="0.3">
      <c r="A505" t="s">
        <v>786</v>
      </c>
    </row>
    <row r="506" spans="1:1" x14ac:dyDescent="0.3">
      <c r="A506" t="s">
        <v>1499</v>
      </c>
    </row>
    <row r="507" spans="1:1" x14ac:dyDescent="0.3">
      <c r="A507" t="s">
        <v>1497</v>
      </c>
    </row>
    <row r="508" spans="1:1" x14ac:dyDescent="0.3">
      <c r="A508" t="s">
        <v>709</v>
      </c>
    </row>
    <row r="509" spans="1:1" x14ac:dyDescent="0.3">
      <c r="A509" t="s">
        <v>1056</v>
      </c>
    </row>
    <row r="510" spans="1:1" x14ac:dyDescent="0.3">
      <c r="A510" t="s">
        <v>232</v>
      </c>
    </row>
    <row r="511" spans="1:1" x14ac:dyDescent="0.3">
      <c r="A511" t="s">
        <v>250</v>
      </c>
    </row>
    <row r="512" spans="1:1" x14ac:dyDescent="0.3">
      <c r="A512" t="s">
        <v>405</v>
      </c>
    </row>
    <row r="513" spans="1:1" x14ac:dyDescent="0.3">
      <c r="A513" t="s">
        <v>890</v>
      </c>
    </row>
    <row r="514" spans="1:1" x14ac:dyDescent="0.3">
      <c r="A514" t="s">
        <v>2088</v>
      </c>
    </row>
    <row r="515" spans="1:1" x14ac:dyDescent="0.3">
      <c r="A515" t="s">
        <v>2089</v>
      </c>
    </row>
    <row r="516" spans="1:1" x14ac:dyDescent="0.3">
      <c r="A516" t="s">
        <v>2090</v>
      </c>
    </row>
    <row r="517" spans="1:1" x14ac:dyDescent="0.3">
      <c r="A517" t="s">
        <v>2091</v>
      </c>
    </row>
    <row r="518" spans="1:1" x14ac:dyDescent="0.3">
      <c r="A518" t="s">
        <v>76</v>
      </c>
    </row>
    <row r="519" spans="1:1" x14ac:dyDescent="0.3">
      <c r="A519" t="s">
        <v>280</v>
      </c>
    </row>
    <row r="520" spans="1:1" x14ac:dyDescent="0.3">
      <c r="A520" t="s">
        <v>876</v>
      </c>
    </row>
    <row r="521" spans="1:1" x14ac:dyDescent="0.3">
      <c r="A521" t="s">
        <v>234</v>
      </c>
    </row>
    <row r="522" spans="1:1" x14ac:dyDescent="0.3">
      <c r="A522" t="s">
        <v>2092</v>
      </c>
    </row>
    <row r="523" spans="1:1" x14ac:dyDescent="0.3">
      <c r="A523" t="s">
        <v>2093</v>
      </c>
    </row>
    <row r="524" spans="1:1" x14ac:dyDescent="0.3">
      <c r="A524" t="s">
        <v>2094</v>
      </c>
    </row>
    <row r="525" spans="1:1" x14ac:dyDescent="0.3">
      <c r="A525" t="s">
        <v>254</v>
      </c>
    </row>
    <row r="526" spans="1:1" x14ac:dyDescent="0.3">
      <c r="A526" t="s">
        <v>1142</v>
      </c>
    </row>
    <row r="527" spans="1:1" x14ac:dyDescent="0.3">
      <c r="A527" t="s">
        <v>945</v>
      </c>
    </row>
    <row r="528" spans="1:1" x14ac:dyDescent="0.3">
      <c r="A528" t="s">
        <v>2095</v>
      </c>
    </row>
    <row r="529" spans="1:1" x14ac:dyDescent="0.3">
      <c r="A529" t="s">
        <v>238</v>
      </c>
    </row>
    <row r="530" spans="1:1" x14ac:dyDescent="0.3">
      <c r="A530" t="s">
        <v>1140</v>
      </c>
    </row>
    <row r="531" spans="1:1" x14ac:dyDescent="0.3">
      <c r="A531" t="s">
        <v>2096</v>
      </c>
    </row>
    <row r="532" spans="1:1" x14ac:dyDescent="0.3">
      <c r="A532" t="s">
        <v>2097</v>
      </c>
    </row>
    <row r="533" spans="1:1" x14ac:dyDescent="0.3">
      <c r="A533" t="s">
        <v>1032</v>
      </c>
    </row>
    <row r="534" spans="1:1" x14ac:dyDescent="0.3">
      <c r="A534" t="s">
        <v>895</v>
      </c>
    </row>
    <row r="535" spans="1:1" x14ac:dyDescent="0.3">
      <c r="A535" t="s">
        <v>735</v>
      </c>
    </row>
    <row r="536" spans="1:1" x14ac:dyDescent="0.3">
      <c r="A536" t="s">
        <v>734</v>
      </c>
    </row>
    <row r="537" spans="1:1" x14ac:dyDescent="0.3">
      <c r="A537" t="s">
        <v>2098</v>
      </c>
    </row>
    <row r="538" spans="1:1" x14ac:dyDescent="0.3">
      <c r="A538" t="s">
        <v>2099</v>
      </c>
    </row>
    <row r="539" spans="1:1" x14ac:dyDescent="0.3">
      <c r="A539" t="s">
        <v>2100</v>
      </c>
    </row>
    <row r="540" spans="1:1" x14ac:dyDescent="0.3">
      <c r="A540" t="s">
        <v>2101</v>
      </c>
    </row>
    <row r="541" spans="1:1" x14ac:dyDescent="0.3">
      <c r="A541" t="s">
        <v>2102</v>
      </c>
    </row>
    <row r="542" spans="1:1" x14ac:dyDescent="0.3">
      <c r="A542" t="s">
        <v>696</v>
      </c>
    </row>
    <row r="543" spans="1:1" x14ac:dyDescent="0.3">
      <c r="A543" t="s">
        <v>507</v>
      </c>
    </row>
    <row r="544" spans="1:1" x14ac:dyDescent="0.3">
      <c r="A544" t="s">
        <v>788</v>
      </c>
    </row>
    <row r="545" spans="1:1" x14ac:dyDescent="0.3">
      <c r="A545" t="s">
        <v>856</v>
      </c>
    </row>
    <row r="546" spans="1:1" x14ac:dyDescent="0.3">
      <c r="A546" t="s">
        <v>453</v>
      </c>
    </row>
    <row r="547" spans="1:1" x14ac:dyDescent="0.3">
      <c r="A547" t="s">
        <v>248</v>
      </c>
    </row>
    <row r="548" spans="1:1" x14ac:dyDescent="0.3">
      <c r="A548" t="s">
        <v>462</v>
      </c>
    </row>
    <row r="549" spans="1:1" x14ac:dyDescent="0.3">
      <c r="A549" t="s">
        <v>1058</v>
      </c>
    </row>
    <row r="550" spans="1:1" x14ac:dyDescent="0.3">
      <c r="A550" t="s">
        <v>460</v>
      </c>
    </row>
    <row r="551" spans="1:1" x14ac:dyDescent="0.3">
      <c r="A551" t="s">
        <v>409</v>
      </c>
    </row>
    <row r="552" spans="1:1" x14ac:dyDescent="0.3">
      <c r="A552" t="s">
        <v>2103</v>
      </c>
    </row>
    <row r="553" spans="1:1" x14ac:dyDescent="0.3">
      <c r="A553" t="s">
        <v>2104</v>
      </c>
    </row>
    <row r="554" spans="1:1" x14ac:dyDescent="0.3">
      <c r="A554" t="s">
        <v>2105</v>
      </c>
    </row>
    <row r="555" spans="1:1" x14ac:dyDescent="0.3">
      <c r="A555" t="s">
        <v>929</v>
      </c>
    </row>
    <row r="556" spans="1:1" x14ac:dyDescent="0.3">
      <c r="A556" t="s">
        <v>921</v>
      </c>
    </row>
    <row r="557" spans="1:1" x14ac:dyDescent="0.3">
      <c r="A557" t="s">
        <v>1045</v>
      </c>
    </row>
    <row r="558" spans="1:1" x14ac:dyDescent="0.3">
      <c r="A558" t="s">
        <v>1041</v>
      </c>
    </row>
    <row r="559" spans="1:1" x14ac:dyDescent="0.3">
      <c r="A559" t="s">
        <v>1019</v>
      </c>
    </row>
    <row r="560" spans="1:1" x14ac:dyDescent="0.3">
      <c r="A560" t="s">
        <v>1021</v>
      </c>
    </row>
    <row r="561" spans="1:1" x14ac:dyDescent="0.3">
      <c r="A561" t="s">
        <v>782</v>
      </c>
    </row>
    <row r="562" spans="1:1" x14ac:dyDescent="0.3">
      <c r="A562" t="s">
        <v>525</v>
      </c>
    </row>
    <row r="563" spans="1:1" x14ac:dyDescent="0.3">
      <c r="A563" t="s">
        <v>411</v>
      </c>
    </row>
    <row r="564" spans="1:1" x14ac:dyDescent="0.3">
      <c r="A564" t="s">
        <v>2106</v>
      </c>
    </row>
    <row r="565" spans="1:1" x14ac:dyDescent="0.3">
      <c r="A565" t="s">
        <v>608</v>
      </c>
    </row>
    <row r="566" spans="1:1" x14ac:dyDescent="0.3">
      <c r="A566" t="s">
        <v>667</v>
      </c>
    </row>
    <row r="567" spans="1:1" x14ac:dyDescent="0.3">
      <c r="A567" t="s">
        <v>1541</v>
      </c>
    </row>
    <row r="568" spans="1:1" x14ac:dyDescent="0.3">
      <c r="A568" t="s">
        <v>217</v>
      </c>
    </row>
    <row r="569" spans="1:1" x14ac:dyDescent="0.3">
      <c r="A569" t="s">
        <v>452</v>
      </c>
    </row>
    <row r="570" spans="1:1" x14ac:dyDescent="0.3">
      <c r="A570" t="s">
        <v>2107</v>
      </c>
    </row>
    <row r="571" spans="1:1" x14ac:dyDescent="0.3">
      <c r="A571" t="s">
        <v>2108</v>
      </c>
    </row>
    <row r="572" spans="1:1" x14ac:dyDescent="0.3">
      <c r="A572" t="s">
        <v>688</v>
      </c>
    </row>
    <row r="573" spans="1:1" x14ac:dyDescent="0.3">
      <c r="A573" t="s">
        <v>711</v>
      </c>
    </row>
    <row r="574" spans="1:1" x14ac:dyDescent="0.3">
      <c r="A574" t="s">
        <v>2109</v>
      </c>
    </row>
    <row r="575" spans="1:1" x14ac:dyDescent="0.3">
      <c r="A575" t="s">
        <v>2110</v>
      </c>
    </row>
    <row r="576" spans="1:1" x14ac:dyDescent="0.3">
      <c r="A576" t="s">
        <v>2111</v>
      </c>
    </row>
    <row r="577" spans="1:1" x14ac:dyDescent="0.3">
      <c r="A577" t="s">
        <v>2112</v>
      </c>
    </row>
    <row r="578" spans="1:1" x14ac:dyDescent="0.3">
      <c r="A578" t="s">
        <v>604</v>
      </c>
    </row>
    <row r="579" spans="1:1" x14ac:dyDescent="0.3">
      <c r="A579" t="s">
        <v>2113</v>
      </c>
    </row>
    <row r="580" spans="1:1" x14ac:dyDescent="0.3">
      <c r="A580" t="s">
        <v>557</v>
      </c>
    </row>
    <row r="581" spans="1:1" x14ac:dyDescent="0.3">
      <c r="A581" t="s">
        <v>2114</v>
      </c>
    </row>
    <row r="582" spans="1:1" x14ac:dyDescent="0.3">
      <c r="A582" t="s">
        <v>960</v>
      </c>
    </row>
    <row r="583" spans="1:1" x14ac:dyDescent="0.3">
      <c r="A583" t="s">
        <v>956</v>
      </c>
    </row>
    <row r="584" spans="1:1" x14ac:dyDescent="0.3">
      <c r="A584" t="s">
        <v>964</v>
      </c>
    </row>
    <row r="585" spans="1:1" x14ac:dyDescent="0.3">
      <c r="A585" t="s">
        <v>966</v>
      </c>
    </row>
    <row r="586" spans="1:1" x14ac:dyDescent="0.3">
      <c r="A586" t="s">
        <v>968</v>
      </c>
    </row>
    <row r="587" spans="1:1" x14ac:dyDescent="0.3">
      <c r="A587" t="s">
        <v>2115</v>
      </c>
    </row>
    <row r="588" spans="1:1" x14ac:dyDescent="0.3">
      <c r="A588" t="s">
        <v>2116</v>
      </c>
    </row>
    <row r="589" spans="1:1" x14ac:dyDescent="0.3">
      <c r="A589" t="s">
        <v>2117</v>
      </c>
    </row>
    <row r="590" spans="1:1" x14ac:dyDescent="0.3">
      <c r="A590" t="s">
        <v>2118</v>
      </c>
    </row>
    <row r="591" spans="1:1" x14ac:dyDescent="0.3">
      <c r="A591" t="s">
        <v>2119</v>
      </c>
    </row>
    <row r="592" spans="1:1" x14ac:dyDescent="0.3">
      <c r="A592" t="s">
        <v>2120</v>
      </c>
    </row>
    <row r="593" spans="1:1" x14ac:dyDescent="0.3">
      <c r="A593" t="s">
        <v>2121</v>
      </c>
    </row>
    <row r="594" spans="1:1" x14ac:dyDescent="0.3">
      <c r="A594" t="s">
        <v>2122</v>
      </c>
    </row>
    <row r="595" spans="1:1" x14ac:dyDescent="0.3">
      <c r="A595" t="s">
        <v>2123</v>
      </c>
    </row>
    <row r="596" spans="1:1" x14ac:dyDescent="0.3">
      <c r="A596" t="s">
        <v>2124</v>
      </c>
    </row>
    <row r="597" spans="1:1" x14ac:dyDescent="0.3">
      <c r="A597" t="s">
        <v>2125</v>
      </c>
    </row>
    <row r="598" spans="1:1" x14ac:dyDescent="0.3">
      <c r="A598" t="s">
        <v>2126</v>
      </c>
    </row>
    <row r="599" spans="1:1" x14ac:dyDescent="0.3">
      <c r="A599" t="s">
        <v>532</v>
      </c>
    </row>
    <row r="600" spans="1:1" x14ac:dyDescent="0.3">
      <c r="A600" t="s">
        <v>511</v>
      </c>
    </row>
    <row r="601" spans="1:1" x14ac:dyDescent="0.3">
      <c r="A601" t="s">
        <v>1889</v>
      </c>
    </row>
    <row r="602" spans="1:1" x14ac:dyDescent="0.3">
      <c r="A602" t="s">
        <v>2127</v>
      </c>
    </row>
    <row r="603" spans="1:1" x14ac:dyDescent="0.3">
      <c r="A603" t="s">
        <v>2128</v>
      </c>
    </row>
    <row r="604" spans="1:1" x14ac:dyDescent="0.3">
      <c r="A604" t="s">
        <v>2129</v>
      </c>
    </row>
    <row r="605" spans="1:1" x14ac:dyDescent="0.3">
      <c r="A605" t="s">
        <v>2130</v>
      </c>
    </row>
    <row r="606" spans="1:1" x14ac:dyDescent="0.3">
      <c r="A606" t="s">
        <v>575</v>
      </c>
    </row>
    <row r="607" spans="1:1" x14ac:dyDescent="0.3">
      <c r="A607" t="s">
        <v>240</v>
      </c>
    </row>
    <row r="608" spans="1:1" x14ac:dyDescent="0.3">
      <c r="A608" t="s">
        <v>1144</v>
      </c>
    </row>
    <row r="609" spans="1:1" x14ac:dyDescent="0.3">
      <c r="A609" t="s">
        <v>242</v>
      </c>
    </row>
    <row r="610" spans="1:1" x14ac:dyDescent="0.3">
      <c r="A610" t="s">
        <v>304</v>
      </c>
    </row>
    <row r="611" spans="1:1" x14ac:dyDescent="0.3">
      <c r="A611" t="s">
        <v>201</v>
      </c>
    </row>
    <row r="612" spans="1:1" x14ac:dyDescent="0.3">
      <c r="A612" t="s">
        <v>147</v>
      </c>
    </row>
    <row r="613" spans="1:1" x14ac:dyDescent="0.3">
      <c r="A613" t="s">
        <v>344</v>
      </c>
    </row>
    <row r="614" spans="1:1" x14ac:dyDescent="0.3">
      <c r="A614" t="s">
        <v>121</v>
      </c>
    </row>
    <row r="615" spans="1:1" x14ac:dyDescent="0.3">
      <c r="A615" t="s">
        <v>338</v>
      </c>
    </row>
    <row r="616" spans="1:1" x14ac:dyDescent="0.3">
      <c r="A616" t="s">
        <v>102</v>
      </c>
    </row>
    <row r="617" spans="1:1" x14ac:dyDescent="0.3">
      <c r="A617" t="s">
        <v>159</v>
      </c>
    </row>
    <row r="618" spans="1:1" x14ac:dyDescent="0.3">
      <c r="A618" t="s">
        <v>115</v>
      </c>
    </row>
    <row r="619" spans="1:1" x14ac:dyDescent="0.3">
      <c r="A619" t="s">
        <v>140</v>
      </c>
    </row>
    <row r="620" spans="1:1" x14ac:dyDescent="0.3">
      <c r="A620" t="s">
        <v>94</v>
      </c>
    </row>
    <row r="621" spans="1:1" x14ac:dyDescent="0.3">
      <c r="A621" t="s">
        <v>66</v>
      </c>
    </row>
    <row r="622" spans="1:1" x14ac:dyDescent="0.3">
      <c r="A622" t="s">
        <v>177</v>
      </c>
    </row>
    <row r="623" spans="1:1" x14ac:dyDescent="0.3">
      <c r="A623" t="s">
        <v>331</v>
      </c>
    </row>
    <row r="624" spans="1:1" x14ac:dyDescent="0.3">
      <c r="A624" t="s">
        <v>2131</v>
      </c>
    </row>
    <row r="625" spans="1:1" x14ac:dyDescent="0.3">
      <c r="A625" t="s">
        <v>2132</v>
      </c>
    </row>
    <row r="626" spans="1:1" x14ac:dyDescent="0.3">
      <c r="A626" t="s">
        <v>2133</v>
      </c>
    </row>
    <row r="627" spans="1:1" x14ac:dyDescent="0.3">
      <c r="A627" t="s">
        <v>2134</v>
      </c>
    </row>
    <row r="628" spans="1:1" x14ac:dyDescent="0.3">
      <c r="A628" t="s">
        <v>2135</v>
      </c>
    </row>
    <row r="629" spans="1:1" x14ac:dyDescent="0.3">
      <c r="A629" t="s">
        <v>2136</v>
      </c>
    </row>
    <row r="630" spans="1:1" x14ac:dyDescent="0.3">
      <c r="A630" t="s">
        <v>2137</v>
      </c>
    </row>
    <row r="631" spans="1:1" x14ac:dyDescent="0.3">
      <c r="A631" t="s">
        <v>2138</v>
      </c>
    </row>
    <row r="632" spans="1:1" x14ac:dyDescent="0.3">
      <c r="A632" t="s">
        <v>2139</v>
      </c>
    </row>
    <row r="633" spans="1:1" x14ac:dyDescent="0.3">
      <c r="A633" t="s">
        <v>2140</v>
      </c>
    </row>
    <row r="634" spans="1:1" x14ac:dyDescent="0.3">
      <c r="A634" t="s">
        <v>2141</v>
      </c>
    </row>
    <row r="635" spans="1:1" x14ac:dyDescent="0.3">
      <c r="A635" t="s">
        <v>2142</v>
      </c>
    </row>
    <row r="636" spans="1:1" x14ac:dyDescent="0.3">
      <c r="A636" t="s">
        <v>2143</v>
      </c>
    </row>
    <row r="637" spans="1:1" x14ac:dyDescent="0.3">
      <c r="A637" t="s">
        <v>2144</v>
      </c>
    </row>
    <row r="638" spans="1:1" x14ac:dyDescent="0.3">
      <c r="A638" t="s">
        <v>2145</v>
      </c>
    </row>
    <row r="639" spans="1:1" x14ac:dyDescent="0.3">
      <c r="A639" t="s">
        <v>2146</v>
      </c>
    </row>
    <row r="640" spans="1:1" x14ac:dyDescent="0.3">
      <c r="A640" t="s">
        <v>1881</v>
      </c>
    </row>
    <row r="641" spans="1:1" x14ac:dyDescent="0.3">
      <c r="A641" t="s">
        <v>2147</v>
      </c>
    </row>
    <row r="642" spans="1:1" x14ac:dyDescent="0.3">
      <c r="A642" t="s">
        <v>2148</v>
      </c>
    </row>
    <row r="643" spans="1:1" x14ac:dyDescent="0.3">
      <c r="A643" t="s">
        <v>2149</v>
      </c>
    </row>
    <row r="644" spans="1:1" x14ac:dyDescent="0.3">
      <c r="A644" t="s">
        <v>2150</v>
      </c>
    </row>
    <row r="645" spans="1:1" x14ac:dyDescent="0.3">
      <c r="A645" t="s">
        <v>2151</v>
      </c>
    </row>
    <row r="646" spans="1:1" x14ac:dyDescent="0.3">
      <c r="A646" t="s">
        <v>2152</v>
      </c>
    </row>
    <row r="647" spans="1:1" x14ac:dyDescent="0.3">
      <c r="A647" t="s">
        <v>2153</v>
      </c>
    </row>
    <row r="648" spans="1:1" x14ac:dyDescent="0.3">
      <c r="A648" t="s">
        <v>2154</v>
      </c>
    </row>
    <row r="649" spans="1:1" x14ac:dyDescent="0.3">
      <c r="A649" t="s">
        <v>2155</v>
      </c>
    </row>
    <row r="650" spans="1:1" x14ac:dyDescent="0.3">
      <c r="A650" t="s">
        <v>2156</v>
      </c>
    </row>
    <row r="651" spans="1:1" x14ac:dyDescent="0.3">
      <c r="A651" t="s">
        <v>2157</v>
      </c>
    </row>
    <row r="652" spans="1:1" x14ac:dyDescent="0.3">
      <c r="A652" t="s">
        <v>386</v>
      </c>
    </row>
    <row r="653" spans="1:1" x14ac:dyDescent="0.3">
      <c r="A653" t="s">
        <v>107</v>
      </c>
    </row>
    <row r="654" spans="1:1" x14ac:dyDescent="0.3">
      <c r="A654" t="s">
        <v>167</v>
      </c>
    </row>
    <row r="655" spans="1:1" x14ac:dyDescent="0.3">
      <c r="A655" t="s">
        <v>75</v>
      </c>
    </row>
    <row r="656" spans="1:1" x14ac:dyDescent="0.3">
      <c r="A656" t="s">
        <v>152</v>
      </c>
    </row>
    <row r="657" spans="1:1" x14ac:dyDescent="0.3">
      <c r="A657" t="s">
        <v>174</v>
      </c>
    </row>
    <row r="658" spans="1:1" x14ac:dyDescent="0.3">
      <c r="A658" t="s">
        <v>151</v>
      </c>
    </row>
    <row r="659" spans="1:1" x14ac:dyDescent="0.3">
      <c r="A659" t="s">
        <v>78</v>
      </c>
    </row>
    <row r="660" spans="1:1" x14ac:dyDescent="0.3">
      <c r="A660" t="s">
        <v>69</v>
      </c>
    </row>
    <row r="661" spans="1:1" x14ac:dyDescent="0.3">
      <c r="A661" t="s">
        <v>353</v>
      </c>
    </row>
    <row r="662" spans="1:1" x14ac:dyDescent="0.3">
      <c r="A662" t="s">
        <v>371</v>
      </c>
    </row>
    <row r="663" spans="1:1" x14ac:dyDescent="0.3">
      <c r="A663" t="s">
        <v>380</v>
      </c>
    </row>
    <row r="664" spans="1:1" x14ac:dyDescent="0.3">
      <c r="A664" t="s">
        <v>382</v>
      </c>
    </row>
    <row r="665" spans="1:1" x14ac:dyDescent="0.3">
      <c r="A665" t="s">
        <v>358</v>
      </c>
    </row>
    <row r="666" spans="1:1" x14ac:dyDescent="0.3">
      <c r="A666" t="s">
        <v>173</v>
      </c>
    </row>
    <row r="667" spans="1:1" x14ac:dyDescent="0.3">
      <c r="A667" t="s">
        <v>184</v>
      </c>
    </row>
    <row r="668" spans="1:1" x14ac:dyDescent="0.3">
      <c r="A668" t="s">
        <v>64</v>
      </c>
    </row>
    <row r="669" spans="1:1" x14ac:dyDescent="0.3">
      <c r="A669" t="s">
        <v>58</v>
      </c>
    </row>
    <row r="670" spans="1:1" x14ac:dyDescent="0.3">
      <c r="A670" t="s">
        <v>163</v>
      </c>
    </row>
    <row r="671" spans="1:1" x14ac:dyDescent="0.3">
      <c r="A671" t="s">
        <v>191</v>
      </c>
    </row>
    <row r="672" spans="1:1" x14ac:dyDescent="0.3">
      <c r="A672" t="s">
        <v>193</v>
      </c>
    </row>
    <row r="673" spans="1:1" x14ac:dyDescent="0.3">
      <c r="A673" t="s">
        <v>198</v>
      </c>
    </row>
    <row r="674" spans="1:1" x14ac:dyDescent="0.3">
      <c r="A674" t="s">
        <v>86</v>
      </c>
    </row>
    <row r="675" spans="1:1" x14ac:dyDescent="0.3">
      <c r="A675" t="s">
        <v>92</v>
      </c>
    </row>
    <row r="676" spans="1:1" x14ac:dyDescent="0.3">
      <c r="A676" t="s">
        <v>100</v>
      </c>
    </row>
    <row r="677" spans="1:1" x14ac:dyDescent="0.3">
      <c r="A677" t="s">
        <v>113</v>
      </c>
    </row>
    <row r="678" spans="1:1" x14ac:dyDescent="0.3">
      <c r="A678" t="s">
        <v>363</v>
      </c>
    </row>
    <row r="679" spans="1:1" x14ac:dyDescent="0.3">
      <c r="A679" t="s">
        <v>85</v>
      </c>
    </row>
    <row r="680" spans="1:1" x14ac:dyDescent="0.3">
      <c r="A680" t="s">
        <v>90</v>
      </c>
    </row>
    <row r="681" spans="1:1" x14ac:dyDescent="0.3">
      <c r="A681" t="s">
        <v>96</v>
      </c>
    </row>
    <row r="682" spans="1:1" x14ac:dyDescent="0.3">
      <c r="A682" t="s">
        <v>111</v>
      </c>
    </row>
    <row r="683" spans="1:1" x14ac:dyDescent="0.3">
      <c r="A683" t="s">
        <v>183</v>
      </c>
    </row>
    <row r="684" spans="1:1" x14ac:dyDescent="0.3">
      <c r="A684" t="s">
        <v>118</v>
      </c>
    </row>
    <row r="685" spans="1:1" x14ac:dyDescent="0.3">
      <c r="A685" t="s">
        <v>106</v>
      </c>
    </row>
    <row r="686" spans="1:1" x14ac:dyDescent="0.3">
      <c r="A686" t="s">
        <v>124</v>
      </c>
    </row>
    <row r="687" spans="1:1" x14ac:dyDescent="0.3">
      <c r="A687" t="s">
        <v>80</v>
      </c>
    </row>
    <row r="688" spans="1:1" x14ac:dyDescent="0.3">
      <c r="A688" t="s">
        <v>157</v>
      </c>
    </row>
    <row r="689" spans="1:1" x14ac:dyDescent="0.3">
      <c r="A689" t="s">
        <v>133</v>
      </c>
    </row>
    <row r="690" spans="1:1" x14ac:dyDescent="0.3">
      <c r="A690" t="s">
        <v>131</v>
      </c>
    </row>
    <row r="691" spans="1:1" x14ac:dyDescent="0.3">
      <c r="A691" t="s">
        <v>205</v>
      </c>
    </row>
    <row r="692" spans="1:1" x14ac:dyDescent="0.3">
      <c r="A692" t="s">
        <v>301</v>
      </c>
    </row>
    <row r="693" spans="1:1" x14ac:dyDescent="0.3">
      <c r="A693" t="s">
        <v>212</v>
      </c>
    </row>
    <row r="694" spans="1:1" x14ac:dyDescent="0.3">
      <c r="A694" t="s">
        <v>352</v>
      </c>
    </row>
    <row r="695" spans="1:1" x14ac:dyDescent="0.3">
      <c r="A695" t="s">
        <v>368</v>
      </c>
    </row>
    <row r="696" spans="1:1" x14ac:dyDescent="0.3">
      <c r="A696" t="s">
        <v>378</v>
      </c>
    </row>
    <row r="697" spans="1:1" x14ac:dyDescent="0.3">
      <c r="A697" t="s">
        <v>60</v>
      </c>
    </row>
    <row r="698" spans="1:1" x14ac:dyDescent="0.3">
      <c r="A698" t="s">
        <v>165</v>
      </c>
    </row>
    <row r="699" spans="1:1" x14ac:dyDescent="0.3">
      <c r="A699" t="s">
        <v>137</v>
      </c>
    </row>
    <row r="700" spans="1:1" x14ac:dyDescent="0.3">
      <c r="A700" t="s">
        <v>110</v>
      </c>
    </row>
    <row r="701" spans="1:1" x14ac:dyDescent="0.3">
      <c r="A701" t="s">
        <v>79</v>
      </c>
    </row>
    <row r="702" spans="1:1" x14ac:dyDescent="0.3">
      <c r="A702" t="s">
        <v>70</v>
      </c>
    </row>
    <row r="703" spans="1:1" x14ac:dyDescent="0.3">
      <c r="A703" t="s">
        <v>347</v>
      </c>
    </row>
    <row r="704" spans="1:1" x14ac:dyDescent="0.3">
      <c r="A704" t="s">
        <v>376</v>
      </c>
    </row>
    <row r="705" spans="1:1" x14ac:dyDescent="0.3">
      <c r="A705" t="s">
        <v>327</v>
      </c>
    </row>
    <row r="706" spans="1:1" x14ac:dyDescent="0.3">
      <c r="A706" t="s">
        <v>308</v>
      </c>
    </row>
    <row r="707" spans="1:1" x14ac:dyDescent="0.3">
      <c r="A707" t="s">
        <v>310</v>
      </c>
    </row>
    <row r="708" spans="1:1" x14ac:dyDescent="0.3">
      <c r="A708" t="s">
        <v>315</v>
      </c>
    </row>
    <row r="709" spans="1:1" x14ac:dyDescent="0.3">
      <c r="A709" t="s">
        <v>313</v>
      </c>
    </row>
    <row r="710" spans="1:1" x14ac:dyDescent="0.3">
      <c r="A710" t="s">
        <v>77</v>
      </c>
    </row>
    <row r="711" spans="1:1" x14ac:dyDescent="0.3">
      <c r="A711" t="s">
        <v>169</v>
      </c>
    </row>
    <row r="712" spans="1:1" x14ac:dyDescent="0.3">
      <c r="A712" t="s">
        <v>388</v>
      </c>
    </row>
    <row r="713" spans="1:1" x14ac:dyDescent="0.3">
      <c r="A713" t="s">
        <v>71</v>
      </c>
    </row>
    <row r="714" spans="1:1" x14ac:dyDescent="0.3">
      <c r="A714" t="s">
        <v>73</v>
      </c>
    </row>
    <row r="715" spans="1:1" x14ac:dyDescent="0.3">
      <c r="A715" t="s">
        <v>99</v>
      </c>
    </row>
    <row r="716" spans="1:1" x14ac:dyDescent="0.3">
      <c r="A716" t="s">
        <v>145</v>
      </c>
    </row>
    <row r="717" spans="1:1" x14ac:dyDescent="0.3">
      <c r="A717" t="s">
        <v>326</v>
      </c>
    </row>
    <row r="718" spans="1:1" x14ac:dyDescent="0.3">
      <c r="A718" t="s">
        <v>108</v>
      </c>
    </row>
    <row r="719" spans="1:1" x14ac:dyDescent="0.3">
      <c r="A719" t="s">
        <v>320</v>
      </c>
    </row>
    <row r="720" spans="1:1" x14ac:dyDescent="0.3">
      <c r="A720" t="s">
        <v>328</v>
      </c>
    </row>
    <row r="721" spans="1:1" x14ac:dyDescent="0.3">
      <c r="A721" t="s">
        <v>336</v>
      </c>
    </row>
    <row r="722" spans="1:1" x14ac:dyDescent="0.3">
      <c r="A722" t="s">
        <v>334</v>
      </c>
    </row>
    <row r="723" spans="1:1" x14ac:dyDescent="0.3">
      <c r="A723" t="s">
        <v>1283</v>
      </c>
    </row>
    <row r="724" spans="1:1" x14ac:dyDescent="0.3">
      <c r="A724" t="s">
        <v>210</v>
      </c>
    </row>
    <row r="725" spans="1:1" x14ac:dyDescent="0.3">
      <c r="A725" t="s">
        <v>171</v>
      </c>
    </row>
    <row r="726" spans="1:1" x14ac:dyDescent="0.3">
      <c r="A726" t="s">
        <v>74</v>
      </c>
    </row>
    <row r="727" spans="1:1" x14ac:dyDescent="0.3">
      <c r="A727" t="s">
        <v>109</v>
      </c>
    </row>
    <row r="728" spans="1:1" x14ac:dyDescent="0.3">
      <c r="A728" t="s">
        <v>2158</v>
      </c>
    </row>
    <row r="729" spans="1:1" x14ac:dyDescent="0.3">
      <c r="A729" t="s">
        <v>341</v>
      </c>
    </row>
    <row r="730" spans="1:1" x14ac:dyDescent="0.3">
      <c r="A730" t="s">
        <v>348</v>
      </c>
    </row>
    <row r="731" spans="1:1" x14ac:dyDescent="0.3">
      <c r="A731" t="s">
        <v>2159</v>
      </c>
    </row>
    <row r="732" spans="1:1" x14ac:dyDescent="0.3">
      <c r="A732" t="s">
        <v>1133</v>
      </c>
    </row>
    <row r="733" spans="1:1" x14ac:dyDescent="0.3">
      <c r="A733" t="s">
        <v>2160</v>
      </c>
    </row>
    <row r="734" spans="1:1" x14ac:dyDescent="0.3">
      <c r="A734" t="s">
        <v>2161</v>
      </c>
    </row>
    <row r="735" spans="1:1" x14ac:dyDescent="0.3">
      <c r="A735" t="s">
        <v>2162</v>
      </c>
    </row>
    <row r="736" spans="1:1" x14ac:dyDescent="0.3">
      <c r="A736" t="s">
        <v>2163</v>
      </c>
    </row>
    <row r="737" spans="1:1" x14ac:dyDescent="0.3">
      <c r="A737" t="s">
        <v>2164</v>
      </c>
    </row>
    <row r="738" spans="1:1" x14ac:dyDescent="0.3">
      <c r="A738" t="s">
        <v>2165</v>
      </c>
    </row>
    <row r="739" spans="1:1" x14ac:dyDescent="0.3">
      <c r="A739" t="s">
        <v>824</v>
      </c>
    </row>
    <row r="740" spans="1:1" x14ac:dyDescent="0.3">
      <c r="A740" t="s">
        <v>772</v>
      </c>
    </row>
    <row r="741" spans="1:1" x14ac:dyDescent="0.3">
      <c r="A741" t="s">
        <v>768</v>
      </c>
    </row>
    <row r="742" spans="1:1" x14ac:dyDescent="0.3">
      <c r="A742" t="s">
        <v>1015</v>
      </c>
    </row>
    <row r="743" spans="1:1" x14ac:dyDescent="0.3">
      <c r="A743" t="s">
        <v>1017</v>
      </c>
    </row>
    <row r="744" spans="1:1" x14ac:dyDescent="0.3">
      <c r="A744" t="s">
        <v>982</v>
      </c>
    </row>
    <row r="745" spans="1:1" x14ac:dyDescent="0.3">
      <c r="A745" t="s">
        <v>955</v>
      </c>
    </row>
    <row r="746" spans="1:1" x14ac:dyDescent="0.3">
      <c r="A746" t="s">
        <v>57</v>
      </c>
    </row>
    <row r="747" spans="1:1" x14ac:dyDescent="0.3">
      <c r="A747" t="s">
        <v>143</v>
      </c>
    </row>
    <row r="748" spans="1:1" x14ac:dyDescent="0.3">
      <c r="A748" t="s">
        <v>552</v>
      </c>
    </row>
    <row r="749" spans="1:1" x14ac:dyDescent="0.3">
      <c r="A749" t="s">
        <v>1131</v>
      </c>
    </row>
    <row r="750" spans="1:1" x14ac:dyDescent="0.3">
      <c r="A750" t="s">
        <v>997</v>
      </c>
    </row>
    <row r="751" spans="1:1" x14ac:dyDescent="0.3">
      <c r="A751" t="s">
        <v>993</v>
      </c>
    </row>
    <row r="752" spans="1:1" x14ac:dyDescent="0.3">
      <c r="A752" t="s">
        <v>2166</v>
      </c>
    </row>
    <row r="753" spans="1:1" x14ac:dyDescent="0.3">
      <c r="A753" t="s">
        <v>2167</v>
      </c>
    </row>
    <row r="754" spans="1:1" x14ac:dyDescent="0.3">
      <c r="A754" t="s">
        <v>847</v>
      </c>
    </row>
    <row r="755" spans="1:1" x14ac:dyDescent="0.3">
      <c r="A755" t="s">
        <v>2168</v>
      </c>
    </row>
    <row r="756" spans="1:1" x14ac:dyDescent="0.3">
      <c r="A756" t="s">
        <v>156</v>
      </c>
    </row>
    <row r="757" spans="1:1" x14ac:dyDescent="0.3">
      <c r="A757" t="s">
        <v>518</v>
      </c>
    </row>
    <row r="758" spans="1:1" x14ac:dyDescent="0.3">
      <c r="A758" t="s">
        <v>61</v>
      </c>
    </row>
    <row r="759" spans="1:1" x14ac:dyDescent="0.3">
      <c r="A759" t="s">
        <v>62</v>
      </c>
    </row>
    <row r="760" spans="1:1" x14ac:dyDescent="0.3">
      <c r="A760" t="s">
        <v>126</v>
      </c>
    </row>
    <row r="761" spans="1:1" x14ac:dyDescent="0.3">
      <c r="A761" t="s">
        <v>645</v>
      </c>
    </row>
    <row r="762" spans="1:1" x14ac:dyDescent="0.3">
      <c r="A762" t="s">
        <v>652</v>
      </c>
    </row>
    <row r="763" spans="1:1" x14ac:dyDescent="0.3">
      <c r="A763" t="s">
        <v>650</v>
      </c>
    </row>
    <row r="764" spans="1:1" x14ac:dyDescent="0.3">
      <c r="A764" t="s">
        <v>658</v>
      </c>
    </row>
    <row r="765" spans="1:1" x14ac:dyDescent="0.3">
      <c r="A765" t="s">
        <v>656</v>
      </c>
    </row>
    <row r="766" spans="1:1" x14ac:dyDescent="0.3">
      <c r="A766" t="s">
        <v>648</v>
      </c>
    </row>
    <row r="767" spans="1:1" x14ac:dyDescent="0.3">
      <c r="A767" t="s">
        <v>654</v>
      </c>
    </row>
    <row r="768" spans="1:1" x14ac:dyDescent="0.3">
      <c r="A768" t="s">
        <v>2169</v>
      </c>
    </row>
    <row r="769" spans="1:1" x14ac:dyDescent="0.3">
      <c r="A769" t="s">
        <v>2170</v>
      </c>
    </row>
    <row r="770" spans="1:1" x14ac:dyDescent="0.3">
      <c r="A770" t="s">
        <v>384</v>
      </c>
    </row>
    <row r="771" spans="1:1" x14ac:dyDescent="0.3">
      <c r="A771" t="s">
        <v>1491</v>
      </c>
    </row>
    <row r="772" spans="1:1" x14ac:dyDescent="0.3">
      <c r="A772" t="s">
        <v>951</v>
      </c>
    </row>
    <row r="773" spans="1:1" x14ac:dyDescent="0.3">
      <c r="A773" t="s">
        <v>947</v>
      </c>
    </row>
    <row r="774" spans="1:1" x14ac:dyDescent="0.3">
      <c r="A774" t="s">
        <v>2171</v>
      </c>
    </row>
    <row r="775" spans="1:1" x14ac:dyDescent="0.3">
      <c r="A775" t="s">
        <v>2172</v>
      </c>
    </row>
    <row r="776" spans="1:1" x14ac:dyDescent="0.3">
      <c r="A776" t="s">
        <v>63</v>
      </c>
    </row>
    <row r="777" spans="1:1" x14ac:dyDescent="0.3">
      <c r="A777" t="s">
        <v>2173</v>
      </c>
    </row>
    <row r="778" spans="1:1" x14ac:dyDescent="0.3">
      <c r="A778" t="s">
        <v>2174</v>
      </c>
    </row>
    <row r="779" spans="1:1" x14ac:dyDescent="0.3">
      <c r="A779" t="s">
        <v>2175</v>
      </c>
    </row>
    <row r="780" spans="1:1" x14ac:dyDescent="0.3">
      <c r="A780" t="s">
        <v>2176</v>
      </c>
    </row>
    <row r="781" spans="1:1" x14ac:dyDescent="0.3">
      <c r="A781" t="s">
        <v>831</v>
      </c>
    </row>
    <row r="782" spans="1:1" x14ac:dyDescent="0.3">
      <c r="A782" t="s">
        <v>81</v>
      </c>
    </row>
    <row r="783" spans="1:1" x14ac:dyDescent="0.3">
      <c r="A783" t="s">
        <v>1511</v>
      </c>
    </row>
    <row r="784" spans="1:1" x14ac:dyDescent="0.3">
      <c r="A784" t="s">
        <v>88</v>
      </c>
    </row>
    <row r="785" spans="1:1" x14ac:dyDescent="0.3">
      <c r="A785" t="s">
        <v>1521</v>
      </c>
    </row>
    <row r="786" spans="1:1" x14ac:dyDescent="0.3">
      <c r="A786" t="s">
        <v>1523</v>
      </c>
    </row>
    <row r="787" spans="1:1" x14ac:dyDescent="0.3">
      <c r="A787" t="s">
        <v>724</v>
      </c>
    </row>
    <row r="788" spans="1:1" x14ac:dyDescent="0.3">
      <c r="A788" t="s">
        <v>2177</v>
      </c>
    </row>
    <row r="789" spans="1:1" x14ac:dyDescent="0.3">
      <c r="A789" t="s">
        <v>1509</v>
      </c>
    </row>
    <row r="790" spans="1:1" x14ac:dyDescent="0.3">
      <c r="A790" t="s">
        <v>1508</v>
      </c>
    </row>
    <row r="791" spans="1:1" x14ac:dyDescent="0.3">
      <c r="A791" t="s">
        <v>723</v>
      </c>
    </row>
    <row r="792" spans="1:1" x14ac:dyDescent="0.3">
      <c r="A792" t="s">
        <v>719</v>
      </c>
    </row>
    <row r="793" spans="1:1" x14ac:dyDescent="0.3">
      <c r="A793" t="s">
        <v>2178</v>
      </c>
    </row>
    <row r="794" spans="1:1" x14ac:dyDescent="0.3">
      <c r="A794" t="s">
        <v>718</v>
      </c>
    </row>
    <row r="795" spans="1:1" x14ac:dyDescent="0.3">
      <c r="A795" t="s">
        <v>1522</v>
      </c>
    </row>
    <row r="796" spans="1:1" x14ac:dyDescent="0.3">
      <c r="A796" t="s">
        <v>739</v>
      </c>
    </row>
    <row r="797" spans="1:1" x14ac:dyDescent="0.3">
      <c r="A797" t="s">
        <v>741</v>
      </c>
    </row>
    <row r="798" spans="1:1" x14ac:dyDescent="0.3">
      <c r="A798" t="s">
        <v>716</v>
      </c>
    </row>
    <row r="799" spans="1:1" x14ac:dyDescent="0.3">
      <c r="A799" t="s">
        <v>731</v>
      </c>
    </row>
    <row r="800" spans="1:1" x14ac:dyDescent="0.3">
      <c r="A800" t="s">
        <v>729</v>
      </c>
    </row>
    <row r="801" spans="1:1" x14ac:dyDescent="0.3">
      <c r="A801" t="s">
        <v>737</v>
      </c>
    </row>
    <row r="802" spans="1:1" x14ac:dyDescent="0.3">
      <c r="A802" t="s">
        <v>195</v>
      </c>
    </row>
    <row r="803" spans="1:1" x14ac:dyDescent="0.3">
      <c r="A803" t="s">
        <v>84</v>
      </c>
    </row>
    <row r="804" spans="1:1" x14ac:dyDescent="0.3">
      <c r="A804" t="s">
        <v>2179</v>
      </c>
    </row>
    <row r="805" spans="1:1" x14ac:dyDescent="0.3">
      <c r="A805" t="s">
        <v>187</v>
      </c>
    </row>
    <row r="806" spans="1:1" x14ac:dyDescent="0.3">
      <c r="A806" t="s">
        <v>82</v>
      </c>
    </row>
    <row r="807" spans="1:1" x14ac:dyDescent="0.3">
      <c r="A807" t="s">
        <v>2180</v>
      </c>
    </row>
    <row r="808" spans="1:1" x14ac:dyDescent="0.3">
      <c r="A808" t="s">
        <v>83</v>
      </c>
    </row>
    <row r="809" spans="1:1" x14ac:dyDescent="0.3">
      <c r="A809" t="s">
        <v>722</v>
      </c>
    </row>
    <row r="810" spans="1:1" x14ac:dyDescent="0.3">
      <c r="A810" t="s">
        <v>717</v>
      </c>
    </row>
    <row r="811" spans="1:1" x14ac:dyDescent="0.3">
      <c r="A811" t="s">
        <v>732</v>
      </c>
    </row>
    <row r="812" spans="1:1" x14ac:dyDescent="0.3">
      <c r="A812" t="s">
        <v>730</v>
      </c>
    </row>
    <row r="813" spans="1:1" x14ac:dyDescent="0.3">
      <c r="A813" t="s">
        <v>2181</v>
      </c>
    </row>
    <row r="814" spans="1:1" x14ac:dyDescent="0.3">
      <c r="A814" t="s">
        <v>2182</v>
      </c>
    </row>
    <row r="815" spans="1:1" x14ac:dyDescent="0.3">
      <c r="A815" t="s">
        <v>2183</v>
      </c>
    </row>
    <row r="816" spans="1:1" x14ac:dyDescent="0.3">
      <c r="A816" t="s">
        <v>738</v>
      </c>
    </row>
    <row r="817" spans="1:1" x14ac:dyDescent="0.3">
      <c r="A817" t="s">
        <v>728</v>
      </c>
    </row>
    <row r="818" spans="1:1" x14ac:dyDescent="0.3">
      <c r="A818" t="s">
        <v>726</v>
      </c>
    </row>
    <row r="819" spans="1:1" x14ac:dyDescent="0.3">
      <c r="A819" t="s">
        <v>689</v>
      </c>
    </row>
    <row r="820" spans="1:1" x14ac:dyDescent="0.3">
      <c r="A820" t="s">
        <v>316</v>
      </c>
    </row>
    <row r="821" spans="1:1" x14ac:dyDescent="0.3">
      <c r="A821" t="s">
        <v>2184</v>
      </c>
    </row>
    <row r="822" spans="1:1" x14ac:dyDescent="0.3">
      <c r="A82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About</vt:lpstr>
      <vt:lpstr>PolicyLevers</vt:lpstr>
      <vt:lpstr>Policy Characteristics</vt:lpstr>
      <vt:lpstr>Standard Descriptions</vt:lpstr>
      <vt:lpstr>Guidance</vt:lpstr>
      <vt:lpstr>UnitControlCenter</vt:lpstr>
      <vt:lpstr>OutputGraphs</vt:lpstr>
      <vt:lpstr>Output Graph Color Key</vt:lpstr>
      <vt:lpstr>ReferenceScenarios</vt:lpstr>
      <vt:lpstr>Target Calculations</vt:lpstr>
      <vt:lpstr>MaxBoundCalculations</vt:lpstr>
      <vt:lpstr>Building_MaxBoundCalculations</vt:lpstr>
      <vt:lpstr>Trans_MaxBoundCalculations</vt:lpstr>
      <vt:lpstr>app_en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Megan Mahajan</cp:lastModifiedBy>
  <dcterms:created xsi:type="dcterms:W3CDTF">2014-07-10T20:44:47Z</dcterms:created>
  <dcterms:modified xsi:type="dcterms:W3CDTF">2021-08-30T18:51:57Z</dcterms:modified>
</cp:coreProperties>
</file>