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elec\ARpUIiRC\"/>
    </mc:Choice>
  </mc:AlternateContent>
  <bookViews>
    <workbookView xWindow="120" yWindow="120" windowWidth="21075" windowHeight="9030" activeTab="5"/>
  </bookViews>
  <sheets>
    <sheet name="About" sheetId="1" r:id="rId1"/>
    <sheet name="AEO reference" sheetId="12" r:id="rId2"/>
    <sheet name="AEO $35 carbon price" sheetId="11" r:id="rId3"/>
    <sheet name="Calculations" sheetId="13" r:id="rId4"/>
    <sheet name="Weighting" sheetId="8" r:id="rId5"/>
    <sheet name="ARpUIiRC" sheetId="2" r:id="rId6"/>
  </sheets>
  <calcPr calcId="162913" calcOnSave="0"/>
</workbook>
</file>

<file path=xl/calcChain.xml><?xml version="1.0" encoding="utf-8"?>
<calcChain xmlns="http://schemas.openxmlformats.org/spreadsheetml/2006/main">
  <c r="B22" i="13" l="1"/>
  <c r="B21" i="13"/>
  <c r="C3" i="13" l="1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C4" i="13"/>
  <c r="C6" i="13" s="1"/>
  <c r="D4" i="13"/>
  <c r="E4" i="13"/>
  <c r="F4" i="13"/>
  <c r="G4" i="13"/>
  <c r="G6" i="13" s="1"/>
  <c r="H4" i="13"/>
  <c r="I4" i="13"/>
  <c r="J4" i="13"/>
  <c r="K4" i="13"/>
  <c r="K6" i="13" s="1"/>
  <c r="L4" i="13"/>
  <c r="M4" i="13"/>
  <c r="N4" i="13"/>
  <c r="O4" i="13"/>
  <c r="O6" i="13" s="1"/>
  <c r="P4" i="13"/>
  <c r="Q4" i="13"/>
  <c r="R4" i="13"/>
  <c r="S4" i="13"/>
  <c r="S6" i="13" s="1"/>
  <c r="T4" i="13"/>
  <c r="U4" i="13"/>
  <c r="V4" i="13"/>
  <c r="W4" i="13"/>
  <c r="W6" i="13" s="1"/>
  <c r="X4" i="13"/>
  <c r="Y4" i="13"/>
  <c r="Z4" i="13"/>
  <c r="AA4" i="13"/>
  <c r="AA6" i="13" s="1"/>
  <c r="AB4" i="13"/>
  <c r="AC4" i="13"/>
  <c r="AD4" i="13"/>
  <c r="AE4" i="13"/>
  <c r="AE6" i="13" s="1"/>
  <c r="AF4" i="13"/>
  <c r="B4" i="13"/>
  <c r="B3" i="13"/>
  <c r="Z6" i="13" l="1"/>
  <c r="R6" i="13"/>
  <c r="J6" i="13"/>
  <c r="AB6" i="13"/>
  <c r="T6" i="13"/>
  <c r="L6" i="13"/>
  <c r="D6" i="13"/>
  <c r="AD6" i="13"/>
  <c r="V6" i="13"/>
  <c r="N6" i="13"/>
  <c r="F6" i="13"/>
  <c r="AC6" i="13"/>
  <c r="U6" i="13"/>
  <c r="M6" i="13"/>
  <c r="E6" i="13"/>
  <c r="B6" i="13"/>
  <c r="Y6" i="13"/>
  <c r="Q6" i="13"/>
  <c r="I6" i="13"/>
  <c r="AF6" i="13"/>
  <c r="X6" i="13"/>
  <c r="P6" i="13"/>
  <c r="H6" i="13"/>
  <c r="E4" i="8"/>
  <c r="F4" i="8"/>
  <c r="D4" i="8"/>
  <c r="E6" i="8"/>
  <c r="F6" i="8"/>
  <c r="D6" i="8"/>
  <c r="D8" i="8"/>
  <c r="E8" i="8"/>
  <c r="F8" i="8"/>
  <c r="D5" i="8"/>
  <c r="E5" i="8"/>
  <c r="F5" i="8"/>
  <c r="D7" i="8"/>
  <c r="E7" i="8"/>
  <c r="F7" i="8"/>
  <c r="B96" i="8" s="1"/>
  <c r="D9" i="8"/>
  <c r="E9" i="8"/>
  <c r="F9" i="8"/>
  <c r="B100" i="8" s="1"/>
  <c r="D10" i="8"/>
  <c r="E10" i="8"/>
  <c r="B88" i="8" s="1"/>
  <c r="F10" i="8"/>
  <c r="D11" i="8"/>
  <c r="E11" i="8"/>
  <c r="F11" i="8"/>
  <c r="B93" i="8" s="1"/>
  <c r="D12" i="8"/>
  <c r="E12" i="8"/>
  <c r="F12" i="8"/>
  <c r="D13" i="8"/>
  <c r="E13" i="8"/>
  <c r="F13" i="8"/>
  <c r="D14" i="8"/>
  <c r="E14" i="8"/>
  <c r="F14" i="8"/>
  <c r="B90" i="8" s="1"/>
  <c r="D15" i="8"/>
  <c r="E15" i="8"/>
  <c r="F15" i="8"/>
  <c r="B98" i="8" s="1"/>
  <c r="D16" i="8"/>
  <c r="E16" i="8"/>
  <c r="F16" i="8"/>
  <c r="D17" i="8"/>
  <c r="E17" i="8"/>
  <c r="F17" i="8"/>
  <c r="B91" i="8" s="1"/>
  <c r="D18" i="8"/>
  <c r="E18" i="8"/>
  <c r="B101" i="8" s="1"/>
  <c r="F18" i="8"/>
  <c r="S8" i="8"/>
  <c r="S7" i="8"/>
  <c r="S6" i="8"/>
  <c r="S5" i="8"/>
  <c r="S4" i="8"/>
  <c r="B95" i="8"/>
  <c r="B94" i="8"/>
  <c r="B92" i="8"/>
  <c r="B89" i="8"/>
  <c r="B87" i="8"/>
  <c r="B99" i="8" l="1"/>
  <c r="B97" i="8"/>
  <c r="B86" i="8"/>
  <c r="C14" i="13" l="1"/>
  <c r="D14" i="13" s="1"/>
  <c r="E14" i="13" s="1"/>
  <c r="F14" i="13" l="1"/>
  <c r="G14" i="13" l="1"/>
  <c r="H14" i="13" l="1"/>
  <c r="I14" i="13" l="1"/>
  <c r="J14" i="13" l="1"/>
  <c r="K14" i="13" l="1"/>
  <c r="L14" i="13" l="1"/>
  <c r="M14" i="13" l="1"/>
  <c r="AH4" i="13" l="1"/>
  <c r="AH3" i="13"/>
  <c r="N14" i="13"/>
  <c r="O14" i="13" l="1"/>
  <c r="B105" i="8"/>
  <c r="B3" i="2" s="1"/>
  <c r="B116" i="8"/>
  <c r="B14" i="2" s="1"/>
  <c r="P14" i="13" l="1"/>
  <c r="B118" i="8"/>
  <c r="B119" i="8"/>
  <c r="B17" i="2" s="1"/>
  <c r="B117" i="8"/>
  <c r="B115" i="8"/>
  <c r="B13" i="2" s="1"/>
  <c r="Q14" i="13" l="1"/>
  <c r="B109" i="8"/>
  <c r="B7" i="2" s="1"/>
  <c r="B108" i="8"/>
  <c r="B6" i="2" s="1"/>
  <c r="B113" i="8"/>
  <c r="B106" i="8"/>
  <c r="B4" i="2" s="1"/>
  <c r="B107" i="8"/>
  <c r="B5" i="2" s="1"/>
  <c r="B114" i="8"/>
  <c r="B110" i="8"/>
  <c r="B8" i="2" s="1"/>
  <c r="B104" i="8"/>
  <c r="B2" i="2" s="1"/>
  <c r="B111" i="8"/>
  <c r="B9" i="2" s="1"/>
  <c r="B112" i="8"/>
  <c r="B10" i="2" s="1"/>
  <c r="R14" i="13" l="1"/>
  <c r="S14" i="13" l="1"/>
  <c r="T14" i="13" l="1"/>
  <c r="U14" i="13" l="1"/>
  <c r="V14" i="13" l="1"/>
  <c r="W14" i="13" l="1"/>
  <c r="X14" i="13" l="1"/>
  <c r="Y14" i="13" l="1"/>
  <c r="Z14" i="13" l="1"/>
  <c r="AA14" i="13" l="1"/>
  <c r="AB14" i="13" l="1"/>
  <c r="AC14" i="13" l="1"/>
  <c r="AD14" i="13" l="1"/>
  <c r="AE14" i="13" l="1"/>
  <c r="AD15" i="13" s="1"/>
  <c r="B15" i="13" l="1"/>
  <c r="AE15" i="13"/>
  <c r="D15" i="13"/>
  <c r="C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</calcChain>
</file>

<file path=xl/sharedStrings.xml><?xml version="1.0" encoding="utf-8"?>
<sst xmlns="http://schemas.openxmlformats.org/spreadsheetml/2006/main" count="787" uniqueCount="316">
  <si>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</si>
  <si>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</si>
  <si>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</si>
  <si>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</si>
  <si>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</si>
  <si>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</si>
  <si>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</si>
  <si>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</si>
  <si>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</si>
  <si>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</si>
  <si>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</si>
  <si>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</si>
  <si>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</si>
  <si>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</si>
  <si>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</si>
  <si>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</si>
  <si>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</si>
  <si>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</si>
  <si>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</si>
  <si>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</si>
  <si>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</si>
  <si>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</si>
  <si>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</si>
  <si>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</si>
  <si>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</si>
  <si>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</si>
  <si>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</si>
  <si>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</si>
  <si>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</si>
  <si>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</si>
  <si>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</si>
  <si>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</si>
  <si>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</si>
  <si>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</si>
  <si>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</si>
  <si>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</si>
  <si>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</si>
  <si>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</si>
  <si>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</si>
  <si>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</si>
  <si>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Time (Year)</t>
  </si>
  <si>
    <t>Model Subscript</t>
  </si>
  <si>
    <t>EIA Technology Name</t>
  </si>
  <si>
    <t>Scrubbed Coal</t>
  </si>
  <si>
    <t>Conventional Gas/Oil Combined Cycle</t>
  </si>
  <si>
    <t>Conventional Combustion Turbine</t>
  </si>
  <si>
    <t>Advanced Nuclear</t>
  </si>
  <si>
    <t>Biomass</t>
  </si>
  <si>
    <t>Geothermal</t>
  </si>
  <si>
    <t>Conventional Hydropower</t>
  </si>
  <si>
    <t>Onshore Wind</t>
  </si>
  <si>
    <t>Offshore Wind</t>
  </si>
  <si>
    <t>Solar Thermal</t>
  </si>
  <si>
    <t>Solar Photovoltaic</t>
  </si>
  <si>
    <t>We do not use the values in red because they exceed real-world observed costs.  We use other sources for</t>
  </si>
  <si>
    <t>wind and solar PV capital costs.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</si>
  <si>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</si>
  <si>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</si>
  <si>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</si>
  <si>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</si>
  <si>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</si>
  <si>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</si>
  <si>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</si>
  <si>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</si>
  <si>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</si>
  <si>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</si>
  <si>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</si>
  <si>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</si>
  <si>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</si>
  <si>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</si>
  <si>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</si>
  <si>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</si>
  <si>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</si>
  <si>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</si>
  <si>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</si>
  <si>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</si>
  <si>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</si>
  <si>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</si>
  <si>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</si>
  <si>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</si>
  <si>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</si>
  <si>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</si>
  <si>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</si>
  <si>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</si>
  <si>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</si>
  <si>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</si>
  <si>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</si>
  <si>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</si>
  <si>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</si>
  <si>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</si>
  <si>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</si>
  <si>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</si>
  <si>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</si>
  <si>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</si>
  <si>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</si>
  <si>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</si>
  <si>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</si>
  <si>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</si>
  <si>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</si>
  <si>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</si>
  <si>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</si>
  <si>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</si>
  <si>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</si>
  <si>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</si>
  <si>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</si>
  <si>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</si>
  <si>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</si>
  <si>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</si>
  <si>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</si>
  <si>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</si>
  <si>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</si>
  <si>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</si>
  <si>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</si>
  <si>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</si>
  <si>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</si>
  <si>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</si>
  <si>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</si>
  <si>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</si>
  <si>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</si>
  <si>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solar</t>
  </si>
  <si>
    <t>soalr thermal</t>
  </si>
  <si>
    <t>Method Using Data for Exiting Plant O&amp;M Costs</t>
  </si>
  <si>
    <t>Report</t>
  </si>
  <si>
    <t>Annual Energy Outlook 2020</t>
  </si>
  <si>
    <t>Scenario</t>
  </si>
  <si>
    <t>Datekey</t>
  </si>
  <si>
    <t>d122319a</t>
  </si>
  <si>
    <t>Release Date</t>
  </si>
  <si>
    <t xml:space="preserve"> March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</si>
  <si>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</si>
  <si>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</si>
  <si>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</si>
  <si>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</si>
  <si>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</si>
  <si>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</si>
  <si>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</si>
  <si>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</si>
  <si>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</si>
  <si>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</si>
  <si>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</si>
  <si>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</si>
  <si>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</si>
  <si>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</si>
  <si>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</si>
  <si>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</si>
  <si>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</si>
  <si>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</si>
  <si>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</si>
  <si>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</si>
  <si>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</si>
  <si>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</si>
  <si>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</si>
  <si>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</si>
  <si>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</si>
  <si>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</si>
  <si>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</si>
  <si>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</si>
  <si>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</si>
  <si>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</si>
  <si>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</si>
  <si>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</si>
  <si>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</si>
  <si>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</si>
  <si>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</si>
  <si>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</si>
  <si>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</si>
  <si>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</si>
  <si>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</si>
  <si>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</si>
  <si>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</si>
  <si>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</si>
  <si>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</si>
  <si>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</si>
  <si>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</si>
  <si>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</si>
  <si>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</si>
  <si>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</si>
  <si>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</si>
  <si>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</si>
  <si>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</si>
  <si>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</si>
  <si>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</si>
  <si>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</si>
  <si>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</si>
  <si>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</si>
  <si>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</si>
  <si>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</si>
  <si>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</si>
  <si>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</si>
  <si>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</si>
  <si>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</si>
  <si>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</si>
  <si>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</si>
  <si>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</si>
  <si>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</si>
  <si>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</si>
  <si>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</si>
  <si>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</si>
  <si>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</si>
  <si>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</si>
  <si>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</si>
  <si>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</si>
  <si>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</si>
  <si>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</si>
  <si>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</si>
  <si>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</si>
  <si>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</si>
  <si>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</si>
  <si>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</si>
  <si>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</si>
  <si>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</si>
  <si>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</si>
  <si>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</si>
  <si>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</si>
  <si>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</si>
  <si>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</si>
  <si>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</si>
  <si>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</si>
  <si>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</si>
  <si>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</si>
  <si>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</si>
  <si>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</si>
  <si>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</si>
  <si>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</si>
  <si>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</si>
  <si>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</si>
  <si>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</si>
  <si>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</si>
  <si>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</si>
  <si>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</si>
  <si>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</si>
  <si>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</si>
  <si>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</si>
  <si>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</si>
  <si>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</si>
  <si>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</si>
  <si>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</si>
  <si>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</si>
  <si>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</si>
  <si>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</si>
  <si>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</si>
  <si>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</si>
  <si>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</si>
  <si>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</si>
  <si>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</si>
  <si>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</si>
  <si>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</si>
  <si>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</si>
  <si>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carbonfee35.d122319a</t>
  </si>
  <si>
    <t>carbonfee35</t>
  </si>
  <si>
    <t>$35 carbon dioxide allowance fee</t>
  </si>
  <si>
    <t>Energy Modeling System run carbonfee35.d122319a.  Projections:  EIA, AEO2020 National Energy Modeling System run carbonfee35.d122319a.</t>
  </si>
  <si>
    <t>ref2020.d112119a</t>
  </si>
  <si>
    <t>ref2020</t>
  </si>
  <si>
    <t>Reference case</t>
  </si>
  <si>
    <t>d112119a</t>
  </si>
  <si>
    <t xml:space="preserve"> January 2020</t>
  </si>
  <si>
    <t>Energy Modeling System run ref2020.d112119a.  Projections:  EIA, AEO2020 National Energy Modeling System run ref2020.d112119a.</t>
  </si>
  <si>
    <t>Cumulative</t>
  </si>
  <si>
    <t>2019 to 2012 USD</t>
  </si>
  <si>
    <t>$35 carbon price additional retirements</t>
  </si>
  <si>
    <t>$35 carbon price cumulative</t>
  </si>
  <si>
    <t>Variable O&amp;M ($/MWh)</t>
  </si>
  <si>
    <t>Currency Year</t>
  </si>
  <si>
    <t>Coal with 30% CCS</t>
  </si>
  <si>
    <t>MSW-landfill gas</t>
  </si>
  <si>
    <t>AEO 2015</t>
  </si>
  <si>
    <t>AEO 2019</t>
  </si>
  <si>
    <t>Source</t>
  </si>
  <si>
    <t>Model Power Plant Quality</t>
  </si>
  <si>
    <t>preexisting retiring</t>
  </si>
  <si>
    <t>newly built</t>
  </si>
  <si>
    <t>both</t>
  </si>
  <si>
    <t>Energy Information Administration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</si>
  <si>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</si>
  <si>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</si>
  <si>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</si>
  <si>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</si>
  <si>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Weighting Factors</t>
  </si>
  <si>
    <t>Calibration Factor Used</t>
  </si>
  <si>
    <t>Price</t>
  </si>
  <si>
    <t>FoPITY</t>
  </si>
  <si>
    <t>Calibration Results</t>
  </si>
  <si>
    <t>Projected Retirements Under Carbon Prices</t>
  </si>
  <si>
    <t>https://www.eia.gov/outlooks/aeo/tables_side.php</t>
  </si>
  <si>
    <t>Implementation Schedule Used for Calibration (EIA starts at specified price and increases by 5% annually)</t>
  </si>
  <si>
    <t>Overnight Capital Cost ($/kW)</t>
  </si>
  <si>
    <t>Fixed O&amp;M ($/kW-yr)</t>
  </si>
  <si>
    <t>AEO 2020</t>
  </si>
  <si>
    <t>Combined Cycle - Single Shaft</t>
  </si>
  <si>
    <t>Conbustion turbine - industrial frame</t>
  </si>
  <si>
    <t>Standardized Currency Years</t>
  </si>
  <si>
    <t>Original Currency Years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</si>
  <si>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</si>
  <si>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</si>
  <si>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</si>
  <si>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</si>
  <si>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2019.............................................................................     .</t>
  </si>
  <si>
    <t>Year</t>
  </si>
  <si>
    <t>Semiannual averages</t>
  </si>
  <si>
    <t>Annual avg.</t>
  </si>
  <si>
    <t>Percent change from previous</t>
  </si>
  <si>
    <t>Multiply by to get 2012 Dollars</t>
  </si>
  <si>
    <t>Source: file InputData/cpi.xlsx</t>
  </si>
  <si>
    <t>EIA Data on Coal Retirements</t>
  </si>
  <si>
    <t>BAU Capacity</t>
  </si>
  <si>
    <t>$35 carbon price capacity</t>
  </si>
  <si>
    <t>Year when coal capacity approaches minimum</t>
  </si>
  <si>
    <t>Table 9 for $35 carbon dioxide allowance fee side case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</si>
  <si>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</si>
  <si>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</si>
  <si>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</si>
  <si>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Brazil Adjustment</t>
  </si>
  <si>
    <t>Start year coal capacity, see elec/SYC</t>
  </si>
  <si>
    <t>US Start year coal capacity, see US EPS 3.0, elec/SYC</t>
  </si>
  <si>
    <t>Weighting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</si>
</sst>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0.0%"/>
    <numFmt numFmtId="167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8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  <xf numFmtId="0" fontId="4" fillId="0" borderId="0" xfId="2"/>
    <xf numFmtId="0" fontId="4" fillId="0" borderId="0" xfId="3" applyFont="1"/>
    <xf numFmtId="0" fontId="5" fillId="0" borderId="1" xfId="4" applyFont="1" applyFill="1" applyBorder="1" applyAlignment="1">
      <alignment wrapText="1"/>
    </xf>
    <xf numFmtId="0" fontId="6" fillId="0" borderId="0" xfId="2" applyFont="1"/>
    <xf numFmtId="0" fontId="7" fillId="0" borderId="0" xfId="2" applyFont="1"/>
    <xf numFmtId="0" fontId="8" fillId="0" borderId="0" xfId="5" applyFont="1" applyFill="1" applyBorder="1" applyAlignment="1">
      <alignment horizontal="left"/>
    </xf>
    <xf numFmtId="0" fontId="4" fillId="0" borderId="0" xfId="2" applyAlignment="1" applyProtection="1">
      <alignment horizontal="left"/>
    </xf>
    <xf numFmtId="0" fontId="5" fillId="0" borderId="2" xfId="6" applyFont="1" applyFill="1" applyBorder="1" applyAlignment="1">
      <alignment wrapText="1"/>
    </xf>
    <xf numFmtId="0" fontId="0" fillId="0" borderId="3" xfId="7" applyFont="1" applyFill="1" applyBorder="1" applyAlignment="1">
      <alignment wrapText="1"/>
    </xf>
    <xf numFmtId="165" fontId="0" fillId="0" borderId="3" xfId="7" applyNumberFormat="1" applyFont="1" applyFill="1" applyAlignment="1">
      <alignment horizontal="right" wrapText="1"/>
    </xf>
    <xf numFmtId="166" fontId="0" fillId="0" borderId="3" xfId="7" applyNumberFormat="1" applyFont="1" applyFill="1" applyAlignment="1">
      <alignment horizontal="right" wrapText="1"/>
    </xf>
    <xf numFmtId="165" fontId="5" fillId="0" borderId="2" xfId="6" applyNumberFormat="1" applyFill="1" applyAlignment="1">
      <alignment horizontal="right" wrapText="1"/>
    </xf>
    <xf numFmtId="166" fontId="5" fillId="0" borderId="2" xfId="6" applyNumberFormat="1" applyFill="1" applyAlignment="1">
      <alignment horizontal="right" wrapText="1"/>
    </xf>
    <xf numFmtId="0" fontId="9" fillId="0" borderId="0" xfId="2" applyFont="1"/>
    <xf numFmtId="0" fontId="0" fillId="0" borderId="0" xfId="0" applyAlignment="1">
      <alignment wrapText="1"/>
    </xf>
    <xf numFmtId="0" fontId="0" fillId="0" borderId="0" xfId="0" applyFont="1" applyFill="1"/>
    <xf numFmtId="0" fontId="1" fillId="3" borderId="0" xfId="0" applyFont="1" applyFill="1" applyAlignment="1">
      <alignment horizontal="left"/>
    </xf>
    <xf numFmtId="0" fontId="10" fillId="0" borderId="0" xfId="9"/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/>
    <xf numFmtId="2" fontId="0" fillId="0" borderId="0" xfId="0" applyNumberFormat="1" applyFill="1"/>
    <xf numFmtId="167" fontId="0" fillId="0" borderId="0" xfId="0" applyNumberFormat="1"/>
    <xf numFmtId="0" fontId="4" fillId="0" borderId="4" xfId="8" applyFont="1" applyFill="1" applyBorder="1" applyAlignment="1">
      <alignment wrapText="1"/>
    </xf>
    <xf numFmtId="0" fontId="0" fillId="0" borderId="0" xfId="0" applyAlignment="1">
      <alignment horizontal="center"/>
    </xf>
  </cellXfs>
  <cellStyles count="10">
    <cellStyle name="Body: normal cell" xfId="7"/>
    <cellStyle name="Font: Calibri, 9pt regular" xfId="3"/>
    <cellStyle name="Footnotes: top row" xfId="8"/>
    <cellStyle name="Header: bottom row" xfId="4"/>
    <cellStyle name="Hyperlink" xfId="9" builtinId="8"/>
    <cellStyle name="Normal" xfId="0" builtinId="0"/>
    <cellStyle name="Normal 2" xfId="2"/>
    <cellStyle name="Parent row" xfId="6"/>
    <cellStyle name="Percent" xfId="1" builtinId="5"/>
    <cellStyle name="Table title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outlooks/aeo/tables_side.php" TargetMode="External"/><Relationship Id="rId1" Type="http://schemas.openxmlformats.org/officeDocument/2006/relationships/hyperlink" Target="https://www.eia.gov/forecasts/aeo/assumptions/pdf/electricit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22" workbookViewId="0">
      <selection activeCell="A50" sqref="A50"/>
    </sheetView>
  </sheetViews>
  <sheetFormatPr defaultRowHeight="14.25" x14ac:dyDescent="0.45"/>
  <sheetData>
    <row r="1" spans="1:7" x14ac:dyDescent="0.45">
      <c r="A1" s="1" t="s">
        <v>0</v>
      </c>
    </row>
    <row r="3" spans="1:7" x14ac:dyDescent="0.45">
      <c r="A3" s="1" t="s">
        <v>1</v>
      </c>
      <c r="B3" s="11" t="s">
        <v>283</v>
      </c>
      <c r="C3" s="11"/>
      <c r="D3" s="11"/>
      <c r="E3" s="11"/>
      <c r="F3" s="11"/>
      <c r="G3" s="11"/>
    </row>
    <row r="4" spans="1:7" x14ac:dyDescent="0.45">
      <c r="A4" s="2"/>
      <c r="B4" t="s">
        <v>273</v>
      </c>
    </row>
    <row r="5" spans="1:7" x14ac:dyDescent="0.45">
      <c r="A5" s="2"/>
      <c r="B5" s="3">
        <v>2020</v>
      </c>
    </row>
    <row r="6" spans="1:7" x14ac:dyDescent="0.45">
      <c r="A6" s="2"/>
      <c r="B6" s="30" t="s">
        <v>284</v>
      </c>
    </row>
    <row r="7" spans="1:7" x14ac:dyDescent="0.45">
      <c r="B7" t="s">
        <v>308</v>
      </c>
    </row>
    <row r="9" spans="1:7" x14ac:dyDescent="0.45">
      <c r="B9" s="29" t="s">
        <v>278</v>
      </c>
      <c r="C9" s="12"/>
      <c r="D9" s="12"/>
      <c r="E9" s="12"/>
      <c r="F9" s="12"/>
      <c r="G9" s="12"/>
    </row>
    <row r="10" spans="1:7" x14ac:dyDescent="0.45">
      <c r="B10" t="s">
        <v>273</v>
      </c>
    </row>
    <row r="11" spans="1:7" x14ac:dyDescent="0.45">
      <c r="B11" s="3" t="s">
        <v>274</v>
      </c>
    </row>
    <row r="12" spans="1:7" x14ac:dyDescent="0.45">
      <c r="B12" t="s">
        <v>275</v>
      </c>
    </row>
    <row r="13" spans="1:7" x14ac:dyDescent="0.45">
      <c r="B13" s="30" t="s">
        <v>276</v>
      </c>
    </row>
    <row r="14" spans="1:7" x14ac:dyDescent="0.45">
      <c r="B14" t="s">
        <v>277</v>
      </c>
    </row>
    <row r="16" spans="1:7" x14ac:dyDescent="0.45">
      <c r="A16" s="1" t="s">
        <v>2</v>
      </c>
    </row>
    <row r="17" spans="1:1" x14ac:dyDescent="0.45">
      <c r="A17" t="s">
        <v>3</v>
      </c>
    </row>
    <row r="18" spans="1:1" x14ac:dyDescent="0.45">
      <c r="A18" s="2" t="s">
        <v>4</v>
      </c>
    </row>
    <row r="19" spans="1:1" x14ac:dyDescent="0.45">
      <c r="A19" s="2" t="s">
        <v>5</v>
      </c>
    </row>
    <row r="20" spans="1:1" x14ac:dyDescent="0.45">
      <c r="A20" s="2" t="s">
        <v>61</v>
      </c>
    </row>
    <row r="21" spans="1:1" x14ac:dyDescent="0.45">
      <c r="A21" s="2" t="s">
        <v>6</v>
      </c>
    </row>
    <row r="22" spans="1:1" x14ac:dyDescent="0.45">
      <c r="A22" s="2" t="s">
        <v>7</v>
      </c>
    </row>
    <row r="23" spans="1:1" x14ac:dyDescent="0.45">
      <c r="A23" s="2" t="s">
        <v>8</v>
      </c>
    </row>
    <row r="25" spans="1:1" x14ac:dyDescent="0.45">
      <c r="A25" t="s">
        <v>9</v>
      </c>
    </row>
    <row r="26" spans="1:1" x14ac:dyDescent="0.45">
      <c r="A26" t="s">
        <v>10</v>
      </c>
    </row>
    <row r="27" spans="1:1" x14ac:dyDescent="0.45">
      <c r="A27" t="s">
        <v>11</v>
      </c>
    </row>
    <row r="28" spans="1:1" x14ac:dyDescent="0.45">
      <c r="A28" t="s">
        <v>12</v>
      </c>
    </row>
    <row r="29" spans="1:1" x14ac:dyDescent="0.45">
      <c r="A29" t="s">
        <v>33</v>
      </c>
    </row>
    <row r="30" spans="1:1" x14ac:dyDescent="0.45">
      <c r="A30" t="s">
        <v>34</v>
      </c>
    </row>
    <row r="32" spans="1:1" x14ac:dyDescent="0.45">
      <c r="A32" t="s">
        <v>35</v>
      </c>
    </row>
    <row r="33" spans="1:1" x14ac:dyDescent="0.45">
      <c r="A33" t="s">
        <v>36</v>
      </c>
    </row>
    <row r="34" spans="1:1" x14ac:dyDescent="0.45">
      <c r="A34" t="s">
        <v>37</v>
      </c>
    </row>
    <row r="35" spans="1:1" x14ac:dyDescent="0.45">
      <c r="A35" t="s">
        <v>39</v>
      </c>
    </row>
    <row r="36" spans="1:1" x14ac:dyDescent="0.45">
      <c r="A36" t="s">
        <v>38</v>
      </c>
    </row>
    <row r="38" spans="1:1" x14ac:dyDescent="0.45">
      <c r="A38" t="s">
        <v>13</v>
      </c>
    </row>
    <row r="39" spans="1:1" x14ac:dyDescent="0.45">
      <c r="A39" t="s">
        <v>14</v>
      </c>
    </row>
    <row r="40" spans="1:1" x14ac:dyDescent="0.45">
      <c r="A40" t="s">
        <v>15</v>
      </c>
    </row>
    <row r="41" spans="1:1" x14ac:dyDescent="0.45">
      <c r="A41" t="s">
        <v>16</v>
      </c>
    </row>
    <row r="42" spans="1:1" x14ac:dyDescent="0.45">
      <c r="A42" t="s">
        <v>17</v>
      </c>
    </row>
    <row r="43" spans="1:1" x14ac:dyDescent="0.45">
      <c r="A43" t="s">
        <v>18</v>
      </c>
    </row>
    <row r="44" spans="1:1" x14ac:dyDescent="0.45">
      <c r="A44" t="s">
        <v>19</v>
      </c>
    </row>
    <row r="45" spans="1:1" x14ac:dyDescent="0.45">
      <c r="A45" t="s">
        <v>20</v>
      </c>
    </row>
    <row r="47" spans="1:1" x14ac:dyDescent="0.45">
      <c r="A47" t="s">
        <v>309</v>
      </c>
    </row>
    <row r="48" spans="1:1" x14ac:dyDescent="0.45">
      <c r="A48" t="s">
        <v>310</v>
      </c>
    </row>
    <row r="49" spans="1:2" x14ac:dyDescent="0.45">
      <c r="A49" t="s">
        <v>311</v>
      </c>
    </row>
    <row r="55" spans="1:2" x14ac:dyDescent="0.45">
      <c r="A55" s="1" t="s">
        <v>69</v>
      </c>
    </row>
    <row r="56" spans="1:2" x14ac:dyDescent="0.45">
      <c r="A56">
        <v>0.9</v>
      </c>
    </row>
    <row r="57" spans="1:2" x14ac:dyDescent="0.45">
      <c r="B57" t="s">
        <v>259</v>
      </c>
    </row>
  </sheetData>
  <hyperlinks>
    <hyperlink ref="B13" r:id="rId1"/>
    <hyperlink ref="B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8" sqref="J28"/>
    </sheetView>
  </sheetViews>
  <sheetFormatPr defaultColWidth="9" defaultRowHeight="15" customHeight="1" x14ac:dyDescent="0.35"/>
  <cols>
    <col min="1" max="1" width="19.3984375" style="13" hidden="1" customWidth="1"/>
    <col min="2" max="2" width="42.73046875" style="13" customWidth="1"/>
    <col min="3" max="16384" width="9" style="13"/>
  </cols>
  <sheetData>
    <row r="1" spans="1:35" ht="15" customHeight="1" thickBot="1" x14ac:dyDescent="0.4">
      <c r="B1" s="14" t="s">
        <v>252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>
      <c r="C2" s="16"/>
      <c r="D2" s="16"/>
      <c r="E2" s="16"/>
      <c r="F2" s="16"/>
      <c r="G2" s="16"/>
    </row>
    <row r="3" spans="1:35" ht="15" customHeight="1" x14ac:dyDescent="0.35">
      <c r="C3" s="16" t="s">
        <v>122</v>
      </c>
      <c r="D3" s="16" t="s">
        <v>123</v>
      </c>
      <c r="E3" s="16"/>
      <c r="F3" s="16"/>
      <c r="G3" s="16"/>
    </row>
    <row r="4" spans="1:35" ht="15" customHeight="1" x14ac:dyDescent="0.35">
      <c r="C4" s="16" t="s">
        <v>124</v>
      </c>
      <c r="D4" s="16" t="s">
        <v>253</v>
      </c>
      <c r="E4" s="16"/>
      <c r="F4" s="16"/>
      <c r="G4" s="16" t="s">
        <v>254</v>
      </c>
    </row>
    <row r="5" spans="1:35" ht="15" customHeight="1" x14ac:dyDescent="0.35">
      <c r="C5" s="16" t="s">
        <v>125</v>
      </c>
      <c r="D5" s="16" t="s">
        <v>255</v>
      </c>
      <c r="E5" s="16"/>
      <c r="F5" s="16"/>
      <c r="G5" s="16"/>
    </row>
    <row r="6" spans="1:35" ht="15" customHeight="1" x14ac:dyDescent="0.35">
      <c r="C6" s="16" t="s">
        <v>127</v>
      </c>
      <c r="D6" s="16"/>
      <c r="E6" s="16" t="s">
        <v>256</v>
      </c>
      <c r="F6" s="16"/>
      <c r="G6" s="16"/>
    </row>
    <row r="10" spans="1:35" ht="15" customHeight="1" x14ac:dyDescent="0.5">
      <c r="A10" s="17" t="s">
        <v>129</v>
      </c>
      <c r="B10" s="18" t="s">
        <v>130</v>
      </c>
    </row>
    <row r="11" spans="1:35" ht="15" customHeight="1" x14ac:dyDescent="0.35">
      <c r="B11" s="14" t="s">
        <v>131</v>
      </c>
    </row>
    <row r="12" spans="1:35" ht="15" customHeight="1" x14ac:dyDescent="0.35">
      <c r="B12" s="14" t="s">
        <v>132</v>
      </c>
      <c r="C12" s="19" t="s">
        <v>132</v>
      </c>
      <c r="D12" s="19" t="s">
        <v>132</v>
      </c>
      <c r="E12" s="19" t="s">
        <v>132</v>
      </c>
      <c r="F12" s="19" t="s">
        <v>132</v>
      </c>
      <c r="G12" s="19" t="s">
        <v>132</v>
      </c>
      <c r="H12" s="19" t="s">
        <v>132</v>
      </c>
      <c r="I12" s="19" t="s">
        <v>132</v>
      </c>
      <c r="J12" s="19" t="s">
        <v>132</v>
      </c>
      <c r="K12" s="19" t="s">
        <v>132</v>
      </c>
      <c r="L12" s="19" t="s">
        <v>132</v>
      </c>
      <c r="M12" s="19" t="s">
        <v>132</v>
      </c>
      <c r="N12" s="19" t="s">
        <v>132</v>
      </c>
      <c r="O12" s="19" t="s">
        <v>132</v>
      </c>
      <c r="P12" s="19" t="s">
        <v>132</v>
      </c>
      <c r="Q12" s="19" t="s">
        <v>132</v>
      </c>
      <c r="R12" s="19" t="s">
        <v>132</v>
      </c>
      <c r="S12" s="19" t="s">
        <v>132</v>
      </c>
      <c r="T12" s="19" t="s">
        <v>132</v>
      </c>
      <c r="U12" s="19" t="s">
        <v>132</v>
      </c>
      <c r="V12" s="19" t="s">
        <v>132</v>
      </c>
      <c r="W12" s="19" t="s">
        <v>132</v>
      </c>
      <c r="X12" s="19" t="s">
        <v>132</v>
      </c>
      <c r="Y12" s="19" t="s">
        <v>132</v>
      </c>
      <c r="Z12" s="19" t="s">
        <v>132</v>
      </c>
      <c r="AA12" s="19" t="s">
        <v>132</v>
      </c>
      <c r="AB12" s="19" t="s">
        <v>132</v>
      </c>
      <c r="AC12" s="19" t="s">
        <v>132</v>
      </c>
      <c r="AD12" s="19" t="s">
        <v>132</v>
      </c>
      <c r="AE12" s="19" t="s">
        <v>132</v>
      </c>
      <c r="AF12" s="19" t="s">
        <v>132</v>
      </c>
      <c r="AG12" s="19" t="s">
        <v>132</v>
      </c>
      <c r="AH12" s="19" t="s">
        <v>132</v>
      </c>
      <c r="AI12" s="19" t="s">
        <v>133</v>
      </c>
    </row>
    <row r="13" spans="1:35" ht="15" customHeight="1" thickBot="1" x14ac:dyDescent="0.4">
      <c r="B13" s="15" t="s">
        <v>134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135</v>
      </c>
    </row>
    <row r="16" spans="1:35" ht="15" customHeight="1" x14ac:dyDescent="0.35">
      <c r="B16" s="20" t="s">
        <v>136</v>
      </c>
    </row>
    <row r="17" spans="1:35" ht="15" customHeight="1" x14ac:dyDescent="0.45">
      <c r="A17" s="17" t="s">
        <v>137</v>
      </c>
      <c r="B17" s="21" t="s">
        <v>138</v>
      </c>
      <c r="C17" s="22">
        <v>231.084137</v>
      </c>
      <c r="D17" s="22">
        <v>223.796234</v>
      </c>
      <c r="E17" s="22">
        <v>221.061813</v>
      </c>
      <c r="F17" s="22">
        <v>207.50491299999999</v>
      </c>
      <c r="G17" s="22">
        <v>190.04248000000001</v>
      </c>
      <c r="H17" s="22">
        <v>172.30737300000001</v>
      </c>
      <c r="I17" s="22">
        <v>138.29920999999999</v>
      </c>
      <c r="J17" s="22">
        <v>135.373199</v>
      </c>
      <c r="K17" s="22">
        <v>134.09551999999999</v>
      </c>
      <c r="L17" s="22">
        <v>132.760513</v>
      </c>
      <c r="M17" s="22">
        <v>130.82551599999999</v>
      </c>
      <c r="N17" s="22">
        <v>130.190506</v>
      </c>
      <c r="O17" s="22">
        <v>129.95851099999999</v>
      </c>
      <c r="P17" s="22">
        <v>129.86621099999999</v>
      </c>
      <c r="Q17" s="22">
        <v>129.86621099999999</v>
      </c>
      <c r="R17" s="22">
        <v>128.70791600000001</v>
      </c>
      <c r="S17" s="22">
        <v>127.831902</v>
      </c>
      <c r="T17" s="22">
        <v>127.149406</v>
      </c>
      <c r="U17" s="22">
        <v>126.61489899999999</v>
      </c>
      <c r="V17" s="22">
        <v>124.961411</v>
      </c>
      <c r="W17" s="22">
        <v>124.622406</v>
      </c>
      <c r="X17" s="22">
        <v>124.622406</v>
      </c>
      <c r="Y17" s="22">
        <v>124.28241</v>
      </c>
      <c r="Z17" s="22">
        <v>124.28241</v>
      </c>
      <c r="AA17" s="22">
        <v>124.28241</v>
      </c>
      <c r="AB17" s="22">
        <v>124.28241</v>
      </c>
      <c r="AC17" s="22">
        <v>123.867401</v>
      </c>
      <c r="AD17" s="22">
        <v>123.867401</v>
      </c>
      <c r="AE17" s="22">
        <v>123.635406</v>
      </c>
      <c r="AF17" s="22">
        <v>123.635406</v>
      </c>
      <c r="AG17" s="22">
        <v>123.410408</v>
      </c>
      <c r="AH17" s="22">
        <v>123.410408</v>
      </c>
      <c r="AI17" s="23">
        <v>-2.0031E-2</v>
      </c>
    </row>
    <row r="18" spans="1:35" ht="15" customHeight="1" x14ac:dyDescent="0.45">
      <c r="A18" s="17" t="s">
        <v>139</v>
      </c>
      <c r="B18" s="21" t="s">
        <v>140</v>
      </c>
      <c r="C18" s="22">
        <v>75.206710999999999</v>
      </c>
      <c r="D18" s="22">
        <v>72.773109000000005</v>
      </c>
      <c r="E18" s="22">
        <v>66.741507999999996</v>
      </c>
      <c r="F18" s="22">
        <v>61.672409000000002</v>
      </c>
      <c r="G18" s="22">
        <v>59.380302</v>
      </c>
      <c r="H18" s="22">
        <v>56.946198000000003</v>
      </c>
      <c r="I18" s="22">
        <v>60.158005000000003</v>
      </c>
      <c r="J18" s="22">
        <v>58.542808999999998</v>
      </c>
      <c r="K18" s="22">
        <v>58.025803000000003</v>
      </c>
      <c r="L18" s="22">
        <v>57.491805999999997</v>
      </c>
      <c r="M18" s="22">
        <v>55.735405</v>
      </c>
      <c r="N18" s="22">
        <v>55.287407000000002</v>
      </c>
      <c r="O18" s="22">
        <v>54.269210999999999</v>
      </c>
      <c r="P18" s="22">
        <v>52.417209999999997</v>
      </c>
      <c r="Q18" s="22">
        <v>51.148808000000002</v>
      </c>
      <c r="R18" s="22">
        <v>50.620708</v>
      </c>
      <c r="S18" s="22">
        <v>49.641711999999998</v>
      </c>
      <c r="T18" s="22">
        <v>49.641711999999998</v>
      </c>
      <c r="U18" s="22">
        <v>49.641711999999998</v>
      </c>
      <c r="V18" s="22">
        <v>49.310710999999998</v>
      </c>
      <c r="W18" s="22">
        <v>49.310710999999998</v>
      </c>
      <c r="X18" s="22">
        <v>49.310710999999998</v>
      </c>
      <c r="Y18" s="22">
        <v>49.310710999999998</v>
      </c>
      <c r="Z18" s="22">
        <v>49.310710999999998</v>
      </c>
      <c r="AA18" s="22">
        <v>49.310710999999998</v>
      </c>
      <c r="AB18" s="22">
        <v>49.310710999999998</v>
      </c>
      <c r="AC18" s="22">
        <v>49.310710999999998</v>
      </c>
      <c r="AD18" s="22">
        <v>49.310710999999998</v>
      </c>
      <c r="AE18" s="22">
        <v>49.310710999999998</v>
      </c>
      <c r="AF18" s="22">
        <v>49.230708999999997</v>
      </c>
      <c r="AG18" s="22">
        <v>49.230708999999997</v>
      </c>
      <c r="AH18" s="22">
        <v>49.230708999999997</v>
      </c>
      <c r="AI18" s="23">
        <v>-1.3575E-2</v>
      </c>
    </row>
    <row r="19" spans="1:35" ht="15" customHeight="1" x14ac:dyDescent="0.45">
      <c r="A19" s="17" t="s">
        <v>141</v>
      </c>
      <c r="B19" s="21" t="s">
        <v>142</v>
      </c>
      <c r="C19" s="22">
        <v>239.88580300000001</v>
      </c>
      <c r="D19" s="22">
        <v>244.90321399999999</v>
      </c>
      <c r="E19" s="22">
        <v>254.76440400000001</v>
      </c>
      <c r="F19" s="22">
        <v>269.495361</v>
      </c>
      <c r="G19" s="22">
        <v>280.39184599999999</v>
      </c>
      <c r="H19" s="22">
        <v>289.07000699999998</v>
      </c>
      <c r="I19" s="22">
        <v>301.34295700000001</v>
      </c>
      <c r="J19" s="22">
        <v>309.657196</v>
      </c>
      <c r="K19" s="22">
        <v>312.92663599999997</v>
      </c>
      <c r="L19" s="22">
        <v>316.25357100000002</v>
      </c>
      <c r="M19" s="22">
        <v>320.897156</v>
      </c>
      <c r="N19" s="22">
        <v>322.814819</v>
      </c>
      <c r="O19" s="22">
        <v>327.72052000000002</v>
      </c>
      <c r="P19" s="22">
        <v>330.200897</v>
      </c>
      <c r="Q19" s="22">
        <v>333.93457000000001</v>
      </c>
      <c r="R19" s="22">
        <v>337.632904</v>
      </c>
      <c r="S19" s="22">
        <v>341.53002900000001</v>
      </c>
      <c r="T19" s="22">
        <v>346.66101099999997</v>
      </c>
      <c r="U19" s="22">
        <v>351.82873499999999</v>
      </c>
      <c r="V19" s="22">
        <v>357.30999800000001</v>
      </c>
      <c r="W19" s="22">
        <v>362.72366299999999</v>
      </c>
      <c r="X19" s="22">
        <v>367.03781099999998</v>
      </c>
      <c r="Y19" s="22">
        <v>370.36437999999998</v>
      </c>
      <c r="Z19" s="22">
        <v>373.629974</v>
      </c>
      <c r="AA19" s="22">
        <v>377.41656499999999</v>
      </c>
      <c r="AB19" s="22">
        <v>378.86200000000002</v>
      </c>
      <c r="AC19" s="22">
        <v>381.45684799999998</v>
      </c>
      <c r="AD19" s="22">
        <v>385.46112099999999</v>
      </c>
      <c r="AE19" s="22">
        <v>389.477417</v>
      </c>
      <c r="AF19" s="22">
        <v>392.11798099999999</v>
      </c>
      <c r="AG19" s="22">
        <v>397.56341600000002</v>
      </c>
      <c r="AH19" s="22">
        <v>400.95281999999997</v>
      </c>
      <c r="AI19" s="23">
        <v>1.6708000000000001E-2</v>
      </c>
    </row>
    <row r="20" spans="1:35" ht="15" customHeight="1" x14ac:dyDescent="0.45">
      <c r="A20" s="17" t="s">
        <v>143</v>
      </c>
      <c r="B20" s="21" t="s">
        <v>144</v>
      </c>
      <c r="C20" s="22">
        <v>140.492706</v>
      </c>
      <c r="D20" s="22">
        <v>147.97756999999999</v>
      </c>
      <c r="E20" s="22">
        <v>153.151962</v>
      </c>
      <c r="F20" s="22">
        <v>156.03604100000001</v>
      </c>
      <c r="G20" s="22">
        <v>159.434662</v>
      </c>
      <c r="H20" s="22">
        <v>163.249786</v>
      </c>
      <c r="I20" s="22">
        <v>167.95742799999999</v>
      </c>
      <c r="J20" s="22">
        <v>172.69607500000001</v>
      </c>
      <c r="K20" s="22">
        <v>175.56021100000001</v>
      </c>
      <c r="L20" s="22">
        <v>180.78301999999999</v>
      </c>
      <c r="M20" s="22">
        <v>184.12144499999999</v>
      </c>
      <c r="N20" s="22">
        <v>189.52706900000001</v>
      </c>
      <c r="O20" s="22">
        <v>195.743484</v>
      </c>
      <c r="P20" s="22">
        <v>202.89238</v>
      </c>
      <c r="Q20" s="22">
        <v>207.31115700000001</v>
      </c>
      <c r="R20" s="22">
        <v>211.761627</v>
      </c>
      <c r="S20" s="22">
        <v>218.32164</v>
      </c>
      <c r="T20" s="22">
        <v>223.14460800000001</v>
      </c>
      <c r="U20" s="22">
        <v>229.91980000000001</v>
      </c>
      <c r="V20" s="22">
        <v>234.47051999999999</v>
      </c>
      <c r="W20" s="22">
        <v>241.515961</v>
      </c>
      <c r="X20" s="22">
        <v>246.680206</v>
      </c>
      <c r="Y20" s="22">
        <v>253.763214</v>
      </c>
      <c r="Z20" s="22">
        <v>259.46978799999999</v>
      </c>
      <c r="AA20" s="22">
        <v>267.01702899999998</v>
      </c>
      <c r="AB20" s="22">
        <v>275.69638099999997</v>
      </c>
      <c r="AC20" s="22">
        <v>282.17578099999997</v>
      </c>
      <c r="AD20" s="22">
        <v>291.15887500000002</v>
      </c>
      <c r="AE20" s="22">
        <v>296.65948500000002</v>
      </c>
      <c r="AF20" s="22">
        <v>305.95700099999999</v>
      </c>
      <c r="AG20" s="22">
        <v>313.39669800000001</v>
      </c>
      <c r="AH20" s="22">
        <v>323.01959199999999</v>
      </c>
      <c r="AI20" s="23">
        <v>2.7220999999999999E-2</v>
      </c>
    </row>
    <row r="21" spans="1:35" ht="15" customHeight="1" x14ac:dyDescent="0.45">
      <c r="A21" s="17" t="s">
        <v>145</v>
      </c>
      <c r="B21" s="21" t="s">
        <v>146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91.920135000000002</v>
      </c>
      <c r="J21" s="22">
        <v>83.109558000000007</v>
      </c>
      <c r="K21" s="22">
        <v>83.144729999999996</v>
      </c>
      <c r="L21" s="22">
        <v>83.179893000000007</v>
      </c>
      <c r="M21" s="22">
        <v>83.224868999999998</v>
      </c>
      <c r="N21" s="22">
        <v>83.310944000000006</v>
      </c>
      <c r="O21" s="22">
        <v>83.449646000000001</v>
      </c>
      <c r="P21" s="22">
        <v>83.545952</v>
      </c>
      <c r="Q21" s="22">
        <v>81.662491000000003</v>
      </c>
      <c r="R21" s="22">
        <v>79.616546999999997</v>
      </c>
      <c r="S21" s="22">
        <v>79.794891000000007</v>
      </c>
      <c r="T21" s="22">
        <v>79.927475000000001</v>
      </c>
      <c r="U21" s="22">
        <v>79.954239000000001</v>
      </c>
      <c r="V21" s="22">
        <v>79.980987999999996</v>
      </c>
      <c r="W21" s="22">
        <v>79.980987999999996</v>
      </c>
      <c r="X21" s="22">
        <v>78.856719999999996</v>
      </c>
      <c r="Y21" s="22">
        <v>79.015640000000005</v>
      </c>
      <c r="Z21" s="22">
        <v>79.130629999999996</v>
      </c>
      <c r="AA21" s="22">
        <v>78.089554000000007</v>
      </c>
      <c r="AB21" s="22">
        <v>78.185455000000005</v>
      </c>
      <c r="AC21" s="22">
        <v>78.289337000000003</v>
      </c>
      <c r="AD21" s="22">
        <v>78.343445000000003</v>
      </c>
      <c r="AE21" s="22">
        <v>78.397537</v>
      </c>
      <c r="AF21" s="22">
        <v>78.431229000000002</v>
      </c>
      <c r="AG21" s="22">
        <v>78.471939000000006</v>
      </c>
      <c r="AH21" s="22">
        <v>78.534271000000004</v>
      </c>
      <c r="AI21" s="23">
        <v>-7.1539999999999998E-3</v>
      </c>
    </row>
    <row r="22" spans="1:35" ht="15" customHeight="1" x14ac:dyDescent="0.45">
      <c r="A22" s="17" t="s">
        <v>147</v>
      </c>
      <c r="B22" s="21" t="s">
        <v>148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149</v>
      </c>
      <c r="B23" s="21" t="s">
        <v>150</v>
      </c>
      <c r="C23" s="22">
        <v>1.3702000000000001</v>
      </c>
      <c r="D23" s="22">
        <v>2.62886</v>
      </c>
      <c r="E23" s="22">
        <v>5.6288600000000004</v>
      </c>
      <c r="F23" s="22">
        <v>6.2598599999999998</v>
      </c>
      <c r="G23" s="22">
        <v>6.8908610000000001</v>
      </c>
      <c r="H23" s="22">
        <v>7.520861</v>
      </c>
      <c r="I23" s="22">
        <v>7.9638609999999996</v>
      </c>
      <c r="J23" s="22">
        <v>8.3748609999999992</v>
      </c>
      <c r="K23" s="22">
        <v>8.7858610000000006</v>
      </c>
      <c r="L23" s="22">
        <v>9.1968610000000002</v>
      </c>
      <c r="M23" s="22">
        <v>9.6588419999999999</v>
      </c>
      <c r="N23" s="22">
        <v>10.069842</v>
      </c>
      <c r="O23" s="22">
        <v>10.069842</v>
      </c>
      <c r="P23" s="22">
        <v>10.069842</v>
      </c>
      <c r="Q23" s="22">
        <v>10.356866</v>
      </c>
      <c r="R23" s="22">
        <v>10.804548</v>
      </c>
      <c r="S23" s="22">
        <v>10.804548</v>
      </c>
      <c r="T23" s="22">
        <v>10.872132000000001</v>
      </c>
      <c r="U23" s="22">
        <v>10.872132000000001</v>
      </c>
      <c r="V23" s="22">
        <v>10.886932</v>
      </c>
      <c r="W23" s="22">
        <v>10.886932</v>
      </c>
      <c r="X23" s="22">
        <v>10.974281</v>
      </c>
      <c r="Y23" s="22">
        <v>11.413679999999999</v>
      </c>
      <c r="Z23" s="22">
        <v>12.008404000000001</v>
      </c>
      <c r="AA23" s="22">
        <v>12.008404000000001</v>
      </c>
      <c r="AB23" s="22">
        <v>12.008404000000001</v>
      </c>
      <c r="AC23" s="22">
        <v>12.642261</v>
      </c>
      <c r="AD23" s="22">
        <v>13.321657</v>
      </c>
      <c r="AE23" s="22">
        <v>15.081673</v>
      </c>
      <c r="AF23" s="22">
        <v>16.082681999999998</v>
      </c>
      <c r="AG23" s="22">
        <v>17.366105999999998</v>
      </c>
      <c r="AH23" s="22">
        <v>17.400895999999999</v>
      </c>
      <c r="AI23" s="23">
        <v>8.5441000000000003E-2</v>
      </c>
    </row>
    <row r="24" spans="1:35" ht="15" customHeight="1" x14ac:dyDescent="0.45">
      <c r="A24" s="17" t="s">
        <v>151</v>
      </c>
      <c r="B24" s="21" t="s">
        <v>152</v>
      </c>
      <c r="C24" s="22">
        <v>0.14910000000000001</v>
      </c>
      <c r="D24" s="22">
        <v>0.1731</v>
      </c>
      <c r="E24" s="22">
        <v>0.17680000000000001</v>
      </c>
      <c r="F24" s="22">
        <v>0.18442700000000001</v>
      </c>
      <c r="G24" s="22">
        <v>0.185699</v>
      </c>
      <c r="H24" s="22">
        <v>0.185699</v>
      </c>
      <c r="I24" s="22">
        <v>0.185699</v>
      </c>
      <c r="J24" s="22">
        <v>0.185699</v>
      </c>
      <c r="K24" s="22">
        <v>0.185699</v>
      </c>
      <c r="L24" s="22">
        <v>0.215561</v>
      </c>
      <c r="M24" s="22">
        <v>0.215561</v>
      </c>
      <c r="N24" s="22">
        <v>0.215561</v>
      </c>
      <c r="O24" s="22">
        <v>0.215561</v>
      </c>
      <c r="P24" s="22">
        <v>0.215561</v>
      </c>
      <c r="Q24" s="22">
        <v>0.215561</v>
      </c>
      <c r="R24" s="22">
        <v>0.215561</v>
      </c>
      <c r="S24" s="22">
        <v>0.215561</v>
      </c>
      <c r="T24" s="22">
        <v>0.215561</v>
      </c>
      <c r="U24" s="22">
        <v>0.215561</v>
      </c>
      <c r="V24" s="22">
        <v>0.215561</v>
      </c>
      <c r="W24" s="22">
        <v>0.215561</v>
      </c>
      <c r="X24" s="22">
        <v>0.215561</v>
      </c>
      <c r="Y24" s="22">
        <v>0.215561</v>
      </c>
      <c r="Z24" s="22">
        <v>0.215561</v>
      </c>
      <c r="AA24" s="22">
        <v>0.215561</v>
      </c>
      <c r="AB24" s="22">
        <v>0.215561</v>
      </c>
      <c r="AC24" s="22">
        <v>0.215561</v>
      </c>
      <c r="AD24" s="22">
        <v>0.215561</v>
      </c>
      <c r="AE24" s="22">
        <v>0.215561</v>
      </c>
      <c r="AF24" s="22">
        <v>0.215561</v>
      </c>
      <c r="AG24" s="22">
        <v>0.215561</v>
      </c>
      <c r="AH24" s="22">
        <v>0.215561</v>
      </c>
      <c r="AI24" s="23">
        <v>1.1962E-2</v>
      </c>
    </row>
    <row r="25" spans="1:35" ht="15" customHeight="1" x14ac:dyDescent="0.45">
      <c r="A25" s="17" t="s">
        <v>153</v>
      </c>
      <c r="B25" s="21" t="s">
        <v>154</v>
      </c>
      <c r="C25" s="22">
        <v>231.457718</v>
      </c>
      <c r="D25" s="22">
        <v>258.357483</v>
      </c>
      <c r="E25" s="22">
        <v>277.13540599999999</v>
      </c>
      <c r="F25" s="22">
        <v>310.87704500000001</v>
      </c>
      <c r="G25" s="22">
        <v>331.81784099999999</v>
      </c>
      <c r="H25" s="22">
        <v>344.99237099999999</v>
      </c>
      <c r="I25" s="22">
        <v>362.63211100000001</v>
      </c>
      <c r="J25" s="22">
        <v>376.454498</v>
      </c>
      <c r="K25" s="22">
        <v>385.75335699999999</v>
      </c>
      <c r="L25" s="22">
        <v>394.84075899999999</v>
      </c>
      <c r="M25" s="22">
        <v>408.56664999999998</v>
      </c>
      <c r="N25" s="22">
        <v>424.560181</v>
      </c>
      <c r="O25" s="22">
        <v>425.74160799999999</v>
      </c>
      <c r="P25" s="22">
        <v>427.53900099999998</v>
      </c>
      <c r="Q25" s="22">
        <v>429.74127199999998</v>
      </c>
      <c r="R25" s="22">
        <v>431.20205700000002</v>
      </c>
      <c r="S25" s="22">
        <v>443.32995599999998</v>
      </c>
      <c r="T25" s="22">
        <v>450.23541299999999</v>
      </c>
      <c r="U25" s="22">
        <v>457.24945100000002</v>
      </c>
      <c r="V25" s="22">
        <v>466.10827599999999</v>
      </c>
      <c r="W25" s="22">
        <v>474.70233200000001</v>
      </c>
      <c r="X25" s="22">
        <v>485.57074</v>
      </c>
      <c r="Y25" s="22">
        <v>498.04614299999997</v>
      </c>
      <c r="Z25" s="22">
        <v>512.42919900000004</v>
      </c>
      <c r="AA25" s="22">
        <v>528.93060300000002</v>
      </c>
      <c r="AB25" s="22">
        <v>546.75122099999999</v>
      </c>
      <c r="AC25" s="22">
        <v>564.91027799999995</v>
      </c>
      <c r="AD25" s="22">
        <v>576.69909700000005</v>
      </c>
      <c r="AE25" s="22">
        <v>587.45465100000001</v>
      </c>
      <c r="AF25" s="22">
        <v>594.93798800000002</v>
      </c>
      <c r="AG25" s="22">
        <v>603.52209500000004</v>
      </c>
      <c r="AH25" s="22">
        <v>612.45574999999997</v>
      </c>
      <c r="AI25" s="23">
        <v>3.1888E-2</v>
      </c>
    </row>
    <row r="26" spans="1:35" ht="15" customHeight="1" x14ac:dyDescent="0.45">
      <c r="A26" s="17" t="s">
        <v>155</v>
      </c>
      <c r="B26" s="21" t="s">
        <v>156</v>
      </c>
      <c r="C26" s="22">
        <v>0</v>
      </c>
      <c r="D26" s="22">
        <v>0</v>
      </c>
      <c r="E26" s="22">
        <v>3.7135910000000001</v>
      </c>
      <c r="F26" s="22">
        <v>4.1676700000000002</v>
      </c>
      <c r="G26" s="22">
        <v>4.5476159999999997</v>
      </c>
      <c r="H26" s="22">
        <v>4.9869719999999997</v>
      </c>
      <c r="I26" s="22">
        <v>5.4492339999999997</v>
      </c>
      <c r="J26" s="22">
        <v>5.9613849999999999</v>
      </c>
      <c r="K26" s="22">
        <v>6.5921539999999998</v>
      </c>
      <c r="L26" s="22">
        <v>7.4718270000000002</v>
      </c>
      <c r="M26" s="22">
        <v>8.539021</v>
      </c>
      <c r="N26" s="22">
        <v>9.5355299999999996</v>
      </c>
      <c r="O26" s="22">
        <v>10.636310999999999</v>
      </c>
      <c r="P26" s="22">
        <v>11.831466000000001</v>
      </c>
      <c r="Q26" s="22">
        <v>12.989717000000001</v>
      </c>
      <c r="R26" s="22">
        <v>14.554209</v>
      </c>
      <c r="S26" s="22">
        <v>16.432065999999999</v>
      </c>
      <c r="T26" s="22">
        <v>18.254663000000001</v>
      </c>
      <c r="U26" s="22">
        <v>20.558561000000001</v>
      </c>
      <c r="V26" s="22">
        <v>22.902798000000001</v>
      </c>
      <c r="W26" s="22">
        <v>25.320221</v>
      </c>
      <c r="X26" s="22">
        <v>27.838014999999999</v>
      </c>
      <c r="Y26" s="22">
        <v>30.430658000000001</v>
      </c>
      <c r="Z26" s="22">
        <v>32.999896999999997</v>
      </c>
      <c r="AA26" s="22">
        <v>35.882655999999997</v>
      </c>
      <c r="AB26" s="22">
        <v>38.735401000000003</v>
      </c>
      <c r="AC26" s="22">
        <v>41.726345000000002</v>
      </c>
      <c r="AD26" s="22">
        <v>44.878906000000001</v>
      </c>
      <c r="AE26" s="22">
        <v>47.995967999999998</v>
      </c>
      <c r="AF26" s="22">
        <v>51.195476999999997</v>
      </c>
      <c r="AG26" s="22">
        <v>54.537044999999999</v>
      </c>
      <c r="AH26" s="22">
        <v>57.978287000000002</v>
      </c>
      <c r="AI26" s="23" t="s">
        <v>157</v>
      </c>
    </row>
    <row r="27" spans="1:35" ht="15" customHeight="1" x14ac:dyDescent="0.35">
      <c r="A27" s="17" t="s">
        <v>158</v>
      </c>
      <c r="B27" s="20" t="s">
        <v>159</v>
      </c>
      <c r="C27" s="24">
        <v>1040.5866699999999</v>
      </c>
      <c r="D27" s="24">
        <v>1070.5313719999999</v>
      </c>
      <c r="E27" s="24">
        <v>1099.9490969999999</v>
      </c>
      <c r="F27" s="24">
        <v>1134.1152340000001</v>
      </c>
      <c r="G27" s="24">
        <v>1150.6527100000001</v>
      </c>
      <c r="H27" s="24">
        <v>1157.2714840000001</v>
      </c>
      <c r="I27" s="24">
        <v>1158.7387699999999</v>
      </c>
      <c r="J27" s="24">
        <v>1173.185547</v>
      </c>
      <c r="K27" s="24">
        <v>1187.9001459999999</v>
      </c>
      <c r="L27" s="24">
        <v>1205.024048</v>
      </c>
      <c r="M27" s="24">
        <v>1224.614624</v>
      </c>
      <c r="N27" s="24">
        <v>1248.3420410000001</v>
      </c>
      <c r="O27" s="24">
        <v>1260.634888</v>
      </c>
      <c r="P27" s="24">
        <v>1271.4086910000001</v>
      </c>
      <c r="Q27" s="24">
        <v>1280.056763</v>
      </c>
      <c r="R27" s="24">
        <v>1287.946289</v>
      </c>
      <c r="S27" s="24">
        <v>1310.732544</v>
      </c>
      <c r="T27" s="24">
        <v>1328.932251</v>
      </c>
      <c r="U27" s="24">
        <v>1349.6854249999999</v>
      </c>
      <c r="V27" s="24">
        <v>1368.977539</v>
      </c>
      <c r="W27" s="24">
        <v>1392.109009</v>
      </c>
      <c r="X27" s="24">
        <v>1413.9365230000001</v>
      </c>
      <c r="Y27" s="24">
        <v>1439.672607</v>
      </c>
      <c r="Z27" s="24">
        <v>1466.306763</v>
      </c>
      <c r="AA27" s="24">
        <v>1495.9837649999999</v>
      </c>
      <c r="AB27" s="24">
        <v>1526.877686</v>
      </c>
      <c r="AC27" s="24">
        <v>1557.424683</v>
      </c>
      <c r="AD27" s="24">
        <v>1586.0870359999999</v>
      </c>
      <c r="AE27" s="24">
        <v>1611.0585940000001</v>
      </c>
      <c r="AF27" s="24">
        <v>1634.6342770000001</v>
      </c>
      <c r="AG27" s="24">
        <v>1660.544067</v>
      </c>
      <c r="AH27" s="24">
        <v>1686.028564</v>
      </c>
      <c r="AI27" s="25">
        <v>1.5689000000000002E-2</v>
      </c>
    </row>
    <row r="28" spans="1:35" ht="15" customHeight="1" x14ac:dyDescent="0.35">
      <c r="B28" s="20" t="s">
        <v>160</v>
      </c>
    </row>
    <row r="29" spans="1:35" ht="15" customHeight="1" x14ac:dyDescent="0.45">
      <c r="A29" s="17" t="s">
        <v>161</v>
      </c>
      <c r="B29" s="21" t="s">
        <v>162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2.3180999999999998</v>
      </c>
      <c r="H29" s="22">
        <v>2.3180999999999998</v>
      </c>
      <c r="I29" s="22">
        <v>2.3180999999999998</v>
      </c>
      <c r="J29" s="22">
        <v>2.3180999999999998</v>
      </c>
      <c r="K29" s="22">
        <v>2.3180999999999998</v>
      </c>
      <c r="L29" s="22">
        <v>2.3180999999999998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163</v>
      </c>
      <c r="B30" s="21" t="s">
        <v>164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165</v>
      </c>
      <c r="B31" s="21" t="s">
        <v>142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166</v>
      </c>
      <c r="B32" s="21" t="s">
        <v>144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167</v>
      </c>
      <c r="B33" s="21" t="s">
        <v>154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168</v>
      </c>
      <c r="B34" s="20" t="s">
        <v>159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29.140506999999999</v>
      </c>
      <c r="H34" s="24">
        <v>29.140506999999999</v>
      </c>
      <c r="I34" s="24">
        <v>29.140506999999999</v>
      </c>
      <c r="J34" s="24">
        <v>29.140506999999999</v>
      </c>
      <c r="K34" s="24">
        <v>29.140506999999999</v>
      </c>
      <c r="L34" s="24">
        <v>29.140506999999999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169</v>
      </c>
    </row>
    <row r="37" spans="1:35" ht="15" customHeight="1" x14ac:dyDescent="0.45">
      <c r="A37" s="17" t="s">
        <v>170</v>
      </c>
      <c r="B37" s="21" t="s">
        <v>162</v>
      </c>
      <c r="C37" s="22" t="s">
        <v>157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157</v>
      </c>
    </row>
    <row r="38" spans="1:35" ht="15" customHeight="1" x14ac:dyDescent="0.45">
      <c r="A38" s="17" t="s">
        <v>171</v>
      </c>
      <c r="B38" s="21" t="s">
        <v>164</v>
      </c>
      <c r="C38" s="22" t="s">
        <v>157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157</v>
      </c>
    </row>
    <row r="39" spans="1:35" ht="15" customHeight="1" x14ac:dyDescent="0.45">
      <c r="A39" s="17" t="s">
        <v>172</v>
      </c>
      <c r="B39" s="21" t="s">
        <v>142</v>
      </c>
      <c r="C39" s="22" t="s">
        <v>157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157</v>
      </c>
    </row>
    <row r="40" spans="1:35" ht="15" customHeight="1" x14ac:dyDescent="0.45">
      <c r="A40" s="17" t="s">
        <v>173</v>
      </c>
      <c r="B40" s="21" t="s">
        <v>144</v>
      </c>
      <c r="C40" s="22" t="s">
        <v>157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157</v>
      </c>
    </row>
    <row r="41" spans="1:35" ht="15" customHeight="1" x14ac:dyDescent="0.45">
      <c r="A41" s="17" t="s">
        <v>174</v>
      </c>
      <c r="B41" s="21" t="s">
        <v>175</v>
      </c>
      <c r="C41" s="22" t="s">
        <v>157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157</v>
      </c>
    </row>
    <row r="42" spans="1:35" ht="15" customHeight="1" x14ac:dyDescent="0.45">
      <c r="A42" s="17" t="s">
        <v>176</v>
      </c>
      <c r="B42" s="21" t="s">
        <v>148</v>
      </c>
      <c r="C42" s="22" t="s">
        <v>157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157</v>
      </c>
    </row>
    <row r="43" spans="1:35" ht="15" customHeight="1" x14ac:dyDescent="0.45">
      <c r="A43" s="17" t="s">
        <v>177</v>
      </c>
      <c r="B43" s="21" t="s">
        <v>150</v>
      </c>
      <c r="C43" s="22" t="s">
        <v>157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157</v>
      </c>
    </row>
    <row r="44" spans="1:35" ht="15" customHeight="1" x14ac:dyDescent="0.45">
      <c r="A44" s="17" t="s">
        <v>178</v>
      </c>
      <c r="B44" s="21" t="s">
        <v>152</v>
      </c>
      <c r="C44" s="22" t="s">
        <v>157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157</v>
      </c>
    </row>
    <row r="45" spans="1:35" ht="15" customHeight="1" x14ac:dyDescent="0.45">
      <c r="A45" s="17" t="s">
        <v>179</v>
      </c>
      <c r="B45" s="21" t="s">
        <v>154</v>
      </c>
      <c r="C45" s="22" t="s">
        <v>157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157</v>
      </c>
    </row>
    <row r="46" spans="1:35" ht="15" customHeight="1" x14ac:dyDescent="0.45">
      <c r="A46" s="17" t="s">
        <v>180</v>
      </c>
      <c r="B46" s="21" t="s">
        <v>181</v>
      </c>
      <c r="C46" s="22" t="s">
        <v>157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157</v>
      </c>
    </row>
    <row r="47" spans="1:35" ht="15" customHeight="1" x14ac:dyDescent="0.35">
      <c r="A47" s="17" t="s">
        <v>182</v>
      </c>
      <c r="B47" s="20" t="s">
        <v>159</v>
      </c>
      <c r="C47" s="24" t="s">
        <v>157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157</v>
      </c>
    </row>
    <row r="48" spans="1:35" ht="15" customHeight="1" x14ac:dyDescent="0.35">
      <c r="B48" s="20" t="s">
        <v>183</v>
      </c>
    </row>
    <row r="49" spans="1:35" ht="15" customHeight="1" x14ac:dyDescent="0.45">
      <c r="A49" s="17" t="s">
        <v>184</v>
      </c>
      <c r="B49" s="21" t="s">
        <v>162</v>
      </c>
      <c r="C49" s="22" t="s">
        <v>157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157</v>
      </c>
    </row>
    <row r="50" spans="1:35" ht="15" customHeight="1" x14ac:dyDescent="0.45">
      <c r="A50" s="17" t="s">
        <v>185</v>
      </c>
      <c r="B50" s="21" t="s">
        <v>164</v>
      </c>
      <c r="C50" s="22" t="s">
        <v>157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157</v>
      </c>
    </row>
    <row r="51" spans="1:35" ht="15" customHeight="1" x14ac:dyDescent="0.45">
      <c r="A51" s="17" t="s">
        <v>186</v>
      </c>
      <c r="B51" s="21" t="s">
        <v>142</v>
      </c>
      <c r="C51" s="22" t="s">
        <v>157</v>
      </c>
      <c r="D51" s="22">
        <v>0</v>
      </c>
      <c r="E51" s="22">
        <v>0</v>
      </c>
      <c r="F51" s="22">
        <v>13.828454000000001</v>
      </c>
      <c r="G51" s="22">
        <v>25.828113999999999</v>
      </c>
      <c r="H51" s="22">
        <v>35.644188</v>
      </c>
      <c r="I51" s="22">
        <v>48.458748</v>
      </c>
      <c r="J51" s="22">
        <v>56.878349</v>
      </c>
      <c r="K51" s="22">
        <v>60.147820000000003</v>
      </c>
      <c r="L51" s="22">
        <v>63.474761999999998</v>
      </c>
      <c r="M51" s="22">
        <v>68.118354999999994</v>
      </c>
      <c r="N51" s="22">
        <v>70.159615000000002</v>
      </c>
      <c r="O51" s="22">
        <v>75.626816000000005</v>
      </c>
      <c r="P51" s="22">
        <v>78.132202000000007</v>
      </c>
      <c r="Q51" s="22">
        <v>81.93486</v>
      </c>
      <c r="R51" s="22">
        <v>85.978911999999994</v>
      </c>
      <c r="S51" s="22">
        <v>89.876045000000005</v>
      </c>
      <c r="T51" s="22">
        <v>95.007011000000006</v>
      </c>
      <c r="U51" s="22">
        <v>100.174744</v>
      </c>
      <c r="V51" s="22">
        <v>105.655968</v>
      </c>
      <c r="W51" s="22">
        <v>111.698669</v>
      </c>
      <c r="X51" s="22">
        <v>116.012756</v>
      </c>
      <c r="Y51" s="22">
        <v>119.42237900000001</v>
      </c>
      <c r="Z51" s="22">
        <v>123.18995700000001</v>
      </c>
      <c r="AA51" s="22">
        <v>126.976524</v>
      </c>
      <c r="AB51" s="22">
        <v>128.47735599999999</v>
      </c>
      <c r="AC51" s="22">
        <v>131.57733200000001</v>
      </c>
      <c r="AD51" s="22">
        <v>135.581604</v>
      </c>
      <c r="AE51" s="22">
        <v>139.59790000000001</v>
      </c>
      <c r="AF51" s="22">
        <v>142.990005</v>
      </c>
      <c r="AG51" s="22">
        <v>148.43841599999999</v>
      </c>
      <c r="AH51" s="22">
        <v>151.827789</v>
      </c>
      <c r="AI51" s="23" t="s">
        <v>157</v>
      </c>
    </row>
    <row r="52" spans="1:35" ht="15" customHeight="1" x14ac:dyDescent="0.45">
      <c r="A52" s="17" t="s">
        <v>187</v>
      </c>
      <c r="B52" s="21" t="s">
        <v>144</v>
      </c>
      <c r="C52" s="22" t="s">
        <v>157</v>
      </c>
      <c r="D52" s="22">
        <v>5.1076790000000001</v>
      </c>
      <c r="E52" s="22">
        <v>8.0318660000000008</v>
      </c>
      <c r="F52" s="22">
        <v>11.031867</v>
      </c>
      <c r="G52" s="22">
        <v>14.600579</v>
      </c>
      <c r="H52" s="22">
        <v>18.704597</v>
      </c>
      <c r="I52" s="22">
        <v>23.424220999999999</v>
      </c>
      <c r="J52" s="22">
        <v>28.851786000000001</v>
      </c>
      <c r="K52" s="22">
        <v>32.255527000000001</v>
      </c>
      <c r="L52" s="22">
        <v>37.478329000000002</v>
      </c>
      <c r="M52" s="22">
        <v>40.820255000000003</v>
      </c>
      <c r="N52" s="22">
        <v>46.225853000000001</v>
      </c>
      <c r="O52" s="22">
        <v>52.442279999999997</v>
      </c>
      <c r="P52" s="22">
        <v>59.591186999999998</v>
      </c>
      <c r="Q52" s="22">
        <v>64.009933000000004</v>
      </c>
      <c r="R52" s="22">
        <v>68.531441000000001</v>
      </c>
      <c r="S52" s="22">
        <v>75.108429000000001</v>
      </c>
      <c r="T52" s="22">
        <v>79.935897999999995</v>
      </c>
      <c r="U52" s="22">
        <v>86.743080000000006</v>
      </c>
      <c r="V52" s="22">
        <v>91.298530999999997</v>
      </c>
      <c r="W52" s="22">
        <v>98.343956000000006</v>
      </c>
      <c r="X52" s="22">
        <v>103.508202</v>
      </c>
      <c r="Y52" s="22">
        <v>110.800224</v>
      </c>
      <c r="Z52" s="22">
        <v>116.538757</v>
      </c>
      <c r="AA52" s="22">
        <v>124.086006</v>
      </c>
      <c r="AB52" s="22">
        <v>132.76533499999999</v>
      </c>
      <c r="AC52" s="22">
        <v>139.24475100000001</v>
      </c>
      <c r="AD52" s="22">
        <v>148.227844</v>
      </c>
      <c r="AE52" s="22">
        <v>153.72843900000001</v>
      </c>
      <c r="AF52" s="22">
        <v>163.02598599999999</v>
      </c>
      <c r="AG52" s="22">
        <v>170.509308</v>
      </c>
      <c r="AH52" s="22">
        <v>180.13220200000001</v>
      </c>
      <c r="AI52" s="23" t="s">
        <v>157</v>
      </c>
    </row>
    <row r="53" spans="1:35" ht="15" customHeight="1" x14ac:dyDescent="0.45">
      <c r="A53" s="17" t="s">
        <v>188</v>
      </c>
      <c r="B53" s="21" t="s">
        <v>175</v>
      </c>
      <c r="C53" s="22" t="s">
        <v>157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157</v>
      </c>
    </row>
    <row r="54" spans="1:35" ht="15" customHeight="1" x14ac:dyDescent="0.45">
      <c r="A54" s="17" t="s">
        <v>189</v>
      </c>
      <c r="B54" s="21" t="s">
        <v>148</v>
      </c>
      <c r="C54" s="22" t="s">
        <v>157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157</v>
      </c>
    </row>
    <row r="55" spans="1:35" ht="15" customHeight="1" x14ac:dyDescent="0.45">
      <c r="A55" s="17" t="s">
        <v>190</v>
      </c>
      <c r="B55" s="21" t="s">
        <v>150</v>
      </c>
      <c r="C55" s="22" t="s">
        <v>157</v>
      </c>
      <c r="D55" s="22">
        <v>0.19156000000000001</v>
      </c>
      <c r="E55" s="22">
        <v>0.89505999999999997</v>
      </c>
      <c r="F55" s="22">
        <v>0.89505999999999997</v>
      </c>
      <c r="G55" s="22">
        <v>0.89505999999999997</v>
      </c>
      <c r="H55" s="22">
        <v>0.89505999999999997</v>
      </c>
      <c r="I55" s="22">
        <v>0.89505999999999997</v>
      </c>
      <c r="J55" s="22">
        <v>0.89505999999999997</v>
      </c>
      <c r="K55" s="22">
        <v>0.89505999999999997</v>
      </c>
      <c r="L55" s="22">
        <v>0.89505999999999997</v>
      </c>
      <c r="M55" s="22">
        <v>0.94604100000000002</v>
      </c>
      <c r="N55" s="22">
        <v>0.94604100000000002</v>
      </c>
      <c r="O55" s="22">
        <v>0.94604100000000002</v>
      </c>
      <c r="P55" s="22">
        <v>0.94604100000000002</v>
      </c>
      <c r="Q55" s="22">
        <v>1.2330650000000001</v>
      </c>
      <c r="R55" s="22">
        <v>1.6807479999999999</v>
      </c>
      <c r="S55" s="22">
        <v>1.6807479999999999</v>
      </c>
      <c r="T55" s="22">
        <v>1.7483310000000001</v>
      </c>
      <c r="U55" s="22">
        <v>1.7483310000000001</v>
      </c>
      <c r="V55" s="22">
        <v>1.763131</v>
      </c>
      <c r="W55" s="22">
        <v>1.763131</v>
      </c>
      <c r="X55" s="22">
        <v>1.850481</v>
      </c>
      <c r="Y55" s="22">
        <v>2.289879</v>
      </c>
      <c r="Z55" s="22">
        <v>2.8846029999999998</v>
      </c>
      <c r="AA55" s="22">
        <v>2.8846029999999998</v>
      </c>
      <c r="AB55" s="22">
        <v>2.8846029999999998</v>
      </c>
      <c r="AC55" s="22">
        <v>3.5184600000000001</v>
      </c>
      <c r="AD55" s="22">
        <v>4.1978559999999998</v>
      </c>
      <c r="AE55" s="22">
        <v>5.9578709999999999</v>
      </c>
      <c r="AF55" s="22">
        <v>6.958882</v>
      </c>
      <c r="AG55" s="22">
        <v>8.2423059999999992</v>
      </c>
      <c r="AH55" s="22">
        <v>8.2770949999999992</v>
      </c>
      <c r="AI55" s="23" t="s">
        <v>157</v>
      </c>
    </row>
    <row r="56" spans="1:35" ht="15" customHeight="1" x14ac:dyDescent="0.45">
      <c r="A56" s="17" t="s">
        <v>191</v>
      </c>
      <c r="B56" s="21" t="s">
        <v>152</v>
      </c>
      <c r="C56" s="22" t="s">
        <v>157</v>
      </c>
      <c r="D56" s="22">
        <v>0</v>
      </c>
      <c r="E56" s="22">
        <v>0</v>
      </c>
      <c r="F56" s="22">
        <v>7.6270000000000001E-3</v>
      </c>
      <c r="G56" s="22">
        <v>8.8990000000000007E-3</v>
      </c>
      <c r="H56" s="22">
        <v>8.8990000000000007E-3</v>
      </c>
      <c r="I56" s="22">
        <v>8.8990000000000007E-3</v>
      </c>
      <c r="J56" s="22">
        <v>8.8990000000000007E-3</v>
      </c>
      <c r="K56" s="22">
        <v>8.8990000000000007E-3</v>
      </c>
      <c r="L56" s="22">
        <v>3.8760999999999997E-2</v>
      </c>
      <c r="M56" s="22">
        <v>3.8760999999999997E-2</v>
      </c>
      <c r="N56" s="22">
        <v>3.8760999999999997E-2</v>
      </c>
      <c r="O56" s="22">
        <v>3.8760999999999997E-2</v>
      </c>
      <c r="P56" s="22">
        <v>3.8760999999999997E-2</v>
      </c>
      <c r="Q56" s="22">
        <v>3.8760999999999997E-2</v>
      </c>
      <c r="R56" s="22">
        <v>3.8760999999999997E-2</v>
      </c>
      <c r="S56" s="22">
        <v>3.8760999999999997E-2</v>
      </c>
      <c r="T56" s="22">
        <v>3.8760999999999997E-2</v>
      </c>
      <c r="U56" s="22">
        <v>3.8760999999999997E-2</v>
      </c>
      <c r="V56" s="22">
        <v>3.8760999999999997E-2</v>
      </c>
      <c r="W56" s="22">
        <v>3.8760999999999997E-2</v>
      </c>
      <c r="X56" s="22">
        <v>3.8760999999999997E-2</v>
      </c>
      <c r="Y56" s="22">
        <v>3.8760999999999997E-2</v>
      </c>
      <c r="Z56" s="22">
        <v>3.8760999999999997E-2</v>
      </c>
      <c r="AA56" s="22">
        <v>3.8760999999999997E-2</v>
      </c>
      <c r="AB56" s="22">
        <v>3.8760999999999997E-2</v>
      </c>
      <c r="AC56" s="22">
        <v>3.8760999999999997E-2</v>
      </c>
      <c r="AD56" s="22">
        <v>3.8760999999999997E-2</v>
      </c>
      <c r="AE56" s="22">
        <v>3.8760999999999997E-2</v>
      </c>
      <c r="AF56" s="22">
        <v>3.8760999999999997E-2</v>
      </c>
      <c r="AG56" s="22">
        <v>3.8760999999999997E-2</v>
      </c>
      <c r="AH56" s="22">
        <v>3.8760999999999997E-2</v>
      </c>
      <c r="AI56" s="23" t="s">
        <v>157</v>
      </c>
    </row>
    <row r="57" spans="1:35" ht="15" customHeight="1" x14ac:dyDescent="0.45">
      <c r="A57" s="17" t="s">
        <v>192</v>
      </c>
      <c r="B57" s="21" t="s">
        <v>154</v>
      </c>
      <c r="C57" s="22" t="s">
        <v>157</v>
      </c>
      <c r="D57" s="22">
        <v>0</v>
      </c>
      <c r="E57" s="22">
        <v>10.824090999999999</v>
      </c>
      <c r="F57" s="22">
        <v>43.645054000000002</v>
      </c>
      <c r="G57" s="22">
        <v>63.712299000000002</v>
      </c>
      <c r="H57" s="22">
        <v>76.402816999999999</v>
      </c>
      <c r="I57" s="22">
        <v>94.047095999999996</v>
      </c>
      <c r="J57" s="22">
        <v>107.869469</v>
      </c>
      <c r="K57" s="22">
        <v>117.172951</v>
      </c>
      <c r="L57" s="22">
        <v>124.315521</v>
      </c>
      <c r="M57" s="22">
        <v>138.12081900000001</v>
      </c>
      <c r="N57" s="22">
        <v>147.01431299999999</v>
      </c>
      <c r="O57" s="22">
        <v>148.25576799999999</v>
      </c>
      <c r="P57" s="22">
        <v>150.053146</v>
      </c>
      <c r="Q57" s="22">
        <v>152.25543200000001</v>
      </c>
      <c r="R57" s="22">
        <v>153.716171</v>
      </c>
      <c r="S57" s="22">
        <v>157.64411899999999</v>
      </c>
      <c r="T57" s="22">
        <v>164.54954499999999</v>
      </c>
      <c r="U57" s="22">
        <v>171.563568</v>
      </c>
      <c r="V57" s="22">
        <v>180.422394</v>
      </c>
      <c r="W57" s="22">
        <v>189.016434</v>
      </c>
      <c r="X57" s="22">
        <v>199.88488799999999</v>
      </c>
      <c r="Y57" s="22">
        <v>212.36029099999999</v>
      </c>
      <c r="Z57" s="22">
        <v>226.743347</v>
      </c>
      <c r="AA57" s="22">
        <v>243.244766</v>
      </c>
      <c r="AB57" s="22">
        <v>261.14529399999998</v>
      </c>
      <c r="AC57" s="22">
        <v>279.30429099999998</v>
      </c>
      <c r="AD57" s="22">
        <v>291.09307899999999</v>
      </c>
      <c r="AE57" s="22">
        <v>301.851562</v>
      </c>
      <c r="AF57" s="22">
        <v>309.33496100000002</v>
      </c>
      <c r="AG57" s="22">
        <v>317.91915899999998</v>
      </c>
      <c r="AH57" s="22">
        <v>326.85275300000001</v>
      </c>
      <c r="AI57" s="23" t="s">
        <v>157</v>
      </c>
    </row>
    <row r="58" spans="1:35" ht="15" customHeight="1" x14ac:dyDescent="0.45">
      <c r="A58" s="17" t="s">
        <v>193</v>
      </c>
      <c r="B58" s="21" t="s">
        <v>181</v>
      </c>
      <c r="C58" s="22" t="s">
        <v>157</v>
      </c>
      <c r="D58" s="22">
        <v>0</v>
      </c>
      <c r="E58" s="22">
        <v>3.7135910000000001</v>
      </c>
      <c r="F58" s="22">
        <v>4.1676700000000002</v>
      </c>
      <c r="G58" s="22">
        <v>4.5476159999999997</v>
      </c>
      <c r="H58" s="22">
        <v>4.9869719999999997</v>
      </c>
      <c r="I58" s="22">
        <v>5.4492339999999997</v>
      </c>
      <c r="J58" s="22">
        <v>5.9613849999999999</v>
      </c>
      <c r="K58" s="22">
        <v>6.5921539999999998</v>
      </c>
      <c r="L58" s="22">
        <v>7.4718270000000002</v>
      </c>
      <c r="M58" s="22">
        <v>8.539021</v>
      </c>
      <c r="N58" s="22">
        <v>9.5355299999999996</v>
      </c>
      <c r="O58" s="22">
        <v>10.636310999999999</v>
      </c>
      <c r="P58" s="22">
        <v>11.831466000000001</v>
      </c>
      <c r="Q58" s="22">
        <v>12.989717000000001</v>
      </c>
      <c r="R58" s="22">
        <v>14.554209</v>
      </c>
      <c r="S58" s="22">
        <v>16.432065999999999</v>
      </c>
      <c r="T58" s="22">
        <v>18.254663000000001</v>
      </c>
      <c r="U58" s="22">
        <v>20.558561000000001</v>
      </c>
      <c r="V58" s="22">
        <v>22.902798000000001</v>
      </c>
      <c r="W58" s="22">
        <v>25.320221</v>
      </c>
      <c r="X58" s="22">
        <v>27.838014999999999</v>
      </c>
      <c r="Y58" s="22">
        <v>30.430658000000001</v>
      </c>
      <c r="Z58" s="22">
        <v>32.999896999999997</v>
      </c>
      <c r="AA58" s="22">
        <v>35.882655999999997</v>
      </c>
      <c r="AB58" s="22">
        <v>38.735401000000003</v>
      </c>
      <c r="AC58" s="22">
        <v>41.726345000000002</v>
      </c>
      <c r="AD58" s="22">
        <v>44.878906000000001</v>
      </c>
      <c r="AE58" s="22">
        <v>47.995967999999998</v>
      </c>
      <c r="AF58" s="22">
        <v>51.195476999999997</v>
      </c>
      <c r="AG58" s="22">
        <v>54.537044999999999</v>
      </c>
      <c r="AH58" s="22">
        <v>57.978287000000002</v>
      </c>
      <c r="AI58" s="23" t="s">
        <v>157</v>
      </c>
    </row>
    <row r="59" spans="1:35" ht="15" customHeight="1" x14ac:dyDescent="0.35">
      <c r="A59" s="17" t="s">
        <v>194</v>
      </c>
      <c r="B59" s="20" t="s">
        <v>159</v>
      </c>
      <c r="C59" s="24" t="s">
        <v>157</v>
      </c>
      <c r="D59" s="24">
        <v>5.299239</v>
      </c>
      <c r="E59" s="24">
        <v>23.464607000000001</v>
      </c>
      <c r="F59" s="24">
        <v>73.575714000000005</v>
      </c>
      <c r="G59" s="24">
        <v>109.592575</v>
      </c>
      <c r="H59" s="24">
        <v>136.64250200000001</v>
      </c>
      <c r="I59" s="24">
        <v>172.28324900000001</v>
      </c>
      <c r="J59" s="24">
        <v>200.46498099999999</v>
      </c>
      <c r="K59" s="24">
        <v>217.072372</v>
      </c>
      <c r="L59" s="24">
        <v>233.67425499999999</v>
      </c>
      <c r="M59" s="24">
        <v>256.583282</v>
      </c>
      <c r="N59" s="24">
        <v>273.920074</v>
      </c>
      <c r="O59" s="24">
        <v>287.94601399999999</v>
      </c>
      <c r="P59" s="24">
        <v>300.59277300000002</v>
      </c>
      <c r="Q59" s="24">
        <v>312.46185300000002</v>
      </c>
      <c r="R59" s="24">
        <v>324.50030500000003</v>
      </c>
      <c r="S59" s="24">
        <v>340.78012100000001</v>
      </c>
      <c r="T59" s="24">
        <v>359.53414900000001</v>
      </c>
      <c r="U59" s="24">
        <v>380.82708700000001</v>
      </c>
      <c r="V59" s="24">
        <v>402.081726</v>
      </c>
      <c r="W59" s="24">
        <v>426.18121300000001</v>
      </c>
      <c r="X59" s="24">
        <v>449.13320900000002</v>
      </c>
      <c r="Y59" s="24">
        <v>475.34207199999997</v>
      </c>
      <c r="Z59" s="24">
        <v>502.39541600000001</v>
      </c>
      <c r="AA59" s="24">
        <v>533.11334199999999</v>
      </c>
      <c r="AB59" s="24">
        <v>564.04693599999996</v>
      </c>
      <c r="AC59" s="24">
        <v>595.410034</v>
      </c>
      <c r="AD59" s="24">
        <v>624.01855499999999</v>
      </c>
      <c r="AE59" s="24">
        <v>649.171021</v>
      </c>
      <c r="AF59" s="24">
        <v>673.54425000000003</v>
      </c>
      <c r="AG59" s="24">
        <v>699.68499799999995</v>
      </c>
      <c r="AH59" s="24">
        <v>725.10705600000006</v>
      </c>
      <c r="AI59" s="25" t="s">
        <v>157</v>
      </c>
    </row>
    <row r="60" spans="1:35" ht="15" customHeight="1" x14ac:dyDescent="0.35">
      <c r="A60" s="17" t="s">
        <v>195</v>
      </c>
      <c r="B60" s="20" t="s">
        <v>196</v>
      </c>
      <c r="C60" s="24" t="s">
        <v>157</v>
      </c>
      <c r="D60" s="24">
        <v>42.065452999999998</v>
      </c>
      <c r="E60" s="24">
        <v>84.750809000000004</v>
      </c>
      <c r="F60" s="24">
        <v>138.65960699999999</v>
      </c>
      <c r="G60" s="24">
        <v>176.207458</v>
      </c>
      <c r="H60" s="24">
        <v>204.388397</v>
      </c>
      <c r="I60" s="24">
        <v>240.472137</v>
      </c>
      <c r="J60" s="24">
        <v>269.06488000000002</v>
      </c>
      <c r="K60" s="24">
        <v>286.08325200000002</v>
      </c>
      <c r="L60" s="24">
        <v>305.09613000000002</v>
      </c>
      <c r="M60" s="24">
        <v>328.41616800000003</v>
      </c>
      <c r="N60" s="24">
        <v>353.26397700000001</v>
      </c>
      <c r="O60" s="24">
        <v>367.289917</v>
      </c>
      <c r="P60" s="24">
        <v>379.93667599999998</v>
      </c>
      <c r="Q60" s="24">
        <v>391.80575599999997</v>
      </c>
      <c r="R60" s="24">
        <v>403.84420799999998</v>
      </c>
      <c r="S60" s="24">
        <v>428.32403599999998</v>
      </c>
      <c r="T60" s="24">
        <v>447.07806399999998</v>
      </c>
      <c r="U60" s="24">
        <v>468.37097199999999</v>
      </c>
      <c r="V60" s="24">
        <v>489.62560999999999</v>
      </c>
      <c r="W60" s="24">
        <v>513.725098</v>
      </c>
      <c r="X60" s="24">
        <v>536.67712400000005</v>
      </c>
      <c r="Y60" s="24">
        <v>562.885986</v>
      </c>
      <c r="Z60" s="24">
        <v>589.93933100000004</v>
      </c>
      <c r="AA60" s="24">
        <v>620.65722700000003</v>
      </c>
      <c r="AB60" s="24">
        <v>651.59082000000001</v>
      </c>
      <c r="AC60" s="24">
        <v>682.95391800000004</v>
      </c>
      <c r="AD60" s="24">
        <v>711.56243900000004</v>
      </c>
      <c r="AE60" s="24">
        <v>736.71490500000004</v>
      </c>
      <c r="AF60" s="24">
        <v>761.08813499999997</v>
      </c>
      <c r="AG60" s="24">
        <v>787.228882</v>
      </c>
      <c r="AH60" s="24">
        <v>812.65093999999999</v>
      </c>
      <c r="AI60" s="25" t="s">
        <v>157</v>
      </c>
    </row>
    <row r="62" spans="1:35" ht="15" customHeight="1" x14ac:dyDescent="0.35">
      <c r="B62" s="20" t="s">
        <v>197</v>
      </c>
    </row>
    <row r="63" spans="1:35" ht="15" customHeight="1" x14ac:dyDescent="0.45">
      <c r="A63" s="17" t="s">
        <v>198</v>
      </c>
      <c r="B63" s="21" t="s">
        <v>162</v>
      </c>
      <c r="C63" s="22" t="s">
        <v>157</v>
      </c>
      <c r="D63" s="22">
        <v>7.6513</v>
      </c>
      <c r="E63" s="22">
        <v>10.3857</v>
      </c>
      <c r="F63" s="22">
        <v>23.942596000000002</v>
      </c>
      <c r="G63" s="22">
        <v>41.405003000000001</v>
      </c>
      <c r="H63" s="22">
        <v>59.140095000000002</v>
      </c>
      <c r="I63" s="22">
        <v>86.780822999999998</v>
      </c>
      <c r="J63" s="22">
        <v>89.706847999999994</v>
      </c>
      <c r="K63" s="22">
        <v>90.984543000000002</v>
      </c>
      <c r="L63" s="22">
        <v>92.319550000000007</v>
      </c>
      <c r="M63" s="22">
        <v>94.574539000000001</v>
      </c>
      <c r="N63" s="22">
        <v>95.209548999999996</v>
      </c>
      <c r="O63" s="22">
        <v>95.441543999999993</v>
      </c>
      <c r="P63" s="22">
        <v>95.533844000000002</v>
      </c>
      <c r="Q63" s="22">
        <v>95.533844000000002</v>
      </c>
      <c r="R63" s="22">
        <v>96.692138999999997</v>
      </c>
      <c r="S63" s="22">
        <v>97.568145999999999</v>
      </c>
      <c r="T63" s="22">
        <v>98.250656000000006</v>
      </c>
      <c r="U63" s="22">
        <v>98.785140999999996</v>
      </c>
      <c r="V63" s="22">
        <v>100.438644</v>
      </c>
      <c r="W63" s="22">
        <v>100.777649</v>
      </c>
      <c r="X63" s="22">
        <v>100.777649</v>
      </c>
      <c r="Y63" s="22">
        <v>101.117645</v>
      </c>
      <c r="Z63" s="22">
        <v>101.117645</v>
      </c>
      <c r="AA63" s="22">
        <v>101.117645</v>
      </c>
      <c r="AB63" s="22">
        <v>101.117645</v>
      </c>
      <c r="AC63" s="22">
        <v>101.53265399999999</v>
      </c>
      <c r="AD63" s="22">
        <v>101.53265399999999</v>
      </c>
      <c r="AE63" s="22">
        <v>101.76464799999999</v>
      </c>
      <c r="AF63" s="22">
        <v>101.76464799999999</v>
      </c>
      <c r="AG63" s="22">
        <v>101.989655</v>
      </c>
      <c r="AH63" s="22">
        <v>101.989655</v>
      </c>
      <c r="AI63" s="23" t="s">
        <v>157</v>
      </c>
    </row>
    <row r="64" spans="1:35" ht="15" customHeight="1" x14ac:dyDescent="0.45">
      <c r="A64" s="17" t="s">
        <v>199</v>
      </c>
      <c r="B64" s="21" t="s">
        <v>164</v>
      </c>
      <c r="C64" s="22" t="s">
        <v>157</v>
      </c>
      <c r="D64" s="22">
        <v>2.4335990000000001</v>
      </c>
      <c r="E64" s="22">
        <v>8.6637020000000007</v>
      </c>
      <c r="F64" s="22">
        <v>13.732802</v>
      </c>
      <c r="G64" s="22">
        <v>16.024902000000001</v>
      </c>
      <c r="H64" s="22">
        <v>18.459</v>
      </c>
      <c r="I64" s="22">
        <v>21.614605000000001</v>
      </c>
      <c r="J64" s="22">
        <v>23.229800999999998</v>
      </c>
      <c r="K64" s="22">
        <v>23.746798999999999</v>
      </c>
      <c r="L64" s="22">
        <v>24.280795999999999</v>
      </c>
      <c r="M64" s="22">
        <v>26.037196999999999</v>
      </c>
      <c r="N64" s="22">
        <v>26.485195000000001</v>
      </c>
      <c r="O64" s="22">
        <v>27.503399000000002</v>
      </c>
      <c r="P64" s="22">
        <v>29.355404</v>
      </c>
      <c r="Q64" s="22">
        <v>30.623802000000001</v>
      </c>
      <c r="R64" s="22">
        <v>31.151900999999999</v>
      </c>
      <c r="S64" s="22">
        <v>32.130901000000001</v>
      </c>
      <c r="T64" s="22">
        <v>32.130901000000001</v>
      </c>
      <c r="U64" s="22">
        <v>32.130901000000001</v>
      </c>
      <c r="V64" s="22">
        <v>32.461903</v>
      </c>
      <c r="W64" s="22">
        <v>32.461903</v>
      </c>
      <c r="X64" s="22">
        <v>32.461903</v>
      </c>
      <c r="Y64" s="22">
        <v>32.461903</v>
      </c>
      <c r="Z64" s="22">
        <v>32.461903</v>
      </c>
      <c r="AA64" s="22">
        <v>32.461903</v>
      </c>
      <c r="AB64" s="22">
        <v>32.461903</v>
      </c>
      <c r="AC64" s="22">
        <v>32.461903</v>
      </c>
      <c r="AD64" s="22">
        <v>32.461903</v>
      </c>
      <c r="AE64" s="22">
        <v>32.461903</v>
      </c>
      <c r="AF64" s="22">
        <v>32.541904000000002</v>
      </c>
      <c r="AG64" s="22">
        <v>32.541904000000002</v>
      </c>
      <c r="AH64" s="22">
        <v>32.541904000000002</v>
      </c>
      <c r="AI64" s="23" t="s">
        <v>157</v>
      </c>
    </row>
    <row r="65" spans="1:35" ht="15" customHeight="1" x14ac:dyDescent="0.45">
      <c r="A65" s="17" t="s">
        <v>200</v>
      </c>
      <c r="B65" s="21" t="s">
        <v>142</v>
      </c>
      <c r="C65" s="22" t="s">
        <v>157</v>
      </c>
      <c r="D65" s="22">
        <v>0.73760000000000003</v>
      </c>
      <c r="E65" s="22">
        <v>1.2996000000000001</v>
      </c>
      <c r="F65" s="22">
        <v>1.5430999999999999</v>
      </c>
      <c r="G65" s="22">
        <v>2.8249</v>
      </c>
      <c r="H65" s="22">
        <v>3.962799</v>
      </c>
      <c r="I65" s="22">
        <v>4.5044019999999998</v>
      </c>
      <c r="J65" s="22">
        <v>4.6098020000000002</v>
      </c>
      <c r="K65" s="22">
        <v>4.6098020000000002</v>
      </c>
      <c r="L65" s="22">
        <v>4.6098020000000002</v>
      </c>
      <c r="M65" s="22">
        <v>4.6098020000000002</v>
      </c>
      <c r="N65" s="22">
        <v>4.7334009999999997</v>
      </c>
      <c r="O65" s="22">
        <v>5.2949010000000003</v>
      </c>
      <c r="P65" s="22">
        <v>5.3199009999999998</v>
      </c>
      <c r="Q65" s="22">
        <v>5.3889019999999999</v>
      </c>
      <c r="R65" s="22">
        <v>5.7346019999999998</v>
      </c>
      <c r="S65" s="22">
        <v>5.7346019999999998</v>
      </c>
      <c r="T65" s="22">
        <v>5.7346019999999998</v>
      </c>
      <c r="U65" s="22">
        <v>5.7346019999999998</v>
      </c>
      <c r="V65" s="22">
        <v>5.7346019999999998</v>
      </c>
      <c r="W65" s="22">
        <v>6.3636020000000002</v>
      </c>
      <c r="X65" s="22">
        <v>6.3636020000000002</v>
      </c>
      <c r="Y65" s="22">
        <v>6.4466020000000004</v>
      </c>
      <c r="Z65" s="22">
        <v>6.9486020000000002</v>
      </c>
      <c r="AA65" s="22">
        <v>6.9486020000000002</v>
      </c>
      <c r="AB65" s="22">
        <v>7.0040019999999998</v>
      </c>
      <c r="AC65" s="22">
        <v>7.5091020000000004</v>
      </c>
      <c r="AD65" s="22">
        <v>7.5091020000000004</v>
      </c>
      <c r="AE65" s="22">
        <v>7.5091020000000004</v>
      </c>
      <c r="AF65" s="22">
        <v>8.2606009999999994</v>
      </c>
      <c r="AG65" s="22">
        <v>8.2636009999999995</v>
      </c>
      <c r="AH65" s="22">
        <v>8.2636009999999995</v>
      </c>
      <c r="AI65" s="23" t="s">
        <v>157</v>
      </c>
    </row>
    <row r="66" spans="1:35" ht="15" customHeight="1" x14ac:dyDescent="0.45">
      <c r="A66" s="17" t="s">
        <v>201</v>
      </c>
      <c r="B66" s="21" t="s">
        <v>144</v>
      </c>
      <c r="C66" s="22" t="s">
        <v>157</v>
      </c>
      <c r="D66" s="22">
        <v>0.61250000000000004</v>
      </c>
      <c r="E66" s="22">
        <v>0.90659999999999996</v>
      </c>
      <c r="F66" s="22">
        <v>1.0225</v>
      </c>
      <c r="G66" s="22">
        <v>1.1926000000000001</v>
      </c>
      <c r="H66" s="22">
        <v>1.4815</v>
      </c>
      <c r="I66" s="22">
        <v>1.4935</v>
      </c>
      <c r="J66" s="22">
        <v>2.1823999999999999</v>
      </c>
      <c r="K66" s="22">
        <v>2.722</v>
      </c>
      <c r="L66" s="22">
        <v>2.722</v>
      </c>
      <c r="M66" s="22">
        <v>2.7254999999999998</v>
      </c>
      <c r="N66" s="22">
        <v>2.7254999999999998</v>
      </c>
      <c r="O66" s="22">
        <v>2.7254999999999998</v>
      </c>
      <c r="P66" s="22">
        <v>2.7254999999999998</v>
      </c>
      <c r="Q66" s="22">
        <v>2.7254999999999998</v>
      </c>
      <c r="R66" s="22">
        <v>2.7965</v>
      </c>
      <c r="S66" s="22">
        <v>2.8134999999999999</v>
      </c>
      <c r="T66" s="22">
        <v>2.8180000000000001</v>
      </c>
      <c r="U66" s="22">
        <v>2.85</v>
      </c>
      <c r="V66" s="22">
        <v>2.8546999999999998</v>
      </c>
      <c r="W66" s="22">
        <v>2.8546999999999998</v>
      </c>
      <c r="X66" s="22">
        <v>2.8546999999999998</v>
      </c>
      <c r="Y66" s="22">
        <v>3.0636999999999999</v>
      </c>
      <c r="Z66" s="22">
        <v>3.0956999999999999</v>
      </c>
      <c r="AA66" s="22">
        <v>3.0956999999999999</v>
      </c>
      <c r="AB66" s="22">
        <v>3.0956999999999999</v>
      </c>
      <c r="AC66" s="22">
        <v>3.0956999999999999</v>
      </c>
      <c r="AD66" s="22">
        <v>3.0956999999999999</v>
      </c>
      <c r="AE66" s="22">
        <v>3.0956999999999999</v>
      </c>
      <c r="AF66" s="22">
        <v>3.0956999999999999</v>
      </c>
      <c r="AG66" s="22">
        <v>3.1393</v>
      </c>
      <c r="AH66" s="22">
        <v>3.1393</v>
      </c>
      <c r="AI66" s="23" t="s">
        <v>157</v>
      </c>
    </row>
    <row r="67" spans="1:35" ht="15" customHeight="1" x14ac:dyDescent="0.45">
      <c r="A67" s="17" t="s">
        <v>202</v>
      </c>
      <c r="B67" s="21" t="s">
        <v>175</v>
      </c>
      <c r="C67" s="22" t="s">
        <v>157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8.5629010000000001</v>
      </c>
      <c r="J67" s="22">
        <v>17.404599999999999</v>
      </c>
      <c r="K67" s="22">
        <v>17.404599999999999</v>
      </c>
      <c r="L67" s="22">
        <v>17.404599999999999</v>
      </c>
      <c r="M67" s="22">
        <v>17.404599999999999</v>
      </c>
      <c r="N67" s="22">
        <v>17.404599999999999</v>
      </c>
      <c r="O67" s="22">
        <v>17.404599999999999</v>
      </c>
      <c r="P67" s="22">
        <v>17.404599999999999</v>
      </c>
      <c r="Q67" s="22">
        <v>19.380602</v>
      </c>
      <c r="R67" s="22">
        <v>21.514600999999999</v>
      </c>
      <c r="S67" s="22">
        <v>21.514600999999999</v>
      </c>
      <c r="T67" s="22">
        <v>21.514600999999999</v>
      </c>
      <c r="U67" s="22">
        <v>21.514600999999999</v>
      </c>
      <c r="V67" s="22">
        <v>21.514600999999999</v>
      </c>
      <c r="W67" s="22">
        <v>21.514600999999999</v>
      </c>
      <c r="X67" s="22">
        <v>22.682600000000001</v>
      </c>
      <c r="Y67" s="22">
        <v>22.682600000000001</v>
      </c>
      <c r="Z67" s="22">
        <v>22.682600000000001</v>
      </c>
      <c r="AA67" s="22">
        <v>23.834599999999998</v>
      </c>
      <c r="AB67" s="22">
        <v>23.834599999999998</v>
      </c>
      <c r="AC67" s="22">
        <v>23.834599999999998</v>
      </c>
      <c r="AD67" s="22">
        <v>23.834599999999998</v>
      </c>
      <c r="AE67" s="22">
        <v>23.834599999999998</v>
      </c>
      <c r="AF67" s="22">
        <v>23.834599999999998</v>
      </c>
      <c r="AG67" s="22">
        <v>23.834599999999998</v>
      </c>
      <c r="AH67" s="22">
        <v>23.834599999999998</v>
      </c>
      <c r="AI67" s="23" t="s">
        <v>157</v>
      </c>
    </row>
    <row r="68" spans="1:35" ht="15" customHeight="1" x14ac:dyDescent="0.45">
      <c r="A68" s="17" t="s">
        <v>203</v>
      </c>
      <c r="B68" s="21" t="s">
        <v>148</v>
      </c>
      <c r="C68" s="22" t="s">
        <v>157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157</v>
      </c>
    </row>
    <row r="69" spans="1:35" ht="15" customHeight="1" x14ac:dyDescent="0.45">
      <c r="A69" s="17" t="s">
        <v>204</v>
      </c>
      <c r="B69" s="21" t="s">
        <v>150</v>
      </c>
      <c r="C69" s="22" t="s">
        <v>157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157</v>
      </c>
    </row>
    <row r="70" spans="1:35" ht="15" customHeight="1" x14ac:dyDescent="0.45">
      <c r="A70" s="17" t="s">
        <v>205</v>
      </c>
      <c r="B70" s="21" t="s">
        <v>152</v>
      </c>
      <c r="C70" s="22" t="s">
        <v>157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157</v>
      </c>
    </row>
    <row r="71" spans="1:35" ht="15" customHeight="1" x14ac:dyDescent="0.45">
      <c r="A71" s="17" t="s">
        <v>206</v>
      </c>
      <c r="B71" s="21" t="s">
        <v>154</v>
      </c>
      <c r="C71" s="22" t="s">
        <v>157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157</v>
      </c>
    </row>
    <row r="72" spans="1:35" ht="15" customHeight="1" x14ac:dyDescent="0.35">
      <c r="A72" s="17" t="s">
        <v>207</v>
      </c>
      <c r="B72" s="20" t="s">
        <v>159</v>
      </c>
      <c r="C72" s="24" t="s">
        <v>157</v>
      </c>
      <c r="D72" s="24">
        <v>12.533102</v>
      </c>
      <c r="E72" s="24">
        <v>25.800896000000002</v>
      </c>
      <c r="F72" s="24">
        <v>45.590488000000001</v>
      </c>
      <c r="G72" s="24">
        <v>66.823288000000005</v>
      </c>
      <c r="H72" s="24">
        <v>88.436278999999999</v>
      </c>
      <c r="I72" s="24">
        <v>123.083755</v>
      </c>
      <c r="J72" s="24">
        <v>137.26097100000001</v>
      </c>
      <c r="K72" s="24">
        <v>139.59986900000001</v>
      </c>
      <c r="L72" s="24">
        <v>141.52409399999999</v>
      </c>
      <c r="M72" s="24">
        <v>145.618393</v>
      </c>
      <c r="N72" s="24">
        <v>146.824997</v>
      </c>
      <c r="O72" s="24">
        <v>148.696686</v>
      </c>
      <c r="P72" s="24">
        <v>150.66598500000001</v>
      </c>
      <c r="Q72" s="24">
        <v>153.97936999999999</v>
      </c>
      <c r="R72" s="24">
        <v>158.21646100000001</v>
      </c>
      <c r="S72" s="24">
        <v>160.08845500000001</v>
      </c>
      <c r="T72" s="24">
        <v>160.77548200000001</v>
      </c>
      <c r="U72" s="24">
        <v>161.34196499999999</v>
      </c>
      <c r="V72" s="24">
        <v>163.331177</v>
      </c>
      <c r="W72" s="24">
        <v>164.29916399999999</v>
      </c>
      <c r="X72" s="24">
        <v>165.46713299999999</v>
      </c>
      <c r="Y72" s="24">
        <v>166.09913599999999</v>
      </c>
      <c r="Z72" s="24">
        <v>166.63313299999999</v>
      </c>
      <c r="AA72" s="24">
        <v>167.78512599999999</v>
      </c>
      <c r="AB72" s="24">
        <v>167.92044100000001</v>
      </c>
      <c r="AC72" s="24">
        <v>168.84054599999999</v>
      </c>
      <c r="AD72" s="24">
        <v>168.84054599999999</v>
      </c>
      <c r="AE72" s="24">
        <v>169.075546</v>
      </c>
      <c r="AF72" s="24">
        <v>169.90704299999999</v>
      </c>
      <c r="AG72" s="24">
        <v>170.178619</v>
      </c>
      <c r="AH72" s="24">
        <v>170.178619</v>
      </c>
      <c r="AI72" s="25" t="s">
        <v>157</v>
      </c>
    </row>
    <row r="74" spans="1:35" ht="15" customHeight="1" x14ac:dyDescent="0.35">
      <c r="A74" s="17" t="s">
        <v>208</v>
      </c>
      <c r="B74" s="20" t="s">
        <v>209</v>
      </c>
      <c r="C74" s="24">
        <v>1070.32312</v>
      </c>
      <c r="D74" s="24">
        <v>1099.8504640000001</v>
      </c>
      <c r="E74" s="24">
        <v>1129.268188</v>
      </c>
      <c r="F74" s="24">
        <v>1163.4343260000001</v>
      </c>
      <c r="G74" s="24">
        <v>1179.7932129999999</v>
      </c>
      <c r="H74" s="24">
        <v>1186.411987</v>
      </c>
      <c r="I74" s="24">
        <v>1187.8792719999999</v>
      </c>
      <c r="J74" s="24">
        <v>1202.3260499999999</v>
      </c>
      <c r="K74" s="24">
        <v>1217.040649</v>
      </c>
      <c r="L74" s="24">
        <v>1234.1645510000001</v>
      </c>
      <c r="M74" s="24">
        <v>1253.4351810000001</v>
      </c>
      <c r="N74" s="24">
        <v>1277.1625979999999</v>
      </c>
      <c r="O74" s="24">
        <v>1289.4554439999999</v>
      </c>
      <c r="P74" s="24">
        <v>1300.2292480000001</v>
      </c>
      <c r="Q74" s="24">
        <v>1308.8773189999999</v>
      </c>
      <c r="R74" s="24">
        <v>1316.766846</v>
      </c>
      <c r="S74" s="24">
        <v>1339.553101</v>
      </c>
      <c r="T74" s="24">
        <v>1357.752808</v>
      </c>
      <c r="U74" s="24">
        <v>1378.505981</v>
      </c>
      <c r="V74" s="24">
        <v>1397.798096</v>
      </c>
      <c r="W74" s="24">
        <v>1420.9295649999999</v>
      </c>
      <c r="X74" s="24">
        <v>1442.7570800000001</v>
      </c>
      <c r="Y74" s="24">
        <v>1468.493164</v>
      </c>
      <c r="Z74" s="24">
        <v>1495.1273189999999</v>
      </c>
      <c r="AA74" s="24">
        <v>1524.8043210000001</v>
      </c>
      <c r="AB74" s="24">
        <v>1555.6982419999999</v>
      </c>
      <c r="AC74" s="24">
        <v>1586.2452390000001</v>
      </c>
      <c r="AD74" s="24">
        <v>1614.9075929999999</v>
      </c>
      <c r="AE74" s="24">
        <v>1639.87915</v>
      </c>
      <c r="AF74" s="24">
        <v>1663.4548339999999</v>
      </c>
      <c r="AG74" s="24">
        <v>1689.364624</v>
      </c>
      <c r="AH74" s="24">
        <v>1714.849121</v>
      </c>
      <c r="AI74" s="25">
        <v>1.5321E-2</v>
      </c>
    </row>
    <row r="76" spans="1:35" ht="15" customHeight="1" x14ac:dyDescent="0.35">
      <c r="B76" s="20" t="s">
        <v>210</v>
      </c>
    </row>
    <row r="77" spans="1:35" ht="15" customHeight="1" x14ac:dyDescent="0.45">
      <c r="A77" s="17" t="s">
        <v>211</v>
      </c>
      <c r="B77" s="21" t="s">
        <v>162</v>
      </c>
      <c r="C77" s="22">
        <v>2.760983</v>
      </c>
      <c r="D77" s="22">
        <v>2.708691</v>
      </c>
      <c r="E77" s="22">
        <v>2.6398199999999998</v>
      </c>
      <c r="F77" s="22">
        <v>2.6131690000000001</v>
      </c>
      <c r="G77" s="22">
        <v>2.603872</v>
      </c>
      <c r="H77" s="22">
        <v>2.5819559999999999</v>
      </c>
      <c r="I77" s="22">
        <v>2.5570659999999998</v>
      </c>
      <c r="J77" s="22">
        <v>2.5357020000000001</v>
      </c>
      <c r="K77" s="22">
        <v>2.5098440000000002</v>
      </c>
      <c r="L77" s="22">
        <v>2.4854310000000002</v>
      </c>
      <c r="M77" s="22">
        <v>2.461249</v>
      </c>
      <c r="N77" s="22">
        <v>2.4389919999999998</v>
      </c>
      <c r="O77" s="22">
        <v>2.416299</v>
      </c>
      <c r="P77" s="22">
        <v>2.394504</v>
      </c>
      <c r="Q77" s="22">
        <v>2.372611</v>
      </c>
      <c r="R77" s="22">
        <v>2.349526</v>
      </c>
      <c r="S77" s="22">
        <v>2.3259349999999999</v>
      </c>
      <c r="T77" s="22">
        <v>2.3032569999999999</v>
      </c>
      <c r="U77" s="22">
        <v>2.28105</v>
      </c>
      <c r="V77" s="22">
        <v>2.2593070000000002</v>
      </c>
      <c r="W77" s="22">
        <v>2.2372169999999998</v>
      </c>
      <c r="X77" s="22">
        <v>2.2152259999999999</v>
      </c>
      <c r="Y77" s="22">
        <v>2.1923490000000001</v>
      </c>
      <c r="Z77" s="22">
        <v>2.1703079999999999</v>
      </c>
      <c r="AA77" s="22">
        <v>2.1480039999999998</v>
      </c>
      <c r="AB77" s="22">
        <v>2.1255289999999998</v>
      </c>
      <c r="AC77" s="22">
        <v>2.1029819999999999</v>
      </c>
      <c r="AD77" s="22">
        <v>2.0807609999999999</v>
      </c>
      <c r="AE77" s="22">
        <v>2.0585079999999998</v>
      </c>
      <c r="AF77" s="22">
        <v>2.0361690000000001</v>
      </c>
      <c r="AG77" s="22">
        <v>2.0132780000000001</v>
      </c>
      <c r="AH77" s="22">
        <v>1.989938</v>
      </c>
      <c r="AI77" s="23">
        <v>-1.0508E-2</v>
      </c>
    </row>
    <row r="78" spans="1:35" ht="15" customHeight="1" x14ac:dyDescent="0.45">
      <c r="A78" s="17" t="s">
        <v>212</v>
      </c>
      <c r="B78" s="21" t="s">
        <v>213</v>
      </c>
      <c r="C78" s="22">
        <v>0.45384600000000003</v>
      </c>
      <c r="D78" s="22">
        <v>0.453874</v>
      </c>
      <c r="E78" s="22">
        <v>0.411941</v>
      </c>
      <c r="F78" s="22">
        <v>0.41203499999999998</v>
      </c>
      <c r="G78" s="22">
        <v>0.41212799999999999</v>
      </c>
      <c r="H78" s="22">
        <v>0.41225600000000001</v>
      </c>
      <c r="I78" s="22">
        <v>0.412354</v>
      </c>
      <c r="J78" s="22">
        <v>0.41245799999999999</v>
      </c>
      <c r="K78" s="22">
        <v>0.41253099999999998</v>
      </c>
      <c r="L78" s="22">
        <v>0.41260000000000002</v>
      </c>
      <c r="M78" s="22">
        <v>0.41264699999999999</v>
      </c>
      <c r="N78" s="22">
        <v>0.41267999999999999</v>
      </c>
      <c r="O78" s="22">
        <v>0.41270099999999998</v>
      </c>
      <c r="P78" s="22">
        <v>0.41270099999999998</v>
      </c>
      <c r="Q78" s="22">
        <v>0.41268700000000003</v>
      </c>
      <c r="R78" s="22">
        <v>0.41267199999999998</v>
      </c>
      <c r="S78" s="22">
        <v>0.41265299999999999</v>
      </c>
      <c r="T78" s="22">
        <v>0.41263699999999998</v>
      </c>
      <c r="U78" s="22">
        <v>0.41264699999999999</v>
      </c>
      <c r="V78" s="22">
        <v>0.41267100000000001</v>
      </c>
      <c r="W78" s="22">
        <v>0.41270899999999999</v>
      </c>
      <c r="X78" s="22">
        <v>0.41276099999999999</v>
      </c>
      <c r="Y78" s="22">
        <v>0.41282200000000002</v>
      </c>
      <c r="Z78" s="22">
        <v>0.41289700000000001</v>
      </c>
      <c r="AA78" s="22">
        <v>0.41298899999999999</v>
      </c>
      <c r="AB78" s="22">
        <v>0.41306900000000002</v>
      </c>
      <c r="AC78" s="22">
        <v>0.41315800000000003</v>
      </c>
      <c r="AD78" s="22">
        <v>0.41327000000000003</v>
      </c>
      <c r="AE78" s="22">
        <v>0.413408</v>
      </c>
      <c r="AF78" s="22">
        <v>0.413526</v>
      </c>
      <c r="AG78" s="22">
        <v>0.41364299999999998</v>
      </c>
      <c r="AH78" s="22">
        <v>0.413744</v>
      </c>
      <c r="AI78" s="23">
        <v>-2.98E-3</v>
      </c>
    </row>
    <row r="79" spans="1:35" ht="15" customHeight="1" x14ac:dyDescent="0.45">
      <c r="A79" s="17" t="s">
        <v>214</v>
      </c>
      <c r="B79" s="21" t="s">
        <v>215</v>
      </c>
      <c r="C79" s="22">
        <v>16.298663999999999</v>
      </c>
      <c r="D79" s="22">
        <v>17.940989999999999</v>
      </c>
      <c r="E79" s="22">
        <v>18.110426</v>
      </c>
      <c r="F79" s="22">
        <v>18.436616999999998</v>
      </c>
      <c r="G79" s="22">
        <v>18.758444000000001</v>
      </c>
      <c r="H79" s="22">
        <v>19.095040999999998</v>
      </c>
      <c r="I79" s="22">
        <v>19.427498</v>
      </c>
      <c r="J79" s="22">
        <v>19.772525999999999</v>
      </c>
      <c r="K79" s="22">
        <v>20.118828000000001</v>
      </c>
      <c r="L79" s="22">
        <v>20.471177999999998</v>
      </c>
      <c r="M79" s="22">
        <v>20.832165</v>
      </c>
      <c r="N79" s="22">
        <v>21.163128</v>
      </c>
      <c r="O79" s="22">
        <v>21.534234999999999</v>
      </c>
      <c r="P79" s="22">
        <v>21.931553000000001</v>
      </c>
      <c r="Q79" s="22">
        <v>22.246919999999999</v>
      </c>
      <c r="R79" s="22">
        <v>22.696594000000001</v>
      </c>
      <c r="S79" s="22">
        <v>23.129142999999999</v>
      </c>
      <c r="T79" s="22">
        <v>23.539885000000002</v>
      </c>
      <c r="U79" s="22">
        <v>23.947759999999999</v>
      </c>
      <c r="V79" s="22">
        <v>24.421848000000001</v>
      </c>
      <c r="W79" s="22">
        <v>24.914476000000001</v>
      </c>
      <c r="X79" s="22">
        <v>25.369008999999998</v>
      </c>
      <c r="Y79" s="22">
        <v>25.909945</v>
      </c>
      <c r="Z79" s="22">
        <v>26.511009000000001</v>
      </c>
      <c r="AA79" s="22">
        <v>27.127932000000001</v>
      </c>
      <c r="AB79" s="22">
        <v>27.786633999999999</v>
      </c>
      <c r="AC79" s="22">
        <v>28.544798</v>
      </c>
      <c r="AD79" s="22">
        <v>29.265436000000001</v>
      </c>
      <c r="AE79" s="22">
        <v>30.128890999999999</v>
      </c>
      <c r="AF79" s="22">
        <v>31.014188999999998</v>
      </c>
      <c r="AG79" s="22">
        <v>31.979407999999999</v>
      </c>
      <c r="AH79" s="22">
        <v>33.035477</v>
      </c>
      <c r="AI79" s="23">
        <v>2.3052E-2</v>
      </c>
    </row>
    <row r="80" spans="1:35" ht="15" customHeight="1" x14ac:dyDescent="0.45">
      <c r="A80" s="17" t="s">
        <v>216</v>
      </c>
      <c r="B80" s="21" t="s">
        <v>217</v>
      </c>
      <c r="C80" s="22">
        <v>3.2518500000000001</v>
      </c>
      <c r="D80" s="22">
        <v>3.2518500000000001</v>
      </c>
      <c r="E80" s="22">
        <v>3.1616200000000001</v>
      </c>
      <c r="F80" s="22">
        <v>3.192882</v>
      </c>
      <c r="G80" s="22">
        <v>3.196167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3.1907299999999998</v>
      </c>
      <c r="O80" s="22">
        <v>3.1933509999999998</v>
      </c>
      <c r="P80" s="22">
        <v>3.2031390000000002</v>
      </c>
      <c r="Q80" s="22">
        <v>3.1640670000000002</v>
      </c>
      <c r="R80" s="22">
        <v>3.1870579999999999</v>
      </c>
      <c r="S80" s="22">
        <v>3.1949610000000002</v>
      </c>
      <c r="T80" s="22">
        <v>3.1833870000000002</v>
      </c>
      <c r="U80" s="22">
        <v>3.1616279999999999</v>
      </c>
      <c r="V80" s="22">
        <v>3.1623160000000001</v>
      </c>
      <c r="W80" s="22">
        <v>3.165419</v>
      </c>
      <c r="X80" s="22">
        <v>3.1415920000000002</v>
      </c>
      <c r="Y80" s="22">
        <v>3.1429779999999998</v>
      </c>
      <c r="Z80" s="22">
        <v>3.154846</v>
      </c>
      <c r="AA80" s="22">
        <v>3.1581769999999998</v>
      </c>
      <c r="AB80" s="22">
        <v>3.1603469999999998</v>
      </c>
      <c r="AC80" s="22">
        <v>3.1912219999999998</v>
      </c>
      <c r="AD80" s="22">
        <v>3.1771250000000002</v>
      </c>
      <c r="AE80" s="22">
        <v>3.2027580000000002</v>
      </c>
      <c r="AF80" s="22">
        <v>3.2040730000000002</v>
      </c>
      <c r="AG80" s="22">
        <v>3.2040730000000002</v>
      </c>
      <c r="AH80" s="22">
        <v>3.2040730000000002</v>
      </c>
      <c r="AI80" s="23">
        <v>-4.7699999999999999E-4</v>
      </c>
    </row>
    <row r="81" spans="1:35" ht="15" customHeight="1" x14ac:dyDescent="0.45">
      <c r="A81" s="17" t="s">
        <v>218</v>
      </c>
      <c r="B81" s="21" t="s">
        <v>154</v>
      </c>
      <c r="C81" s="22">
        <v>35.857658000000001</v>
      </c>
      <c r="D81" s="22">
        <v>41.082751999999999</v>
      </c>
      <c r="E81" s="22">
        <v>46.674225</v>
      </c>
      <c r="F81" s="22">
        <v>51.053016999999997</v>
      </c>
      <c r="G81" s="22">
        <v>54.512729999999998</v>
      </c>
      <c r="H81" s="22">
        <v>57.513339999999999</v>
      </c>
      <c r="I81" s="22">
        <v>61.176116999999998</v>
      </c>
      <c r="J81" s="22">
        <v>64.874283000000005</v>
      </c>
      <c r="K81" s="22">
        <v>68.530647000000002</v>
      </c>
      <c r="L81" s="22">
        <v>71.887077000000005</v>
      </c>
      <c r="M81" s="22">
        <v>75.309036000000006</v>
      </c>
      <c r="N81" s="22">
        <v>79.030959999999993</v>
      </c>
      <c r="O81" s="22">
        <v>82.055442999999997</v>
      </c>
      <c r="P81" s="22">
        <v>85.001564000000002</v>
      </c>
      <c r="Q81" s="22">
        <v>88.262230000000002</v>
      </c>
      <c r="R81" s="22">
        <v>91.569557000000003</v>
      </c>
      <c r="S81" s="22">
        <v>94.510895000000005</v>
      </c>
      <c r="T81" s="22">
        <v>97.956337000000005</v>
      </c>
      <c r="U81" s="22">
        <v>101.006828</v>
      </c>
      <c r="V81" s="22">
        <v>104.473579</v>
      </c>
      <c r="W81" s="22">
        <v>107.644356</v>
      </c>
      <c r="X81" s="22">
        <v>110.739616</v>
      </c>
      <c r="Y81" s="22">
        <v>113.990257</v>
      </c>
      <c r="Z81" s="22">
        <v>117.26754</v>
      </c>
      <c r="AA81" s="22">
        <v>120.52076</v>
      </c>
      <c r="AB81" s="22">
        <v>123.99299600000001</v>
      </c>
      <c r="AC81" s="22">
        <v>127.323044</v>
      </c>
      <c r="AD81" s="22">
        <v>131.00328099999999</v>
      </c>
      <c r="AE81" s="22">
        <v>134.57751500000001</v>
      </c>
      <c r="AF81" s="22">
        <v>138.08592200000001</v>
      </c>
      <c r="AG81" s="22">
        <v>141.45945699999999</v>
      </c>
      <c r="AH81" s="22">
        <v>145.05380199999999</v>
      </c>
      <c r="AI81" s="23">
        <v>4.6114000000000002E-2</v>
      </c>
    </row>
    <row r="82" spans="1:35" ht="15" customHeight="1" x14ac:dyDescent="0.45">
      <c r="A82" s="17" t="s">
        <v>219</v>
      </c>
      <c r="B82" s="21" t="s">
        <v>220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221</v>
      </c>
      <c r="B83" s="20" t="s">
        <v>159</v>
      </c>
      <c r="C83" s="24">
        <v>59.034103000000002</v>
      </c>
      <c r="D83" s="24">
        <v>65.849258000000006</v>
      </c>
      <c r="E83" s="24">
        <v>71.471137999999996</v>
      </c>
      <c r="F83" s="24">
        <v>76.180817000000005</v>
      </c>
      <c r="G83" s="24">
        <v>79.956444000000005</v>
      </c>
      <c r="H83" s="24">
        <v>83.279769999999999</v>
      </c>
      <c r="I83" s="24">
        <v>87.250206000000006</v>
      </c>
      <c r="J83" s="24">
        <v>91.272141000000005</v>
      </c>
      <c r="K83" s="24">
        <v>95.249022999999994</v>
      </c>
      <c r="L83" s="24">
        <v>98.933456000000007</v>
      </c>
      <c r="M83" s="24">
        <v>102.692268</v>
      </c>
      <c r="N83" s="24">
        <v>106.70959499999999</v>
      </c>
      <c r="O83" s="24">
        <v>110.08512899999999</v>
      </c>
      <c r="P83" s="24">
        <v>113.41656500000001</v>
      </c>
      <c r="Q83" s="24">
        <v>116.93161000000001</v>
      </c>
      <c r="R83" s="24">
        <v>120.688507</v>
      </c>
      <c r="S83" s="24">
        <v>124.046684</v>
      </c>
      <c r="T83" s="24">
        <v>127.868599</v>
      </c>
      <c r="U83" s="24">
        <v>131.283005</v>
      </c>
      <c r="V83" s="24">
        <v>135.20282</v>
      </c>
      <c r="W83" s="24">
        <v>138.847275</v>
      </c>
      <c r="X83" s="24">
        <v>142.351303</v>
      </c>
      <c r="Y83" s="24">
        <v>146.12146000000001</v>
      </c>
      <c r="Z83" s="24">
        <v>149.9897</v>
      </c>
      <c r="AA83" s="24">
        <v>153.840958</v>
      </c>
      <c r="AB83" s="24">
        <v>157.95167499999999</v>
      </c>
      <c r="AC83" s="24">
        <v>162.04830899999999</v>
      </c>
      <c r="AD83" s="24">
        <v>166.41297900000001</v>
      </c>
      <c r="AE83" s="24">
        <v>170.854187</v>
      </c>
      <c r="AF83" s="24">
        <v>175.22699</v>
      </c>
      <c r="AG83" s="24">
        <v>179.54295300000001</v>
      </c>
      <c r="AH83" s="24">
        <v>184.17013499999999</v>
      </c>
      <c r="AI83" s="25">
        <v>3.7383E-2</v>
      </c>
    </row>
    <row r="85" spans="1:35" ht="15" customHeight="1" x14ac:dyDescent="0.35">
      <c r="A85" s="17" t="s">
        <v>222</v>
      </c>
      <c r="B85" s="20" t="s">
        <v>223</v>
      </c>
      <c r="C85" s="24" t="s">
        <v>157</v>
      </c>
      <c r="D85" s="24">
        <v>6.893586</v>
      </c>
      <c r="E85" s="24">
        <v>13.364277</v>
      </c>
      <c r="F85" s="24">
        <v>18.100608999999999</v>
      </c>
      <c r="G85" s="24">
        <v>21.885534</v>
      </c>
      <c r="H85" s="24">
        <v>25.230775999999999</v>
      </c>
      <c r="I85" s="24">
        <v>29.226112000000001</v>
      </c>
      <c r="J85" s="24">
        <v>33.269404999999999</v>
      </c>
      <c r="K85" s="24">
        <v>37.272129</v>
      </c>
      <c r="L85" s="24">
        <v>40.980975999999998</v>
      </c>
      <c r="M85" s="24">
        <v>44.763961999999999</v>
      </c>
      <c r="N85" s="24">
        <v>48.843628000000002</v>
      </c>
      <c r="O85" s="24">
        <v>52.241858999999998</v>
      </c>
      <c r="P85" s="24">
        <v>55.649109000000003</v>
      </c>
      <c r="Q85" s="24">
        <v>59.303401999999998</v>
      </c>
      <c r="R85" s="24">
        <v>63.083378000000003</v>
      </c>
      <c r="S85" s="24">
        <v>66.472740000000002</v>
      </c>
      <c r="T85" s="24">
        <v>70.352089000000007</v>
      </c>
      <c r="U85" s="24">
        <v>73.857117000000002</v>
      </c>
      <c r="V85" s="24">
        <v>77.798698000000002</v>
      </c>
      <c r="W85" s="24">
        <v>81.465225000000004</v>
      </c>
      <c r="X85" s="24">
        <v>85.068680000000001</v>
      </c>
      <c r="Y85" s="24">
        <v>88.861701999999994</v>
      </c>
      <c r="Z85" s="24">
        <v>92.781882999999993</v>
      </c>
      <c r="AA85" s="24">
        <v>96.696647999999996</v>
      </c>
      <c r="AB85" s="24">
        <v>100.829849</v>
      </c>
      <c r="AC85" s="24">
        <v>104.949074</v>
      </c>
      <c r="AD85" s="24">
        <v>109.378265</v>
      </c>
      <c r="AE85" s="24">
        <v>113.84172100000001</v>
      </c>
      <c r="AF85" s="24">
        <v>118.23689299999999</v>
      </c>
      <c r="AG85" s="24">
        <v>122.578506</v>
      </c>
      <c r="AH85" s="24">
        <v>127.229034</v>
      </c>
      <c r="AI85" s="25" t="s">
        <v>157</v>
      </c>
    </row>
    <row r="86" spans="1:35" ht="15" customHeight="1" thickBot="1" x14ac:dyDescent="0.4"/>
    <row r="87" spans="1:35" ht="15" customHeight="1" x14ac:dyDescent="0.35">
      <c r="B87" s="43" t="s">
        <v>224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ht="15" customHeight="1" x14ac:dyDescent="0.35">
      <c r="B88" s="26" t="s">
        <v>225</v>
      </c>
    </row>
    <row r="89" spans="1:35" ht="15" customHeight="1" x14ac:dyDescent="0.35">
      <c r="B89" s="26" t="s">
        <v>226</v>
      </c>
    </row>
    <row r="90" spans="1:35" ht="15" customHeight="1" x14ac:dyDescent="0.35">
      <c r="B90" s="26" t="s">
        <v>227</v>
      </c>
    </row>
    <row r="91" spans="1:35" ht="15" customHeight="1" x14ac:dyDescent="0.35">
      <c r="B91" s="26" t="s">
        <v>228</v>
      </c>
    </row>
    <row r="92" spans="1:35" ht="15" customHeight="1" x14ac:dyDescent="0.35">
      <c r="B92" s="26" t="s">
        <v>229</v>
      </c>
    </row>
    <row r="93" spans="1:35" ht="15" customHeight="1" x14ac:dyDescent="0.35">
      <c r="B93" s="26" t="s">
        <v>230</v>
      </c>
    </row>
    <row r="94" spans="1:35" ht="15" customHeight="1" x14ac:dyDescent="0.35">
      <c r="B94" s="26" t="s">
        <v>231</v>
      </c>
    </row>
    <row r="95" spans="1:35" ht="15" customHeight="1" x14ac:dyDescent="0.35">
      <c r="B95" s="26" t="s">
        <v>232</v>
      </c>
    </row>
    <row r="96" spans="1:35" ht="15" customHeight="1" x14ac:dyDescent="0.35">
      <c r="B96" s="26" t="s">
        <v>233</v>
      </c>
    </row>
    <row r="97" spans="2:2" ht="15" customHeight="1" x14ac:dyDescent="0.35">
      <c r="B97" s="26" t="s">
        <v>234</v>
      </c>
    </row>
    <row r="98" spans="2:2" ht="15" customHeight="1" x14ac:dyDescent="0.35">
      <c r="B98" s="26" t="s">
        <v>235</v>
      </c>
    </row>
    <row r="99" spans="2:2" ht="15" customHeight="1" x14ac:dyDescent="0.35">
      <c r="B99" s="26" t="s">
        <v>236</v>
      </c>
    </row>
    <row r="100" spans="2:2" ht="15" customHeight="1" x14ac:dyDescent="0.35">
      <c r="B100" s="26" t="s">
        <v>237</v>
      </c>
    </row>
    <row r="101" spans="2:2" ht="15" customHeight="1" x14ac:dyDescent="0.35">
      <c r="B101" s="26" t="s">
        <v>238</v>
      </c>
    </row>
    <row r="102" spans="2:2" ht="15" customHeight="1" x14ac:dyDescent="0.35">
      <c r="B102" s="26" t="s">
        <v>239</v>
      </c>
    </row>
    <row r="103" spans="2:2" ht="15" customHeight="1" x14ac:dyDescent="0.35">
      <c r="B103" s="26" t="s">
        <v>240</v>
      </c>
    </row>
    <row r="104" spans="2:2" ht="15" customHeight="1" x14ac:dyDescent="0.35">
      <c r="B104" s="26" t="s">
        <v>241</v>
      </c>
    </row>
    <row r="105" spans="2:2" ht="15" customHeight="1" x14ac:dyDescent="0.35">
      <c r="B105" s="26" t="s">
        <v>242</v>
      </c>
    </row>
    <row r="106" spans="2:2" ht="15" customHeight="1" x14ac:dyDescent="0.35">
      <c r="B106" s="26" t="s">
        <v>243</v>
      </c>
    </row>
    <row r="107" spans="2:2" ht="15" customHeight="1" x14ac:dyDescent="0.35">
      <c r="B107" s="26" t="s">
        <v>244</v>
      </c>
    </row>
    <row r="108" spans="2:2" ht="15" customHeight="1" x14ac:dyDescent="0.35">
      <c r="B108" s="26" t="s">
        <v>245</v>
      </c>
    </row>
    <row r="109" spans="2:2" ht="15" customHeight="1" x14ac:dyDescent="0.35">
      <c r="B109" s="26" t="s">
        <v>246</v>
      </c>
    </row>
    <row r="110" spans="2:2" ht="15" customHeight="1" x14ac:dyDescent="0.35">
      <c r="B110" s="26" t="s">
        <v>247</v>
      </c>
    </row>
    <row r="111" spans="2:2" ht="15" customHeight="1" x14ac:dyDescent="0.35">
      <c r="B111" s="26" t="s">
        <v>257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Y17" sqref="Y17"/>
    </sheetView>
  </sheetViews>
  <sheetFormatPr defaultColWidth="9" defaultRowHeight="15" customHeight="1" x14ac:dyDescent="0.35"/>
  <cols>
    <col min="1" max="1" width="19.3984375" style="13" hidden="1" customWidth="1"/>
    <col min="2" max="2" width="42.73046875" style="13" customWidth="1"/>
    <col min="3" max="16384" width="9" style="13"/>
  </cols>
  <sheetData>
    <row r="1" spans="1:35" ht="15" customHeight="1" thickBot="1" x14ac:dyDescent="0.4">
      <c r="B1" s="14" t="s">
        <v>248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/>
    <row r="3" spans="1:35" ht="15" customHeight="1" x14ac:dyDescent="0.35">
      <c r="C3" s="16" t="s">
        <v>122</v>
      </c>
      <c r="D3" s="16" t="s">
        <v>123</v>
      </c>
      <c r="E3" s="16"/>
      <c r="F3" s="16"/>
      <c r="G3" s="16"/>
    </row>
    <row r="4" spans="1:35" ht="15" customHeight="1" x14ac:dyDescent="0.35">
      <c r="C4" s="16" t="s">
        <v>124</v>
      </c>
      <c r="D4" s="16" t="s">
        <v>249</v>
      </c>
      <c r="E4" s="16"/>
      <c r="F4" s="16"/>
      <c r="G4" s="16" t="s">
        <v>250</v>
      </c>
    </row>
    <row r="5" spans="1:35" ht="15" customHeight="1" x14ac:dyDescent="0.35">
      <c r="C5" s="16" t="s">
        <v>125</v>
      </c>
      <c r="D5" s="16" t="s">
        <v>126</v>
      </c>
      <c r="E5" s="16"/>
      <c r="F5" s="16"/>
      <c r="G5" s="16"/>
    </row>
    <row r="6" spans="1:35" ht="15" customHeight="1" x14ac:dyDescent="0.35">
      <c r="C6" s="16" t="s">
        <v>127</v>
      </c>
      <c r="D6" s="16"/>
      <c r="E6" s="16" t="s">
        <v>128</v>
      </c>
      <c r="F6" s="16"/>
      <c r="G6" s="16"/>
    </row>
    <row r="10" spans="1:35" ht="15" customHeight="1" x14ac:dyDescent="0.5">
      <c r="A10" s="17" t="s">
        <v>129</v>
      </c>
      <c r="B10" s="18" t="s">
        <v>130</v>
      </c>
    </row>
    <row r="11" spans="1:35" ht="15" customHeight="1" x14ac:dyDescent="0.35">
      <c r="B11" s="14" t="s">
        <v>131</v>
      </c>
    </row>
    <row r="12" spans="1:35" ht="15" customHeight="1" x14ac:dyDescent="0.35">
      <c r="B12" s="14" t="s">
        <v>132</v>
      </c>
      <c r="C12" s="19" t="s">
        <v>132</v>
      </c>
      <c r="D12" s="19" t="s">
        <v>132</v>
      </c>
      <c r="E12" s="19" t="s">
        <v>132</v>
      </c>
      <c r="F12" s="19" t="s">
        <v>132</v>
      </c>
      <c r="G12" s="19" t="s">
        <v>132</v>
      </c>
      <c r="H12" s="19" t="s">
        <v>132</v>
      </c>
      <c r="I12" s="19" t="s">
        <v>132</v>
      </c>
      <c r="J12" s="19" t="s">
        <v>132</v>
      </c>
      <c r="K12" s="19" t="s">
        <v>132</v>
      </c>
      <c r="L12" s="19" t="s">
        <v>132</v>
      </c>
      <c r="M12" s="19" t="s">
        <v>132</v>
      </c>
      <c r="N12" s="19" t="s">
        <v>132</v>
      </c>
      <c r="O12" s="19" t="s">
        <v>132</v>
      </c>
      <c r="P12" s="19" t="s">
        <v>132</v>
      </c>
      <c r="Q12" s="19" t="s">
        <v>132</v>
      </c>
      <c r="R12" s="19" t="s">
        <v>132</v>
      </c>
      <c r="S12" s="19" t="s">
        <v>132</v>
      </c>
      <c r="T12" s="19" t="s">
        <v>132</v>
      </c>
      <c r="U12" s="19" t="s">
        <v>132</v>
      </c>
      <c r="V12" s="19" t="s">
        <v>132</v>
      </c>
      <c r="W12" s="19" t="s">
        <v>132</v>
      </c>
      <c r="X12" s="19" t="s">
        <v>132</v>
      </c>
      <c r="Y12" s="19" t="s">
        <v>132</v>
      </c>
      <c r="Z12" s="19" t="s">
        <v>132</v>
      </c>
      <c r="AA12" s="19" t="s">
        <v>132</v>
      </c>
      <c r="AB12" s="19" t="s">
        <v>132</v>
      </c>
      <c r="AC12" s="19" t="s">
        <v>132</v>
      </c>
      <c r="AD12" s="19" t="s">
        <v>132</v>
      </c>
      <c r="AE12" s="19" t="s">
        <v>132</v>
      </c>
      <c r="AF12" s="19" t="s">
        <v>132</v>
      </c>
      <c r="AG12" s="19" t="s">
        <v>132</v>
      </c>
      <c r="AH12" s="19" t="s">
        <v>132</v>
      </c>
      <c r="AI12" s="19" t="s">
        <v>133</v>
      </c>
    </row>
    <row r="13" spans="1:35" ht="15" customHeight="1" thickBot="1" x14ac:dyDescent="0.4">
      <c r="B13" s="15" t="s">
        <v>134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135</v>
      </c>
    </row>
    <row r="16" spans="1:35" ht="15" customHeight="1" x14ac:dyDescent="0.35">
      <c r="B16" s="20" t="s">
        <v>136</v>
      </c>
    </row>
    <row r="17" spans="1:35" ht="15" customHeight="1" x14ac:dyDescent="0.45">
      <c r="A17" s="17" t="s">
        <v>137</v>
      </c>
      <c r="B17" s="21" t="s">
        <v>138</v>
      </c>
      <c r="C17" s="22">
        <v>231.084137</v>
      </c>
      <c r="D17" s="22">
        <v>223.796234</v>
      </c>
      <c r="E17" s="22">
        <v>221.061813</v>
      </c>
      <c r="F17" s="22">
        <v>201.93948399999999</v>
      </c>
      <c r="G17" s="22">
        <v>171.54209900000001</v>
      </c>
      <c r="H17" s="22">
        <v>132.03362999999999</v>
      </c>
      <c r="I17" s="22">
        <v>37.654567999999998</v>
      </c>
      <c r="J17" s="22">
        <v>33.713566</v>
      </c>
      <c r="K17" s="22">
        <v>30.343861</v>
      </c>
      <c r="L17" s="22">
        <v>25.215102999999999</v>
      </c>
      <c r="M17" s="22">
        <v>21.363800000000001</v>
      </c>
      <c r="N17" s="22">
        <v>19.865801000000001</v>
      </c>
      <c r="O17" s="22">
        <v>19.633800999999998</v>
      </c>
      <c r="P17" s="22">
        <v>19.633800999999998</v>
      </c>
      <c r="Q17" s="22">
        <v>18.843402999999999</v>
      </c>
      <c r="R17" s="22">
        <v>16.092601999999999</v>
      </c>
      <c r="S17" s="22">
        <v>15.2166</v>
      </c>
      <c r="T17" s="22">
        <v>15.2166</v>
      </c>
      <c r="U17" s="22">
        <v>14.877602</v>
      </c>
      <c r="V17" s="22">
        <v>13.1416</v>
      </c>
      <c r="W17" s="22">
        <v>12.357601000000001</v>
      </c>
      <c r="X17" s="22">
        <v>12.357601000000001</v>
      </c>
      <c r="Y17" s="22">
        <v>10.8711</v>
      </c>
      <c r="Z17" s="22">
        <v>10.8711</v>
      </c>
      <c r="AA17" s="22">
        <v>10.8711</v>
      </c>
      <c r="AB17" s="22">
        <v>10.8711</v>
      </c>
      <c r="AC17" s="22">
        <v>10.8711</v>
      </c>
      <c r="AD17" s="22">
        <v>10.8711</v>
      </c>
      <c r="AE17" s="22">
        <v>10.8711</v>
      </c>
      <c r="AF17" s="22">
        <v>10.8711</v>
      </c>
      <c r="AG17" s="22">
        <v>10.8711</v>
      </c>
      <c r="AH17" s="22">
        <v>10.8711</v>
      </c>
      <c r="AI17" s="23">
        <v>-9.3896999999999994E-2</v>
      </c>
    </row>
    <row r="18" spans="1:35" ht="15" customHeight="1" x14ac:dyDescent="0.45">
      <c r="A18" s="17" t="s">
        <v>139</v>
      </c>
      <c r="B18" s="21" t="s">
        <v>140</v>
      </c>
      <c r="C18" s="22">
        <v>75.206710999999999</v>
      </c>
      <c r="D18" s="22">
        <v>72.773109000000005</v>
      </c>
      <c r="E18" s="22">
        <v>66.829505999999995</v>
      </c>
      <c r="F18" s="22">
        <v>62.146507</v>
      </c>
      <c r="G18" s="22">
        <v>59.319808999999999</v>
      </c>
      <c r="H18" s="22">
        <v>57.635696000000003</v>
      </c>
      <c r="I18" s="22">
        <v>88.320625000000007</v>
      </c>
      <c r="J18" s="22">
        <v>86.690528999999998</v>
      </c>
      <c r="K18" s="22">
        <v>85.953529000000003</v>
      </c>
      <c r="L18" s="22">
        <v>85.419533000000001</v>
      </c>
      <c r="M18" s="22">
        <v>80.064628999999996</v>
      </c>
      <c r="N18" s="22">
        <v>79.616630999999998</v>
      </c>
      <c r="O18" s="22">
        <v>77.412430000000001</v>
      </c>
      <c r="P18" s="22">
        <v>77.002624999999995</v>
      </c>
      <c r="Q18" s="22">
        <v>75.500725000000003</v>
      </c>
      <c r="R18" s="22">
        <v>73.912627999999998</v>
      </c>
      <c r="S18" s="22">
        <v>70.837729999999993</v>
      </c>
      <c r="T18" s="22">
        <v>67.255722000000006</v>
      </c>
      <c r="U18" s="22">
        <v>64.648574999999994</v>
      </c>
      <c r="V18" s="22">
        <v>61.529910999999998</v>
      </c>
      <c r="W18" s="22">
        <v>61.003239000000001</v>
      </c>
      <c r="X18" s="22">
        <v>57.110022999999998</v>
      </c>
      <c r="Y18" s="22">
        <v>56.070625</v>
      </c>
      <c r="Z18" s="22">
        <v>52.484802000000002</v>
      </c>
      <c r="AA18" s="22">
        <v>51.188800999999998</v>
      </c>
      <c r="AB18" s="22">
        <v>51.051903000000003</v>
      </c>
      <c r="AC18" s="22">
        <v>48.519508000000002</v>
      </c>
      <c r="AD18" s="22">
        <v>45.450611000000002</v>
      </c>
      <c r="AE18" s="22">
        <v>44.25441</v>
      </c>
      <c r="AF18" s="22">
        <v>41.007401000000002</v>
      </c>
      <c r="AG18" s="22">
        <v>40.607903</v>
      </c>
      <c r="AH18" s="22">
        <v>39.929935</v>
      </c>
      <c r="AI18" s="23">
        <v>-2.0216000000000001E-2</v>
      </c>
    </row>
    <row r="19" spans="1:35" ht="15" customHeight="1" x14ac:dyDescent="0.45">
      <c r="A19" s="17" t="s">
        <v>141</v>
      </c>
      <c r="B19" s="21" t="s">
        <v>142</v>
      </c>
      <c r="C19" s="22">
        <v>239.88580300000001</v>
      </c>
      <c r="D19" s="22">
        <v>244.90321399999999</v>
      </c>
      <c r="E19" s="22">
        <v>254.83371</v>
      </c>
      <c r="F19" s="22">
        <v>269.94467200000003</v>
      </c>
      <c r="G19" s="22">
        <v>286.498718</v>
      </c>
      <c r="H19" s="22">
        <v>305.46267699999999</v>
      </c>
      <c r="I19" s="22">
        <v>324.47421300000002</v>
      </c>
      <c r="J19" s="22">
        <v>326.89288299999998</v>
      </c>
      <c r="K19" s="22">
        <v>333.52539100000001</v>
      </c>
      <c r="L19" s="22">
        <v>338.38076799999999</v>
      </c>
      <c r="M19" s="22">
        <v>340.08874500000002</v>
      </c>
      <c r="N19" s="22">
        <v>339.60955799999999</v>
      </c>
      <c r="O19" s="22">
        <v>340.85919200000001</v>
      </c>
      <c r="P19" s="22">
        <v>338.18658399999998</v>
      </c>
      <c r="Q19" s="22">
        <v>340.451843</v>
      </c>
      <c r="R19" s="22">
        <v>339.7901</v>
      </c>
      <c r="S19" s="22">
        <v>341.04986600000001</v>
      </c>
      <c r="T19" s="22">
        <v>341.86853000000002</v>
      </c>
      <c r="U19" s="22">
        <v>343.02459700000003</v>
      </c>
      <c r="V19" s="22">
        <v>343.520264</v>
      </c>
      <c r="W19" s="22">
        <v>343.54348800000002</v>
      </c>
      <c r="X19" s="22">
        <v>346.38494900000001</v>
      </c>
      <c r="Y19" s="22">
        <v>348.033142</v>
      </c>
      <c r="Z19" s="22">
        <v>348.72427399999998</v>
      </c>
      <c r="AA19" s="22">
        <v>351.627319</v>
      </c>
      <c r="AB19" s="22">
        <v>355.64978000000002</v>
      </c>
      <c r="AC19" s="22">
        <v>361.44180299999999</v>
      </c>
      <c r="AD19" s="22">
        <v>367.24404900000002</v>
      </c>
      <c r="AE19" s="22">
        <v>372.35672</v>
      </c>
      <c r="AF19" s="22">
        <v>378.69534299999998</v>
      </c>
      <c r="AG19" s="22">
        <v>384.55542000000003</v>
      </c>
      <c r="AH19" s="22">
        <v>393.07748400000003</v>
      </c>
      <c r="AI19" s="23">
        <v>1.6057999999999999E-2</v>
      </c>
    </row>
    <row r="20" spans="1:35" ht="15" customHeight="1" x14ac:dyDescent="0.45">
      <c r="A20" s="17" t="s">
        <v>143</v>
      </c>
      <c r="B20" s="21" t="s">
        <v>144</v>
      </c>
      <c r="C20" s="22">
        <v>140.492706</v>
      </c>
      <c r="D20" s="22">
        <v>149.766357</v>
      </c>
      <c r="E20" s="22">
        <v>154.84420800000001</v>
      </c>
      <c r="F20" s="22">
        <v>157.72830200000001</v>
      </c>
      <c r="G20" s="22">
        <v>161.04930100000001</v>
      </c>
      <c r="H20" s="22">
        <v>164.75100699999999</v>
      </c>
      <c r="I20" s="22">
        <v>172.57690400000001</v>
      </c>
      <c r="J20" s="22">
        <v>180.526993</v>
      </c>
      <c r="K20" s="22">
        <v>190.017685</v>
      </c>
      <c r="L20" s="22">
        <v>198.22735599999999</v>
      </c>
      <c r="M20" s="22">
        <v>203.104782</v>
      </c>
      <c r="N20" s="22">
        <v>206.47941599999999</v>
      </c>
      <c r="O20" s="22">
        <v>211.810272</v>
      </c>
      <c r="P20" s="22">
        <v>218.41793799999999</v>
      </c>
      <c r="Q20" s="22">
        <v>223.167755</v>
      </c>
      <c r="R20" s="22">
        <v>225.771423</v>
      </c>
      <c r="S20" s="22">
        <v>228.98745700000001</v>
      </c>
      <c r="T20" s="22">
        <v>234.474289</v>
      </c>
      <c r="U20" s="22">
        <v>236.85162399999999</v>
      </c>
      <c r="V20" s="22">
        <v>242.476257</v>
      </c>
      <c r="W20" s="22">
        <v>246.40715</v>
      </c>
      <c r="X20" s="22">
        <v>252.02548200000001</v>
      </c>
      <c r="Y20" s="22">
        <v>256.87600700000002</v>
      </c>
      <c r="Z20" s="22">
        <v>262.85711700000002</v>
      </c>
      <c r="AA20" s="22">
        <v>269.91394000000003</v>
      </c>
      <c r="AB20" s="22">
        <v>275.99084499999998</v>
      </c>
      <c r="AC20" s="22">
        <v>281.29489100000001</v>
      </c>
      <c r="AD20" s="22">
        <v>286.69970699999999</v>
      </c>
      <c r="AE20" s="22">
        <v>290.88122600000003</v>
      </c>
      <c r="AF20" s="22">
        <v>296.45098899999999</v>
      </c>
      <c r="AG20" s="22">
        <v>298.969086</v>
      </c>
      <c r="AH20" s="22">
        <v>301.07742300000001</v>
      </c>
      <c r="AI20" s="23">
        <v>2.4892000000000001E-2</v>
      </c>
    </row>
    <row r="21" spans="1:35" ht="15" customHeight="1" x14ac:dyDescent="0.45">
      <c r="A21" s="17" t="s">
        <v>145</v>
      </c>
      <c r="B21" s="21" t="s">
        <v>146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93.004265000000004</v>
      </c>
      <c r="K21" s="22">
        <v>93.039435999999995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93.740172999999999</v>
      </c>
      <c r="AC21" s="22">
        <v>93.844054999999997</v>
      </c>
      <c r="AD21" s="22">
        <v>93.898155000000003</v>
      </c>
      <c r="AE21" s="22">
        <v>93.952254999999994</v>
      </c>
      <c r="AF21" s="22">
        <v>93.985939000000002</v>
      </c>
      <c r="AG21" s="22">
        <v>94.026649000000006</v>
      </c>
      <c r="AH21" s="22">
        <v>94.088982000000001</v>
      </c>
      <c r="AI21" s="23">
        <v>-1.3489999999999999E-3</v>
      </c>
    </row>
    <row r="22" spans="1:35" ht="15" customHeight="1" x14ac:dyDescent="0.45">
      <c r="A22" s="17" t="s">
        <v>147</v>
      </c>
      <c r="B22" s="21" t="s">
        <v>148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149</v>
      </c>
      <c r="B23" s="21" t="s">
        <v>150</v>
      </c>
      <c r="C23" s="22">
        <v>1.3702000000000001</v>
      </c>
      <c r="D23" s="22">
        <v>2.4373</v>
      </c>
      <c r="E23" s="22">
        <v>4.7447819999999998</v>
      </c>
      <c r="F23" s="22">
        <v>5.3757820000000001</v>
      </c>
      <c r="G23" s="22">
        <v>6.0067820000000003</v>
      </c>
      <c r="H23" s="22">
        <v>6.6367820000000002</v>
      </c>
      <c r="I23" s="22">
        <v>7.0797819999999998</v>
      </c>
      <c r="J23" s="22">
        <v>7.4907820000000003</v>
      </c>
      <c r="K23" s="22">
        <v>7.9017819999999999</v>
      </c>
      <c r="L23" s="22">
        <v>8.3265829999999994</v>
      </c>
      <c r="M23" s="22">
        <v>11.326584</v>
      </c>
      <c r="N23" s="22">
        <v>14.776585000000001</v>
      </c>
      <c r="O23" s="22">
        <v>18.744084999999998</v>
      </c>
      <c r="P23" s="22">
        <v>23.306712999999998</v>
      </c>
      <c r="Q23" s="22">
        <v>28.553733999999999</v>
      </c>
      <c r="R23" s="22">
        <v>34.587811000000002</v>
      </c>
      <c r="S23" s="22">
        <v>41.526989</v>
      </c>
      <c r="T23" s="22">
        <v>49.50705</v>
      </c>
      <c r="U23" s="22">
        <v>58.68412</v>
      </c>
      <c r="V23" s="22">
        <v>69.237762000000004</v>
      </c>
      <c r="W23" s="22">
        <v>74.477645999999993</v>
      </c>
      <c r="X23" s="22">
        <v>83.219832999999994</v>
      </c>
      <c r="Y23" s="22">
        <v>88.426475999999994</v>
      </c>
      <c r="Z23" s="22">
        <v>94.593918000000002</v>
      </c>
      <c r="AA23" s="22">
        <v>102.636726</v>
      </c>
      <c r="AB23" s="22">
        <v>107.36676799999999</v>
      </c>
      <c r="AC23" s="22">
        <v>113.296165</v>
      </c>
      <c r="AD23" s="22">
        <v>120.695564</v>
      </c>
      <c r="AE23" s="22">
        <v>129.204849</v>
      </c>
      <c r="AF23" s="22">
        <v>137.13520800000001</v>
      </c>
      <c r="AG23" s="22">
        <v>142.84942599999999</v>
      </c>
      <c r="AH23" s="22">
        <v>151.057343</v>
      </c>
      <c r="AI23" s="23">
        <v>0.16381100000000001</v>
      </c>
    </row>
    <row r="24" spans="1:35" ht="15" customHeight="1" x14ac:dyDescent="0.45">
      <c r="A24" s="17" t="s">
        <v>151</v>
      </c>
      <c r="B24" s="21" t="s">
        <v>152</v>
      </c>
      <c r="C24" s="22">
        <v>0.14910000000000001</v>
      </c>
      <c r="D24" s="22">
        <v>0.1731</v>
      </c>
      <c r="E24" s="22">
        <v>0.17680000000000001</v>
      </c>
      <c r="F24" s="22">
        <v>0.184446</v>
      </c>
      <c r="G24" s="22">
        <v>0.185697</v>
      </c>
      <c r="H24" s="22">
        <v>0.185697</v>
      </c>
      <c r="I24" s="22">
        <v>0.185697</v>
      </c>
      <c r="J24" s="22">
        <v>0.185697</v>
      </c>
      <c r="K24" s="22">
        <v>0.185697</v>
      </c>
      <c r="L24" s="22">
        <v>0.185697</v>
      </c>
      <c r="M24" s="22">
        <v>0.185697</v>
      </c>
      <c r="N24" s="22">
        <v>0.185697</v>
      </c>
      <c r="O24" s="22">
        <v>0.185697</v>
      </c>
      <c r="P24" s="22">
        <v>0.185697</v>
      </c>
      <c r="Q24" s="22">
        <v>0.185697</v>
      </c>
      <c r="R24" s="22">
        <v>0.185697</v>
      </c>
      <c r="S24" s="22">
        <v>0.185697</v>
      </c>
      <c r="T24" s="22">
        <v>0.185697</v>
      </c>
      <c r="U24" s="22">
        <v>0.185697</v>
      </c>
      <c r="V24" s="22">
        <v>0.185697</v>
      </c>
      <c r="W24" s="22">
        <v>0.185697</v>
      </c>
      <c r="X24" s="22">
        <v>0.185697</v>
      </c>
      <c r="Y24" s="22">
        <v>0.185697</v>
      </c>
      <c r="Z24" s="22">
        <v>0.185697</v>
      </c>
      <c r="AA24" s="22">
        <v>0.185697</v>
      </c>
      <c r="AB24" s="22">
        <v>0.185697</v>
      </c>
      <c r="AC24" s="22">
        <v>0.18670800000000001</v>
      </c>
      <c r="AD24" s="22">
        <v>0.18670800000000001</v>
      </c>
      <c r="AE24" s="22">
        <v>0.18670800000000001</v>
      </c>
      <c r="AF24" s="22">
        <v>0.18670800000000001</v>
      </c>
      <c r="AG24" s="22">
        <v>0.18670800000000001</v>
      </c>
      <c r="AH24" s="22">
        <v>0.18670800000000001</v>
      </c>
      <c r="AI24" s="23">
        <v>7.2820000000000003E-3</v>
      </c>
    </row>
    <row r="25" spans="1:35" ht="15" customHeight="1" x14ac:dyDescent="0.45">
      <c r="A25" s="17" t="s">
        <v>153</v>
      </c>
      <c r="B25" s="21" t="s">
        <v>154</v>
      </c>
      <c r="C25" s="22">
        <v>231.457718</v>
      </c>
      <c r="D25" s="22">
        <v>258.357483</v>
      </c>
      <c r="E25" s="22">
        <v>277.13540599999999</v>
      </c>
      <c r="F25" s="22">
        <v>313.87051400000001</v>
      </c>
      <c r="G25" s="22">
        <v>351.80538899999999</v>
      </c>
      <c r="H25" s="22">
        <v>394.79336499999999</v>
      </c>
      <c r="I25" s="22">
        <v>444.202789</v>
      </c>
      <c r="J25" s="22">
        <v>500.96975700000002</v>
      </c>
      <c r="K25" s="22">
        <v>550.17828399999996</v>
      </c>
      <c r="L25" s="22">
        <v>595.44372599999997</v>
      </c>
      <c r="M25" s="22">
        <v>645.066284</v>
      </c>
      <c r="N25" s="22">
        <v>697.66369599999996</v>
      </c>
      <c r="O25" s="22">
        <v>719.90942399999994</v>
      </c>
      <c r="P25" s="22">
        <v>744.484375</v>
      </c>
      <c r="Q25" s="22">
        <v>754.84741199999996</v>
      </c>
      <c r="R25" s="22">
        <v>760.63671899999997</v>
      </c>
      <c r="S25" s="22">
        <v>779.70489499999996</v>
      </c>
      <c r="T25" s="22">
        <v>794.34313999999995</v>
      </c>
      <c r="U25" s="22">
        <v>808.04272500000002</v>
      </c>
      <c r="V25" s="22">
        <v>823.78088400000001</v>
      </c>
      <c r="W25" s="22">
        <v>837.54235800000004</v>
      </c>
      <c r="X25" s="22">
        <v>849.11962900000003</v>
      </c>
      <c r="Y25" s="22">
        <v>858.09619099999998</v>
      </c>
      <c r="Z25" s="22">
        <v>867.67040999999995</v>
      </c>
      <c r="AA25" s="22">
        <v>881.38586399999997</v>
      </c>
      <c r="AB25" s="22">
        <v>897.13031000000001</v>
      </c>
      <c r="AC25" s="22">
        <v>912.59545900000001</v>
      </c>
      <c r="AD25" s="22">
        <v>925.99462900000003</v>
      </c>
      <c r="AE25" s="22">
        <v>940.45483400000001</v>
      </c>
      <c r="AF25" s="22">
        <v>952.01843299999996</v>
      </c>
      <c r="AG25" s="22">
        <v>965.941284</v>
      </c>
      <c r="AH25" s="22">
        <v>983.01031499999999</v>
      </c>
      <c r="AI25" s="23">
        <v>4.7758000000000002E-2</v>
      </c>
    </row>
    <row r="26" spans="1:35" ht="15" customHeight="1" x14ac:dyDescent="0.45">
      <c r="A26" s="17" t="s">
        <v>155</v>
      </c>
      <c r="B26" s="21" t="s">
        <v>156</v>
      </c>
      <c r="C26" s="22">
        <v>0</v>
      </c>
      <c r="D26" s="22">
        <v>0</v>
      </c>
      <c r="E26" s="22">
        <v>0.69762000000000002</v>
      </c>
      <c r="F26" s="22">
        <v>0.71193200000000001</v>
      </c>
      <c r="G26" s="22">
        <v>0.72616099999999995</v>
      </c>
      <c r="H26" s="22">
        <v>0.81226799999999999</v>
      </c>
      <c r="I26" s="22">
        <v>0.95875699999999997</v>
      </c>
      <c r="J26" s="22">
        <v>1.0948640000000001</v>
      </c>
      <c r="K26" s="22">
        <v>1.2595989999999999</v>
      </c>
      <c r="L26" s="22">
        <v>1.453632</v>
      </c>
      <c r="M26" s="22">
        <v>1.6414869999999999</v>
      </c>
      <c r="N26" s="22">
        <v>1.817806</v>
      </c>
      <c r="O26" s="22">
        <v>1.996732</v>
      </c>
      <c r="P26" s="22">
        <v>2.1552310000000001</v>
      </c>
      <c r="Q26" s="22">
        <v>2.2845569999999999</v>
      </c>
      <c r="R26" s="22">
        <v>2.413802</v>
      </c>
      <c r="S26" s="22">
        <v>2.5536840000000001</v>
      </c>
      <c r="T26" s="22">
        <v>2.6357080000000002</v>
      </c>
      <c r="U26" s="22">
        <v>2.717765</v>
      </c>
      <c r="V26" s="22">
        <v>2.8020260000000001</v>
      </c>
      <c r="W26" s="22">
        <v>2.8693240000000002</v>
      </c>
      <c r="X26" s="22">
        <v>2.9307859999999999</v>
      </c>
      <c r="Y26" s="22">
        <v>2.9857130000000001</v>
      </c>
      <c r="Z26" s="22">
        <v>3.0350199999999998</v>
      </c>
      <c r="AA26" s="22">
        <v>3.0754290000000002</v>
      </c>
      <c r="AB26" s="22">
        <v>3.1021260000000002</v>
      </c>
      <c r="AC26" s="22">
        <v>3.1284580000000002</v>
      </c>
      <c r="AD26" s="22">
        <v>3.1284580000000002</v>
      </c>
      <c r="AE26" s="22">
        <v>3.1284580000000002</v>
      </c>
      <c r="AF26" s="22">
        <v>3.1284580000000002</v>
      </c>
      <c r="AG26" s="22">
        <v>3.1284580000000002</v>
      </c>
      <c r="AH26" s="22">
        <v>3.1284580000000002</v>
      </c>
      <c r="AI26" s="23" t="s">
        <v>157</v>
      </c>
    </row>
    <row r="27" spans="1:35" ht="15" customHeight="1" x14ac:dyDescent="0.35">
      <c r="A27" s="17" t="s">
        <v>158</v>
      </c>
      <c r="B27" s="20" t="s">
        <v>159</v>
      </c>
      <c r="C27" s="24">
        <v>1040.5866699999999</v>
      </c>
      <c r="D27" s="24">
        <v>1072.1285399999999</v>
      </c>
      <c r="E27" s="24">
        <v>1097.8984379999999</v>
      </c>
      <c r="F27" s="24">
        <v>1129.81897</v>
      </c>
      <c r="G27" s="24">
        <v>1155.0954589999999</v>
      </c>
      <c r="H27" s="24">
        <v>1180.3233640000001</v>
      </c>
      <c r="I27" s="24">
        <v>1192.374634</v>
      </c>
      <c r="J27" s="24">
        <v>1253.399414</v>
      </c>
      <c r="K27" s="24">
        <v>1315.2353519999999</v>
      </c>
      <c r="L27" s="24">
        <v>1367.787231</v>
      </c>
      <c r="M27" s="24">
        <v>1418.0217290000001</v>
      </c>
      <c r="N27" s="24">
        <v>1475.2810059999999</v>
      </c>
      <c r="O27" s="24">
        <v>1505.956177</v>
      </c>
      <c r="P27" s="24">
        <v>1538.8739009999999</v>
      </c>
      <c r="Q27" s="24">
        <v>1559.428467</v>
      </c>
      <c r="R27" s="24">
        <v>1569.072144</v>
      </c>
      <c r="S27" s="24">
        <v>1595.9227289999999</v>
      </c>
      <c r="T27" s="24">
        <v>1621.479126</v>
      </c>
      <c r="U27" s="24">
        <v>1645.0517580000001</v>
      </c>
      <c r="V27" s="24">
        <v>1672.7202150000001</v>
      </c>
      <c r="W27" s="24">
        <v>1694.432495</v>
      </c>
      <c r="X27" s="24">
        <v>1719.4235839999999</v>
      </c>
      <c r="Y27" s="24">
        <v>1737.793457</v>
      </c>
      <c r="Z27" s="24">
        <v>1756.7857670000001</v>
      </c>
      <c r="AA27" s="24">
        <v>1787.359375</v>
      </c>
      <c r="AB27" s="24">
        <v>1817.9189449999999</v>
      </c>
      <c r="AC27" s="24">
        <v>1848.0083010000001</v>
      </c>
      <c r="AD27" s="24">
        <v>1876.9991460000001</v>
      </c>
      <c r="AE27" s="24">
        <v>1908.1207280000001</v>
      </c>
      <c r="AF27" s="24">
        <v>1936.309814</v>
      </c>
      <c r="AG27" s="24">
        <v>1963.9663089999999</v>
      </c>
      <c r="AH27" s="24">
        <v>1999.2579350000001</v>
      </c>
      <c r="AI27" s="25">
        <v>2.1288000000000001E-2</v>
      </c>
    </row>
    <row r="28" spans="1:35" ht="15" customHeight="1" x14ac:dyDescent="0.35">
      <c r="B28" s="20" t="s">
        <v>160</v>
      </c>
    </row>
    <row r="29" spans="1:35" ht="15" customHeight="1" x14ac:dyDescent="0.45">
      <c r="A29" s="17" t="s">
        <v>161</v>
      </c>
      <c r="B29" s="21" t="s">
        <v>162</v>
      </c>
      <c r="C29" s="22">
        <v>2.6815000000000002</v>
      </c>
      <c r="D29" s="22">
        <v>2.3180999999999998</v>
      </c>
      <c r="E29" s="22">
        <v>2.3180999999999998</v>
      </c>
      <c r="F29" s="22">
        <v>1.9981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163</v>
      </c>
      <c r="B30" s="21" t="s">
        <v>164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165</v>
      </c>
      <c r="B31" s="21" t="s">
        <v>142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166</v>
      </c>
      <c r="B32" s="21" t="s">
        <v>144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167</v>
      </c>
      <c r="B33" s="21" t="s">
        <v>154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168</v>
      </c>
      <c r="B34" s="20" t="s">
        <v>159</v>
      </c>
      <c r="C34" s="24">
        <v>29.736504</v>
      </c>
      <c r="D34" s="24">
        <v>29.319102999999998</v>
      </c>
      <c r="E34" s="24">
        <v>29.319102999999998</v>
      </c>
      <c r="F34" s="24">
        <v>28.999103999999999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169</v>
      </c>
    </row>
    <row r="37" spans="1:35" ht="15" customHeight="1" x14ac:dyDescent="0.45">
      <c r="A37" s="17" t="s">
        <v>170</v>
      </c>
      <c r="B37" s="21" t="s">
        <v>162</v>
      </c>
      <c r="C37" s="22" t="s">
        <v>157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157</v>
      </c>
    </row>
    <row r="38" spans="1:35" ht="15" customHeight="1" x14ac:dyDescent="0.45">
      <c r="A38" s="17" t="s">
        <v>171</v>
      </c>
      <c r="B38" s="21" t="s">
        <v>164</v>
      </c>
      <c r="C38" s="22" t="s">
        <v>157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157</v>
      </c>
    </row>
    <row r="39" spans="1:35" ht="15" customHeight="1" x14ac:dyDescent="0.45">
      <c r="A39" s="17" t="s">
        <v>172</v>
      </c>
      <c r="B39" s="21" t="s">
        <v>142</v>
      </c>
      <c r="C39" s="22" t="s">
        <v>157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157</v>
      </c>
    </row>
    <row r="40" spans="1:35" ht="15" customHeight="1" x14ac:dyDescent="0.45">
      <c r="A40" s="17" t="s">
        <v>173</v>
      </c>
      <c r="B40" s="21" t="s">
        <v>144</v>
      </c>
      <c r="C40" s="22" t="s">
        <v>157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157</v>
      </c>
    </row>
    <row r="41" spans="1:35" ht="15" customHeight="1" x14ac:dyDescent="0.45">
      <c r="A41" s="17" t="s">
        <v>174</v>
      </c>
      <c r="B41" s="21" t="s">
        <v>175</v>
      </c>
      <c r="C41" s="22" t="s">
        <v>157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157</v>
      </c>
    </row>
    <row r="42" spans="1:35" ht="15" customHeight="1" x14ac:dyDescent="0.45">
      <c r="A42" s="17" t="s">
        <v>176</v>
      </c>
      <c r="B42" s="21" t="s">
        <v>148</v>
      </c>
      <c r="C42" s="22" t="s">
        <v>157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157</v>
      </c>
    </row>
    <row r="43" spans="1:35" ht="15" customHeight="1" x14ac:dyDescent="0.45">
      <c r="A43" s="17" t="s">
        <v>177</v>
      </c>
      <c r="B43" s="21" t="s">
        <v>150</v>
      </c>
      <c r="C43" s="22" t="s">
        <v>157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157</v>
      </c>
    </row>
    <row r="44" spans="1:35" ht="15" customHeight="1" x14ac:dyDescent="0.45">
      <c r="A44" s="17" t="s">
        <v>178</v>
      </c>
      <c r="B44" s="21" t="s">
        <v>152</v>
      </c>
      <c r="C44" s="22" t="s">
        <v>157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157</v>
      </c>
    </row>
    <row r="45" spans="1:35" ht="15" customHeight="1" x14ac:dyDescent="0.45">
      <c r="A45" s="17" t="s">
        <v>179</v>
      </c>
      <c r="B45" s="21" t="s">
        <v>154</v>
      </c>
      <c r="C45" s="22" t="s">
        <v>157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157</v>
      </c>
    </row>
    <row r="46" spans="1:35" ht="15" customHeight="1" x14ac:dyDescent="0.45">
      <c r="A46" s="17" t="s">
        <v>180</v>
      </c>
      <c r="B46" s="21" t="s">
        <v>181</v>
      </c>
      <c r="C46" s="22" t="s">
        <v>157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157</v>
      </c>
    </row>
    <row r="47" spans="1:35" ht="15" customHeight="1" x14ac:dyDescent="0.35">
      <c r="A47" s="17" t="s">
        <v>182</v>
      </c>
      <c r="B47" s="20" t="s">
        <v>159</v>
      </c>
      <c r="C47" s="24" t="s">
        <v>157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157</v>
      </c>
    </row>
    <row r="48" spans="1:35" ht="15" customHeight="1" x14ac:dyDescent="0.35">
      <c r="B48" s="20" t="s">
        <v>183</v>
      </c>
    </row>
    <row r="49" spans="1:35" ht="15" customHeight="1" x14ac:dyDescent="0.45">
      <c r="A49" s="17" t="s">
        <v>184</v>
      </c>
      <c r="B49" s="21" t="s">
        <v>162</v>
      </c>
      <c r="C49" s="22" t="s">
        <v>157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157</v>
      </c>
    </row>
    <row r="50" spans="1:35" ht="15" customHeight="1" x14ac:dyDescent="0.45">
      <c r="A50" s="17" t="s">
        <v>185</v>
      </c>
      <c r="B50" s="21" t="s">
        <v>164</v>
      </c>
      <c r="C50" s="22" t="s">
        <v>157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157</v>
      </c>
    </row>
    <row r="51" spans="1:35" ht="15" customHeight="1" x14ac:dyDescent="0.45">
      <c r="A51" s="17" t="s">
        <v>186</v>
      </c>
      <c r="B51" s="21" t="s">
        <v>142</v>
      </c>
      <c r="C51" s="22" t="s">
        <v>157</v>
      </c>
      <c r="D51" s="22">
        <v>0</v>
      </c>
      <c r="E51" s="22">
        <v>0</v>
      </c>
      <c r="F51" s="22">
        <v>14.828455</v>
      </c>
      <c r="G51" s="22">
        <v>31.881180000000001</v>
      </c>
      <c r="H51" s="22">
        <v>51.382232999999999</v>
      </c>
      <c r="I51" s="22">
        <v>70.982017999999997</v>
      </c>
      <c r="J51" s="22">
        <v>74.458382</v>
      </c>
      <c r="K51" s="22">
        <v>81.090926999999994</v>
      </c>
      <c r="L51" s="22">
        <v>86.970505000000003</v>
      </c>
      <c r="M51" s="22">
        <v>89.485373999999993</v>
      </c>
      <c r="N51" s="22">
        <v>90.772300999999999</v>
      </c>
      <c r="O51" s="22">
        <v>93.353142000000005</v>
      </c>
      <c r="P51" s="22">
        <v>94.585228000000001</v>
      </c>
      <c r="Q51" s="22">
        <v>96.910499999999999</v>
      </c>
      <c r="R51" s="22">
        <v>98.142196999999996</v>
      </c>
      <c r="S51" s="22">
        <v>99.942038999999994</v>
      </c>
      <c r="T51" s="22">
        <v>102.053741</v>
      </c>
      <c r="U51" s="22">
        <v>103.57588200000001</v>
      </c>
      <c r="V51" s="22">
        <v>105.989075</v>
      </c>
      <c r="W51" s="22">
        <v>108.50252500000001</v>
      </c>
      <c r="X51" s="22">
        <v>111.392982</v>
      </c>
      <c r="Y51" s="22">
        <v>114.716988</v>
      </c>
      <c r="Z51" s="22">
        <v>118.539627</v>
      </c>
      <c r="AA51" s="22">
        <v>122.935631</v>
      </c>
      <c r="AB51" s="22">
        <v>128.37809799999999</v>
      </c>
      <c r="AC51" s="22">
        <v>134.48613</v>
      </c>
      <c r="AD51" s="22">
        <v>140.45036300000001</v>
      </c>
      <c r="AE51" s="22">
        <v>147.30924999999999</v>
      </c>
      <c r="AF51" s="22">
        <v>155.196991</v>
      </c>
      <c r="AG51" s="22">
        <v>164.26783800000001</v>
      </c>
      <c r="AH51" s="22">
        <v>174.699341</v>
      </c>
      <c r="AI51" s="23" t="s">
        <v>157</v>
      </c>
    </row>
    <row r="52" spans="1:35" ht="15" customHeight="1" x14ac:dyDescent="0.45">
      <c r="A52" s="17" t="s">
        <v>187</v>
      </c>
      <c r="B52" s="21" t="s">
        <v>144</v>
      </c>
      <c r="C52" s="22" t="s">
        <v>157</v>
      </c>
      <c r="D52" s="22">
        <v>6.8964509999999999</v>
      </c>
      <c r="E52" s="22">
        <v>9.7241119999999999</v>
      </c>
      <c r="F52" s="22">
        <v>12.724112999999999</v>
      </c>
      <c r="G52" s="22">
        <v>16.174112000000001</v>
      </c>
      <c r="H52" s="22">
        <v>20.141613</v>
      </c>
      <c r="I52" s="22">
        <v>27.982417999999999</v>
      </c>
      <c r="J52" s="22">
        <v>36.775700000000001</v>
      </c>
      <c r="K52" s="22">
        <v>46.887985</v>
      </c>
      <c r="L52" s="22">
        <v>55.185851999999997</v>
      </c>
      <c r="M52" s="22">
        <v>60.070473</v>
      </c>
      <c r="N52" s="22">
        <v>63.445098999999999</v>
      </c>
      <c r="O52" s="22">
        <v>68.798073000000002</v>
      </c>
      <c r="P52" s="22">
        <v>75.775536000000002</v>
      </c>
      <c r="Q52" s="22">
        <v>80.525351999999998</v>
      </c>
      <c r="R52" s="22">
        <v>83.128983000000005</v>
      </c>
      <c r="S52" s="22">
        <v>86.362015</v>
      </c>
      <c r="T52" s="22">
        <v>91.896652000000003</v>
      </c>
      <c r="U52" s="22">
        <v>94.273994000000002</v>
      </c>
      <c r="V52" s="22">
        <v>100.09111</v>
      </c>
      <c r="W52" s="22">
        <v>104.022217</v>
      </c>
      <c r="X52" s="22">
        <v>109.951065</v>
      </c>
      <c r="Y52" s="22">
        <v>115.01406900000001</v>
      </c>
      <c r="Z52" s="22">
        <v>121.216797</v>
      </c>
      <c r="AA52" s="22">
        <v>128.27359000000001</v>
      </c>
      <c r="AB52" s="22">
        <v>134.369202</v>
      </c>
      <c r="AC52" s="22">
        <v>139.70521500000001</v>
      </c>
      <c r="AD52" s="22">
        <v>145.110062</v>
      </c>
      <c r="AE52" s="22">
        <v>149.54998800000001</v>
      </c>
      <c r="AF52" s="22">
        <v>155.16499300000001</v>
      </c>
      <c r="AG52" s="22">
        <v>158.17077599999999</v>
      </c>
      <c r="AH52" s="22">
        <v>161.03143299999999</v>
      </c>
      <c r="AI52" s="23" t="s">
        <v>157</v>
      </c>
    </row>
    <row r="53" spans="1:35" ht="15" customHeight="1" x14ac:dyDescent="0.45">
      <c r="A53" s="17" t="s">
        <v>188</v>
      </c>
      <c r="B53" s="21" t="s">
        <v>175</v>
      </c>
      <c r="C53" s="22" t="s">
        <v>157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157</v>
      </c>
    </row>
    <row r="54" spans="1:35" ht="15" customHeight="1" x14ac:dyDescent="0.45">
      <c r="A54" s="17" t="s">
        <v>189</v>
      </c>
      <c r="B54" s="21" t="s">
        <v>148</v>
      </c>
      <c r="C54" s="22" t="s">
        <v>157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157</v>
      </c>
    </row>
    <row r="55" spans="1:35" ht="15" customHeight="1" x14ac:dyDescent="0.45">
      <c r="A55" s="17" t="s">
        <v>190</v>
      </c>
      <c r="B55" s="21" t="s">
        <v>150</v>
      </c>
      <c r="C55" s="22" t="s">
        <v>157</v>
      </c>
      <c r="D55" s="22">
        <v>0</v>
      </c>
      <c r="E55" s="22">
        <v>1.0982E-2</v>
      </c>
      <c r="F55" s="22">
        <v>1.0982E-2</v>
      </c>
      <c r="G55" s="22">
        <v>1.0982E-2</v>
      </c>
      <c r="H55" s="22">
        <v>1.0982E-2</v>
      </c>
      <c r="I55" s="22">
        <v>1.0982E-2</v>
      </c>
      <c r="J55" s="22">
        <v>1.0982E-2</v>
      </c>
      <c r="K55" s="22">
        <v>1.0982E-2</v>
      </c>
      <c r="L55" s="22">
        <v>2.4781999999999998E-2</v>
      </c>
      <c r="M55" s="22">
        <v>2.6137830000000002</v>
      </c>
      <c r="N55" s="22">
        <v>5.6527830000000003</v>
      </c>
      <c r="O55" s="22">
        <v>9.6202850000000009</v>
      </c>
      <c r="P55" s="22">
        <v>14.182911000000001</v>
      </c>
      <c r="Q55" s="22">
        <v>19.429933999999999</v>
      </c>
      <c r="R55" s="22">
        <v>25.464008</v>
      </c>
      <c r="S55" s="22">
        <v>32.403191</v>
      </c>
      <c r="T55" s="22">
        <v>40.383254999999998</v>
      </c>
      <c r="U55" s="22">
        <v>49.560326000000003</v>
      </c>
      <c r="V55" s="22">
        <v>60.113959999999999</v>
      </c>
      <c r="W55" s="22">
        <v>65.353859</v>
      </c>
      <c r="X55" s="22">
        <v>74.096030999999996</v>
      </c>
      <c r="Y55" s="22">
        <v>79.302681000000007</v>
      </c>
      <c r="Z55" s="22">
        <v>85.470116000000004</v>
      </c>
      <c r="AA55" s="22">
        <v>93.512932000000006</v>
      </c>
      <c r="AB55" s="22">
        <v>98.242965999999996</v>
      </c>
      <c r="AC55" s="22">
        <v>104.172363</v>
      </c>
      <c r="AD55" s="22">
        <v>111.571754</v>
      </c>
      <c r="AE55" s="22">
        <v>120.08105500000001</v>
      </c>
      <c r="AF55" s="22">
        <v>128.011414</v>
      </c>
      <c r="AG55" s="22">
        <v>133.72563199999999</v>
      </c>
      <c r="AH55" s="22">
        <v>141.933548</v>
      </c>
      <c r="AI55" s="23" t="s">
        <v>157</v>
      </c>
    </row>
    <row r="56" spans="1:35" ht="15" customHeight="1" x14ac:dyDescent="0.45">
      <c r="A56" s="17" t="s">
        <v>191</v>
      </c>
      <c r="B56" s="21" t="s">
        <v>152</v>
      </c>
      <c r="C56" s="22" t="s">
        <v>157</v>
      </c>
      <c r="D56" s="22">
        <v>0</v>
      </c>
      <c r="E56" s="22">
        <v>0</v>
      </c>
      <c r="F56" s="22">
        <v>7.646E-3</v>
      </c>
      <c r="G56" s="22">
        <v>8.8970000000000004E-3</v>
      </c>
      <c r="H56" s="22">
        <v>8.8970000000000004E-3</v>
      </c>
      <c r="I56" s="22">
        <v>8.8970000000000004E-3</v>
      </c>
      <c r="J56" s="22">
        <v>8.8970000000000004E-3</v>
      </c>
      <c r="K56" s="22">
        <v>8.8970000000000004E-3</v>
      </c>
      <c r="L56" s="22">
        <v>8.8970000000000004E-3</v>
      </c>
      <c r="M56" s="22">
        <v>8.8970000000000004E-3</v>
      </c>
      <c r="N56" s="22">
        <v>8.8970000000000004E-3</v>
      </c>
      <c r="O56" s="22">
        <v>8.8970000000000004E-3</v>
      </c>
      <c r="P56" s="22">
        <v>8.8970000000000004E-3</v>
      </c>
      <c r="Q56" s="22">
        <v>8.8970000000000004E-3</v>
      </c>
      <c r="R56" s="22">
        <v>8.8970000000000004E-3</v>
      </c>
      <c r="S56" s="22">
        <v>8.8970000000000004E-3</v>
      </c>
      <c r="T56" s="22">
        <v>8.8970000000000004E-3</v>
      </c>
      <c r="U56" s="22">
        <v>8.8970000000000004E-3</v>
      </c>
      <c r="V56" s="22">
        <v>8.8970000000000004E-3</v>
      </c>
      <c r="W56" s="22">
        <v>8.8970000000000004E-3</v>
      </c>
      <c r="X56" s="22">
        <v>8.8970000000000004E-3</v>
      </c>
      <c r="Y56" s="22">
        <v>8.8970000000000004E-3</v>
      </c>
      <c r="Z56" s="22">
        <v>8.8970000000000004E-3</v>
      </c>
      <c r="AA56" s="22">
        <v>8.8970000000000004E-3</v>
      </c>
      <c r="AB56" s="22">
        <v>8.8970000000000004E-3</v>
      </c>
      <c r="AC56" s="22">
        <v>9.9080000000000001E-3</v>
      </c>
      <c r="AD56" s="22">
        <v>9.9080000000000001E-3</v>
      </c>
      <c r="AE56" s="22">
        <v>9.9080000000000001E-3</v>
      </c>
      <c r="AF56" s="22">
        <v>9.9080000000000001E-3</v>
      </c>
      <c r="AG56" s="22">
        <v>9.9080000000000001E-3</v>
      </c>
      <c r="AH56" s="22">
        <v>9.9080000000000001E-3</v>
      </c>
      <c r="AI56" s="23" t="s">
        <v>157</v>
      </c>
    </row>
    <row r="57" spans="1:35" ht="15" customHeight="1" x14ac:dyDescent="0.45">
      <c r="A57" s="17" t="s">
        <v>192</v>
      </c>
      <c r="B57" s="21" t="s">
        <v>154</v>
      </c>
      <c r="C57" s="22" t="s">
        <v>157</v>
      </c>
      <c r="D57" s="22">
        <v>0</v>
      </c>
      <c r="E57" s="22">
        <v>10.82409</v>
      </c>
      <c r="F57" s="22">
        <v>46.638537999999997</v>
      </c>
      <c r="G57" s="22">
        <v>83.699791000000005</v>
      </c>
      <c r="H57" s="22">
        <v>126.203796</v>
      </c>
      <c r="I57" s="22">
        <v>175.61769100000001</v>
      </c>
      <c r="J57" s="22">
        <v>232.384659</v>
      </c>
      <c r="K57" s="22">
        <v>281.59774800000002</v>
      </c>
      <c r="L57" s="22">
        <v>324.91833500000001</v>
      </c>
      <c r="M57" s="22">
        <v>374.62027</v>
      </c>
      <c r="N57" s="22">
        <v>420.11767600000002</v>
      </c>
      <c r="O57" s="22">
        <v>442.42336999999998</v>
      </c>
      <c r="P57" s="22">
        <v>466.99835200000001</v>
      </c>
      <c r="Q57" s="22">
        <v>477.36142000000001</v>
      </c>
      <c r="R57" s="22">
        <v>483.150757</v>
      </c>
      <c r="S57" s="22">
        <v>494.01892099999998</v>
      </c>
      <c r="T57" s="22">
        <v>508.65707400000002</v>
      </c>
      <c r="U57" s="22">
        <v>522.35668899999996</v>
      </c>
      <c r="V57" s="22">
        <v>538.09491000000003</v>
      </c>
      <c r="W57" s="22">
        <v>551.85644500000001</v>
      </c>
      <c r="X57" s="22">
        <v>563.43383800000004</v>
      </c>
      <c r="Y57" s="22">
        <v>572.41021699999999</v>
      </c>
      <c r="Z57" s="22">
        <v>581.98449700000003</v>
      </c>
      <c r="AA57" s="22">
        <v>595.70001200000002</v>
      </c>
      <c r="AB57" s="22">
        <v>611.52429199999995</v>
      </c>
      <c r="AC57" s="22">
        <v>626.98962400000005</v>
      </c>
      <c r="AD57" s="22">
        <v>640.38885500000004</v>
      </c>
      <c r="AE57" s="22">
        <v>654.85205099999996</v>
      </c>
      <c r="AF57" s="22">
        <v>666.41558799999996</v>
      </c>
      <c r="AG57" s="22">
        <v>680.33850099999995</v>
      </c>
      <c r="AH57" s="22">
        <v>697.40753199999995</v>
      </c>
      <c r="AI57" s="23" t="s">
        <v>157</v>
      </c>
    </row>
    <row r="58" spans="1:35" ht="15" customHeight="1" x14ac:dyDescent="0.45">
      <c r="A58" s="17" t="s">
        <v>193</v>
      </c>
      <c r="B58" s="21" t="s">
        <v>181</v>
      </c>
      <c r="C58" s="22" t="s">
        <v>157</v>
      </c>
      <c r="D58" s="22">
        <v>0</v>
      </c>
      <c r="E58" s="22">
        <v>0.69762000000000002</v>
      </c>
      <c r="F58" s="22">
        <v>0.71193200000000001</v>
      </c>
      <c r="G58" s="22">
        <v>0.72616099999999995</v>
      </c>
      <c r="H58" s="22">
        <v>0.81226799999999999</v>
      </c>
      <c r="I58" s="22">
        <v>0.95875699999999997</v>
      </c>
      <c r="J58" s="22">
        <v>1.0948640000000001</v>
      </c>
      <c r="K58" s="22">
        <v>1.2595989999999999</v>
      </c>
      <c r="L58" s="22">
        <v>1.453632</v>
      </c>
      <c r="M58" s="22">
        <v>1.6414869999999999</v>
      </c>
      <c r="N58" s="22">
        <v>1.817806</v>
      </c>
      <c r="O58" s="22">
        <v>1.996732</v>
      </c>
      <c r="P58" s="22">
        <v>2.1552310000000001</v>
      </c>
      <c r="Q58" s="22">
        <v>2.2845569999999999</v>
      </c>
      <c r="R58" s="22">
        <v>2.413802</v>
      </c>
      <c r="S58" s="22">
        <v>2.5536840000000001</v>
      </c>
      <c r="T58" s="22">
        <v>2.6357080000000002</v>
      </c>
      <c r="U58" s="22">
        <v>2.717765</v>
      </c>
      <c r="V58" s="22">
        <v>2.8020260000000001</v>
      </c>
      <c r="W58" s="22">
        <v>2.8693240000000002</v>
      </c>
      <c r="X58" s="22">
        <v>2.9307859999999999</v>
      </c>
      <c r="Y58" s="22">
        <v>2.9857130000000001</v>
      </c>
      <c r="Z58" s="22">
        <v>3.0350199999999998</v>
      </c>
      <c r="AA58" s="22">
        <v>3.0754290000000002</v>
      </c>
      <c r="AB58" s="22">
        <v>3.1021260000000002</v>
      </c>
      <c r="AC58" s="22">
        <v>3.1284580000000002</v>
      </c>
      <c r="AD58" s="22">
        <v>3.1284580000000002</v>
      </c>
      <c r="AE58" s="22">
        <v>3.1284580000000002</v>
      </c>
      <c r="AF58" s="22">
        <v>3.1284580000000002</v>
      </c>
      <c r="AG58" s="22">
        <v>3.1284580000000002</v>
      </c>
      <c r="AH58" s="22">
        <v>3.1284580000000002</v>
      </c>
      <c r="AI58" s="23" t="s">
        <v>157</v>
      </c>
    </row>
    <row r="59" spans="1:35" ht="15" customHeight="1" x14ac:dyDescent="0.35">
      <c r="A59" s="17" t="s">
        <v>194</v>
      </c>
      <c r="B59" s="20" t="s">
        <v>159</v>
      </c>
      <c r="C59" s="24" t="s">
        <v>157</v>
      </c>
      <c r="D59" s="24">
        <v>6.8964509999999999</v>
      </c>
      <c r="E59" s="24">
        <v>21.256805</v>
      </c>
      <c r="F59" s="24">
        <v>74.921661</v>
      </c>
      <c r="G59" s="24">
        <v>132.501114</v>
      </c>
      <c r="H59" s="24">
        <v>198.559799</v>
      </c>
      <c r="I59" s="24">
        <v>275.56066900000002</v>
      </c>
      <c r="J59" s="24">
        <v>344.733521</v>
      </c>
      <c r="K59" s="24">
        <v>410.85623199999998</v>
      </c>
      <c r="L59" s="24">
        <v>468.56204200000002</v>
      </c>
      <c r="M59" s="24">
        <v>528.44018600000004</v>
      </c>
      <c r="N59" s="24">
        <v>581.81500200000005</v>
      </c>
      <c r="O59" s="24">
        <v>616.20068400000002</v>
      </c>
      <c r="P59" s="24">
        <v>653.70648200000005</v>
      </c>
      <c r="Q59" s="24">
        <v>676.52105700000004</v>
      </c>
      <c r="R59" s="24">
        <v>692.308899</v>
      </c>
      <c r="S59" s="24">
        <v>715.28900099999998</v>
      </c>
      <c r="T59" s="24">
        <v>745.63562000000002</v>
      </c>
      <c r="U59" s="24">
        <v>772.49383499999999</v>
      </c>
      <c r="V59" s="24">
        <v>807.10003700000004</v>
      </c>
      <c r="W59" s="24">
        <v>832.61352499999998</v>
      </c>
      <c r="X59" s="24">
        <v>861.81378199999995</v>
      </c>
      <c r="Y59" s="24">
        <v>884.43896500000005</v>
      </c>
      <c r="Z59" s="24">
        <v>910.25518799999998</v>
      </c>
      <c r="AA59" s="24">
        <v>943.50671399999999</v>
      </c>
      <c r="AB59" s="24">
        <v>975.62554899999998</v>
      </c>
      <c r="AC59" s="24">
        <v>1008.491638</v>
      </c>
      <c r="AD59" s="24">
        <v>1040.659058</v>
      </c>
      <c r="AE59" s="24">
        <v>1074.9304199999999</v>
      </c>
      <c r="AF59" s="24">
        <v>1107.9267580000001</v>
      </c>
      <c r="AG59" s="24">
        <v>1139.640625</v>
      </c>
      <c r="AH59" s="24">
        <v>1178.209961</v>
      </c>
      <c r="AI59" s="25" t="s">
        <v>157</v>
      </c>
    </row>
    <row r="60" spans="1:35" ht="15" customHeight="1" x14ac:dyDescent="0.35">
      <c r="A60" s="17" t="s">
        <v>195</v>
      </c>
      <c r="B60" s="20" t="s">
        <v>196</v>
      </c>
      <c r="C60" s="24" t="s">
        <v>157</v>
      </c>
      <c r="D60" s="24">
        <v>43.662663000000002</v>
      </c>
      <c r="E60" s="24">
        <v>82.542998999999995</v>
      </c>
      <c r="F60" s="24">
        <v>140.00555399999999</v>
      </c>
      <c r="G60" s="24">
        <v>199.11599699999999</v>
      </c>
      <c r="H60" s="24">
        <v>266.30569500000001</v>
      </c>
      <c r="I60" s="24">
        <v>343.749573</v>
      </c>
      <c r="J60" s="24">
        <v>413.33340500000003</v>
      </c>
      <c r="K60" s="24">
        <v>479.86712599999998</v>
      </c>
      <c r="L60" s="24">
        <v>539.98394800000005</v>
      </c>
      <c r="M60" s="24">
        <v>600.27307099999996</v>
      </c>
      <c r="N60" s="24">
        <v>661.15887499999997</v>
      </c>
      <c r="O60" s="24">
        <v>695.54455600000006</v>
      </c>
      <c r="P60" s="24">
        <v>733.05035399999997</v>
      </c>
      <c r="Q60" s="24">
        <v>755.86492899999996</v>
      </c>
      <c r="R60" s="24">
        <v>771.65277100000003</v>
      </c>
      <c r="S60" s="24">
        <v>802.83288600000003</v>
      </c>
      <c r="T60" s="24">
        <v>833.17950399999995</v>
      </c>
      <c r="U60" s="24">
        <v>860.03772000000004</v>
      </c>
      <c r="V60" s="24">
        <v>894.64392099999998</v>
      </c>
      <c r="W60" s="24">
        <v>920.15741000000003</v>
      </c>
      <c r="X60" s="24">
        <v>949.35766599999999</v>
      </c>
      <c r="Y60" s="24">
        <v>971.98284899999999</v>
      </c>
      <c r="Z60" s="24">
        <v>997.79907200000002</v>
      </c>
      <c r="AA60" s="24">
        <v>1031.050659</v>
      </c>
      <c r="AB60" s="24">
        <v>1063.1694339999999</v>
      </c>
      <c r="AC60" s="24">
        <v>1096.0355219999999</v>
      </c>
      <c r="AD60" s="24">
        <v>1128.2030030000001</v>
      </c>
      <c r="AE60" s="24">
        <v>1162.474365</v>
      </c>
      <c r="AF60" s="24">
        <v>1195.470703</v>
      </c>
      <c r="AG60" s="24">
        <v>1227.1845699999999</v>
      </c>
      <c r="AH60" s="24">
        <v>1265.7539059999999</v>
      </c>
      <c r="AI60" s="25" t="s">
        <v>157</v>
      </c>
    </row>
    <row r="62" spans="1:35" ht="15" customHeight="1" x14ac:dyDescent="0.35">
      <c r="B62" s="20" t="s">
        <v>197</v>
      </c>
    </row>
    <row r="63" spans="1:35" ht="15" customHeight="1" x14ac:dyDescent="0.45">
      <c r="A63" s="17" t="s">
        <v>198</v>
      </c>
      <c r="B63" s="21" t="s">
        <v>162</v>
      </c>
      <c r="C63" s="22" t="s">
        <v>157</v>
      </c>
      <c r="D63" s="22">
        <v>7.6513</v>
      </c>
      <c r="E63" s="22">
        <v>10.3857</v>
      </c>
      <c r="F63" s="22">
        <v>29.827991000000001</v>
      </c>
      <c r="G63" s="22">
        <v>60.225391000000002</v>
      </c>
      <c r="H63" s="22">
        <v>99.733825999999993</v>
      </c>
      <c r="I63" s="22">
        <v>159.014038</v>
      </c>
      <c r="J63" s="22">
        <v>161.13752700000001</v>
      </c>
      <c r="K63" s="22">
        <v>164.507248</v>
      </c>
      <c r="L63" s="22">
        <v>169.63600199999999</v>
      </c>
      <c r="M63" s="22">
        <v>173.48732000000001</v>
      </c>
      <c r="N63" s="22">
        <v>174.828506</v>
      </c>
      <c r="O63" s="22">
        <v>175.06051600000001</v>
      </c>
      <c r="P63" s="22">
        <v>175.06051600000001</v>
      </c>
      <c r="Q63" s="22">
        <v>175.85090600000001</v>
      </c>
      <c r="R63" s="22">
        <v>178.60169999999999</v>
      </c>
      <c r="S63" s="22">
        <v>179.47770700000001</v>
      </c>
      <c r="T63" s="22">
        <v>179.47770700000001</v>
      </c>
      <c r="U63" s="22">
        <v>179.816711</v>
      </c>
      <c r="V63" s="22">
        <v>181.55270400000001</v>
      </c>
      <c r="W63" s="22">
        <v>182.33670000000001</v>
      </c>
      <c r="X63" s="22">
        <v>182.33670000000001</v>
      </c>
      <c r="Y63" s="22">
        <v>183.823196</v>
      </c>
      <c r="Z63" s="22">
        <v>183.823196</v>
      </c>
      <c r="AA63" s="22">
        <v>183.823196</v>
      </c>
      <c r="AB63" s="22">
        <v>183.823196</v>
      </c>
      <c r="AC63" s="22">
        <v>183.823196</v>
      </c>
      <c r="AD63" s="22">
        <v>183.823196</v>
      </c>
      <c r="AE63" s="22">
        <v>183.823196</v>
      </c>
      <c r="AF63" s="22">
        <v>183.823196</v>
      </c>
      <c r="AG63" s="22">
        <v>183.823196</v>
      </c>
      <c r="AH63" s="22">
        <v>183.823196</v>
      </c>
      <c r="AI63" s="23" t="s">
        <v>157</v>
      </c>
    </row>
    <row r="64" spans="1:35" ht="15" customHeight="1" x14ac:dyDescent="0.45">
      <c r="A64" s="17" t="s">
        <v>199</v>
      </c>
      <c r="B64" s="21" t="s">
        <v>164</v>
      </c>
      <c r="C64" s="22" t="s">
        <v>157</v>
      </c>
      <c r="D64" s="22">
        <v>2.4335990000000001</v>
      </c>
      <c r="E64" s="22">
        <v>8.5757019999999997</v>
      </c>
      <c r="F64" s="22">
        <v>13.258702</v>
      </c>
      <c r="G64" s="22">
        <v>16.085402999999999</v>
      </c>
      <c r="H64" s="22">
        <v>17.769504999999999</v>
      </c>
      <c r="I64" s="22">
        <v>21.741603999999999</v>
      </c>
      <c r="J64" s="22">
        <v>25.189205000000001</v>
      </c>
      <c r="K64" s="22">
        <v>25.926205</v>
      </c>
      <c r="L64" s="22">
        <v>26.460201000000001</v>
      </c>
      <c r="M64" s="22">
        <v>31.815104999999999</v>
      </c>
      <c r="N64" s="22">
        <v>32.263106999999998</v>
      </c>
      <c r="O64" s="22">
        <v>34.467303999999999</v>
      </c>
      <c r="P64" s="22">
        <v>34.877105999999998</v>
      </c>
      <c r="Q64" s="22">
        <v>36.379009000000003</v>
      </c>
      <c r="R64" s="22">
        <v>37.967101999999997</v>
      </c>
      <c r="S64" s="22">
        <v>41.042000000000002</v>
      </c>
      <c r="T64" s="22">
        <v>44.624001</v>
      </c>
      <c r="U64" s="22">
        <v>47.231152000000002</v>
      </c>
      <c r="V64" s="22">
        <v>50.349808000000003</v>
      </c>
      <c r="W64" s="22">
        <v>50.876475999999997</v>
      </c>
      <c r="X64" s="22">
        <v>54.769699000000003</v>
      </c>
      <c r="Y64" s="22">
        <v>55.809089999999998</v>
      </c>
      <c r="Z64" s="22">
        <v>59.394919999999999</v>
      </c>
      <c r="AA64" s="22">
        <v>60.690922</v>
      </c>
      <c r="AB64" s="22">
        <v>60.827815999999999</v>
      </c>
      <c r="AC64" s="22">
        <v>63.360218000000003</v>
      </c>
      <c r="AD64" s="22">
        <v>66.429100000000005</v>
      </c>
      <c r="AE64" s="22">
        <v>67.625304999999997</v>
      </c>
      <c r="AF64" s="22">
        <v>70.872307000000006</v>
      </c>
      <c r="AG64" s="22">
        <v>71.271805000000001</v>
      </c>
      <c r="AH64" s="22">
        <v>71.949768000000006</v>
      </c>
      <c r="AI64" s="23" t="s">
        <v>157</v>
      </c>
    </row>
    <row r="65" spans="1:35" ht="15" customHeight="1" x14ac:dyDescent="0.45">
      <c r="A65" s="17" t="s">
        <v>200</v>
      </c>
      <c r="B65" s="21" t="s">
        <v>142</v>
      </c>
      <c r="C65" s="22" t="s">
        <v>157</v>
      </c>
      <c r="D65" s="22">
        <v>0.73760000000000003</v>
      </c>
      <c r="E65" s="22">
        <v>1.2303040000000001</v>
      </c>
      <c r="F65" s="22">
        <v>2.093804</v>
      </c>
      <c r="G65" s="22">
        <v>2.7711030000000001</v>
      </c>
      <c r="H65" s="22">
        <v>3.3082029999999998</v>
      </c>
      <c r="I65" s="22">
        <v>3.896404</v>
      </c>
      <c r="J65" s="22">
        <v>4.9541040000000001</v>
      </c>
      <c r="K65" s="22">
        <v>4.9541040000000001</v>
      </c>
      <c r="L65" s="22">
        <v>5.9783039999999996</v>
      </c>
      <c r="M65" s="22">
        <v>6.7852040000000002</v>
      </c>
      <c r="N65" s="22">
        <v>8.5513030000000008</v>
      </c>
      <c r="O65" s="22">
        <v>9.8825040000000008</v>
      </c>
      <c r="P65" s="22">
        <v>13.787205</v>
      </c>
      <c r="Q65" s="22">
        <v>13.847206</v>
      </c>
      <c r="R65" s="22">
        <v>15.740708</v>
      </c>
      <c r="S65" s="22">
        <v>16.280806999999999</v>
      </c>
      <c r="T65" s="22">
        <v>17.573806999999999</v>
      </c>
      <c r="U65" s="22">
        <v>17.939907000000002</v>
      </c>
      <c r="V65" s="22">
        <v>19.857406999999998</v>
      </c>
      <c r="W65" s="22">
        <v>22.347607</v>
      </c>
      <c r="X65" s="22">
        <v>22.396605999999998</v>
      </c>
      <c r="Y65" s="22">
        <v>24.072406999999998</v>
      </c>
      <c r="Z65" s="22">
        <v>27.203913</v>
      </c>
      <c r="AA65" s="22">
        <v>28.696912999999999</v>
      </c>
      <c r="AB65" s="22">
        <v>30.116913</v>
      </c>
      <c r="AC65" s="22">
        <v>30.432911000000001</v>
      </c>
      <c r="AD65" s="22">
        <v>30.594912000000001</v>
      </c>
      <c r="AE65" s="22">
        <v>32.34111</v>
      </c>
      <c r="AF65" s="22">
        <v>33.890208999999999</v>
      </c>
      <c r="AG65" s="22">
        <v>37.101008999999998</v>
      </c>
      <c r="AH65" s="22">
        <v>39.01041</v>
      </c>
      <c r="AI65" s="23" t="s">
        <v>157</v>
      </c>
    </row>
    <row r="66" spans="1:35" ht="15" customHeight="1" x14ac:dyDescent="0.45">
      <c r="A66" s="17" t="s">
        <v>201</v>
      </c>
      <c r="B66" s="21" t="s">
        <v>144</v>
      </c>
      <c r="C66" s="22" t="s">
        <v>157</v>
      </c>
      <c r="D66" s="22">
        <v>0.61250000000000004</v>
      </c>
      <c r="E66" s="22">
        <v>0.90659999999999996</v>
      </c>
      <c r="F66" s="22">
        <v>1.0225</v>
      </c>
      <c r="G66" s="22">
        <v>1.1515</v>
      </c>
      <c r="H66" s="22">
        <v>1.4173</v>
      </c>
      <c r="I66" s="22">
        <v>1.4321999999999999</v>
      </c>
      <c r="J66" s="22">
        <v>2.2753999999999999</v>
      </c>
      <c r="K66" s="22">
        <v>2.8969999999999998</v>
      </c>
      <c r="L66" s="22">
        <v>2.9851999999999999</v>
      </c>
      <c r="M66" s="22">
        <v>2.9923999999999999</v>
      </c>
      <c r="N66" s="22">
        <v>2.9923999999999999</v>
      </c>
      <c r="O66" s="22">
        <v>3.0145</v>
      </c>
      <c r="P66" s="22">
        <v>3.3843009999999998</v>
      </c>
      <c r="Q66" s="22">
        <v>3.3843009999999998</v>
      </c>
      <c r="R66" s="22">
        <v>3.3843009999999998</v>
      </c>
      <c r="S66" s="22">
        <v>3.4013</v>
      </c>
      <c r="T66" s="22">
        <v>3.4491000000000001</v>
      </c>
      <c r="U66" s="22">
        <v>3.4491000000000001</v>
      </c>
      <c r="V66" s="22">
        <v>3.6416010000000001</v>
      </c>
      <c r="W66" s="22">
        <v>3.6417999999999999</v>
      </c>
      <c r="X66" s="22">
        <v>3.9523009999999998</v>
      </c>
      <c r="Y66" s="22">
        <v>4.1648009999999998</v>
      </c>
      <c r="Z66" s="22">
        <v>4.3864010000000002</v>
      </c>
      <c r="AA66" s="22">
        <v>4.3864010000000002</v>
      </c>
      <c r="AB66" s="22">
        <v>4.4051010000000002</v>
      </c>
      <c r="AC66" s="22">
        <v>4.4371010000000002</v>
      </c>
      <c r="AD66" s="22">
        <v>4.4371010000000002</v>
      </c>
      <c r="AE66" s="22">
        <v>4.6955010000000001</v>
      </c>
      <c r="AF66" s="22">
        <v>4.7407009999999996</v>
      </c>
      <c r="AG66" s="22">
        <v>5.2283999999999997</v>
      </c>
      <c r="AH66" s="22">
        <v>5.9806999999999997</v>
      </c>
      <c r="AI66" s="23" t="s">
        <v>157</v>
      </c>
    </row>
    <row r="67" spans="1:35" ht="15" customHeight="1" x14ac:dyDescent="0.45">
      <c r="A67" s="17" t="s">
        <v>202</v>
      </c>
      <c r="B67" s="21" t="s">
        <v>175</v>
      </c>
      <c r="C67" s="22" t="s">
        <v>157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7.5099</v>
      </c>
      <c r="K67" s="22">
        <v>7.5099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8.2799010000000006</v>
      </c>
      <c r="AC67" s="22">
        <v>8.2799010000000006</v>
      </c>
      <c r="AD67" s="22">
        <v>8.2799010000000006</v>
      </c>
      <c r="AE67" s="22">
        <v>8.2799010000000006</v>
      </c>
      <c r="AF67" s="22">
        <v>8.2799010000000006</v>
      </c>
      <c r="AG67" s="22">
        <v>8.2799010000000006</v>
      </c>
      <c r="AH67" s="22">
        <v>8.2799010000000006</v>
      </c>
      <c r="AI67" s="23" t="s">
        <v>157</v>
      </c>
    </row>
    <row r="68" spans="1:35" ht="15" customHeight="1" x14ac:dyDescent="0.45">
      <c r="A68" s="17" t="s">
        <v>203</v>
      </c>
      <c r="B68" s="21" t="s">
        <v>148</v>
      </c>
      <c r="C68" s="22" t="s">
        <v>157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157</v>
      </c>
    </row>
    <row r="69" spans="1:35" ht="15" customHeight="1" x14ac:dyDescent="0.45">
      <c r="A69" s="17" t="s">
        <v>204</v>
      </c>
      <c r="B69" s="21" t="s">
        <v>150</v>
      </c>
      <c r="C69" s="22" t="s">
        <v>157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157</v>
      </c>
    </row>
    <row r="70" spans="1:35" ht="15" customHeight="1" x14ac:dyDescent="0.45">
      <c r="A70" s="17" t="s">
        <v>205</v>
      </c>
      <c r="B70" s="21" t="s">
        <v>152</v>
      </c>
      <c r="C70" s="22" t="s">
        <v>157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157</v>
      </c>
    </row>
    <row r="71" spans="1:35" ht="15" customHeight="1" x14ac:dyDescent="0.45">
      <c r="A71" s="17" t="s">
        <v>206</v>
      </c>
      <c r="B71" s="21" t="s">
        <v>154</v>
      </c>
      <c r="C71" s="22" t="s">
        <v>157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157</v>
      </c>
    </row>
    <row r="72" spans="1:35" ht="15" customHeight="1" x14ac:dyDescent="0.35">
      <c r="A72" s="17" t="s">
        <v>207</v>
      </c>
      <c r="B72" s="20" t="s">
        <v>159</v>
      </c>
      <c r="C72" s="24" t="s">
        <v>157</v>
      </c>
      <c r="D72" s="24">
        <v>12.533102</v>
      </c>
      <c r="E72" s="24">
        <v>25.643599999999999</v>
      </c>
      <c r="F72" s="24">
        <v>51.552504999999996</v>
      </c>
      <c r="G72" s="24">
        <v>85.609290999999999</v>
      </c>
      <c r="H72" s="24">
        <v>127.621719</v>
      </c>
      <c r="I72" s="24">
        <v>192.603577</v>
      </c>
      <c r="J72" s="24">
        <v>201.19358800000001</v>
      </c>
      <c r="K72" s="24">
        <v>205.926514</v>
      </c>
      <c r="L72" s="24">
        <v>213.52690100000001</v>
      </c>
      <c r="M72" s="24">
        <v>223.62660199999999</v>
      </c>
      <c r="N72" s="24">
        <v>227.18190000000001</v>
      </c>
      <c r="O72" s="24">
        <v>231.03135700000001</v>
      </c>
      <c r="P72" s="24">
        <v>235.71566799999999</v>
      </c>
      <c r="Q72" s="24">
        <v>238.067993</v>
      </c>
      <c r="R72" s="24">
        <v>244.30033900000001</v>
      </c>
      <c r="S72" s="24">
        <v>248.80830399999999</v>
      </c>
      <c r="T72" s="24">
        <v>253.73112499999999</v>
      </c>
      <c r="U72" s="24">
        <v>257.04339599999997</v>
      </c>
      <c r="V72" s="24">
        <v>264.00805700000001</v>
      </c>
      <c r="W72" s="24">
        <v>267.80908199999999</v>
      </c>
      <c r="X72" s="24">
        <v>272.06182899999999</v>
      </c>
      <c r="Y72" s="24">
        <v>276.47601300000002</v>
      </c>
      <c r="Z72" s="24">
        <v>283.414917</v>
      </c>
      <c r="AA72" s="24">
        <v>286.20385700000003</v>
      </c>
      <c r="AB72" s="24">
        <v>287.85931399999998</v>
      </c>
      <c r="AC72" s="24">
        <v>290.73974600000003</v>
      </c>
      <c r="AD72" s="24">
        <v>293.970642</v>
      </c>
      <c r="AE72" s="24">
        <v>297.17431599999998</v>
      </c>
      <c r="AF72" s="24">
        <v>302.015625</v>
      </c>
      <c r="AG72" s="24">
        <v>306.11364700000001</v>
      </c>
      <c r="AH72" s="24">
        <v>309.45330799999999</v>
      </c>
      <c r="AI72" s="25" t="s">
        <v>157</v>
      </c>
    </row>
    <row r="74" spans="1:35" ht="15" customHeight="1" x14ac:dyDescent="0.35">
      <c r="A74" s="17" t="s">
        <v>208</v>
      </c>
      <c r="B74" s="20" t="s">
        <v>209</v>
      </c>
      <c r="C74" s="24">
        <v>1070.32312</v>
      </c>
      <c r="D74" s="24">
        <v>1101.4476320000001</v>
      </c>
      <c r="E74" s="24">
        <v>1127.217529</v>
      </c>
      <c r="F74" s="24">
        <v>1158.818115</v>
      </c>
      <c r="G74" s="24">
        <v>1183.9160159999999</v>
      </c>
      <c r="H74" s="24">
        <v>1209.1439210000001</v>
      </c>
      <c r="I74" s="24">
        <v>1221.1951899999999</v>
      </c>
      <c r="J74" s="24">
        <v>1282.219971</v>
      </c>
      <c r="K74" s="24">
        <v>1344.055908</v>
      </c>
      <c r="L74" s="24">
        <v>1396.607788</v>
      </c>
      <c r="M74" s="24">
        <v>1446.8422849999999</v>
      </c>
      <c r="N74" s="24">
        <v>1504.1015620000001</v>
      </c>
      <c r="O74" s="24">
        <v>1534.7767329999999</v>
      </c>
      <c r="P74" s="24">
        <v>1567.6944579999999</v>
      </c>
      <c r="Q74" s="24">
        <v>1588.2490230000001</v>
      </c>
      <c r="R74" s="24">
        <v>1597.8927000000001</v>
      </c>
      <c r="S74" s="24">
        <v>1624.7432859999999</v>
      </c>
      <c r="T74" s="24">
        <v>1650.299683</v>
      </c>
      <c r="U74" s="24">
        <v>1673.872314</v>
      </c>
      <c r="V74" s="24">
        <v>1701.5407709999999</v>
      </c>
      <c r="W74" s="24">
        <v>1723.253052</v>
      </c>
      <c r="X74" s="24">
        <v>1748.2441409999999</v>
      </c>
      <c r="Y74" s="24">
        <v>1766.614014</v>
      </c>
      <c r="Z74" s="24">
        <v>1785.606323</v>
      </c>
      <c r="AA74" s="24">
        <v>1816.179932</v>
      </c>
      <c r="AB74" s="24">
        <v>1846.7395019999999</v>
      </c>
      <c r="AC74" s="24">
        <v>1876.828857</v>
      </c>
      <c r="AD74" s="24">
        <v>1905.819702</v>
      </c>
      <c r="AE74" s="24">
        <v>1936.941284</v>
      </c>
      <c r="AF74" s="24">
        <v>1965.130371</v>
      </c>
      <c r="AG74" s="24">
        <v>1992.786865</v>
      </c>
      <c r="AH74" s="24">
        <v>2028.078491</v>
      </c>
      <c r="AI74" s="25">
        <v>2.0830999999999999E-2</v>
      </c>
    </row>
    <row r="76" spans="1:35" ht="15" customHeight="1" x14ac:dyDescent="0.35">
      <c r="B76" s="20" t="s">
        <v>210</v>
      </c>
    </row>
    <row r="77" spans="1:35" ht="15" customHeight="1" x14ac:dyDescent="0.45">
      <c r="A77" s="17" t="s">
        <v>211</v>
      </c>
      <c r="B77" s="21" t="s">
        <v>162</v>
      </c>
      <c r="C77" s="22">
        <v>2.7610169999999998</v>
      </c>
      <c r="D77" s="22">
        <v>2.7157849999999999</v>
      </c>
      <c r="E77" s="22">
        <v>2.64025</v>
      </c>
      <c r="F77" s="22">
        <v>2.5910549999999999</v>
      </c>
      <c r="G77" s="22">
        <v>2.605013</v>
      </c>
      <c r="H77" s="22">
        <v>2.5795129999999999</v>
      </c>
      <c r="I77" s="22">
        <v>2.5724580000000001</v>
      </c>
      <c r="J77" s="22">
        <v>2.5377109999999998</v>
      </c>
      <c r="K77" s="22">
        <v>2.5092240000000001</v>
      </c>
      <c r="L77" s="22">
        <v>2.4803639999999998</v>
      </c>
      <c r="M77" s="22">
        <v>2.4494560000000001</v>
      </c>
      <c r="N77" s="22">
        <v>2.424604</v>
      </c>
      <c r="O77" s="22">
        <v>2.3959239999999999</v>
      </c>
      <c r="P77" s="22">
        <v>2.3690929999999999</v>
      </c>
      <c r="Q77" s="22">
        <v>2.3447550000000001</v>
      </c>
      <c r="R77" s="22">
        <v>2.3192330000000001</v>
      </c>
      <c r="S77" s="22">
        <v>2.2959160000000001</v>
      </c>
      <c r="T77" s="22">
        <v>2.2728739999999998</v>
      </c>
      <c r="U77" s="22">
        <v>2.2491789999999998</v>
      </c>
      <c r="V77" s="22">
        <v>2.2263799999999998</v>
      </c>
      <c r="W77" s="22">
        <v>2.1983320000000002</v>
      </c>
      <c r="X77" s="22">
        <v>2.178957</v>
      </c>
      <c r="Y77" s="22">
        <v>2.1526290000000001</v>
      </c>
      <c r="Z77" s="22">
        <v>2.1275379999999999</v>
      </c>
      <c r="AA77" s="22">
        <v>2.1048</v>
      </c>
      <c r="AB77" s="22">
        <v>2.078354</v>
      </c>
      <c r="AC77" s="22">
        <v>2.0542449999999999</v>
      </c>
      <c r="AD77" s="22">
        <v>2.0347689999999998</v>
      </c>
      <c r="AE77" s="22">
        <v>2.009363</v>
      </c>
      <c r="AF77" s="22">
        <v>1.985725</v>
      </c>
      <c r="AG77" s="22">
        <v>1.964075</v>
      </c>
      <c r="AH77" s="22">
        <v>1.9363049999999999</v>
      </c>
      <c r="AI77" s="23">
        <v>-1.1379999999999999E-2</v>
      </c>
    </row>
    <row r="78" spans="1:35" ht="15" customHeight="1" x14ac:dyDescent="0.45">
      <c r="A78" s="17" t="s">
        <v>212</v>
      </c>
      <c r="B78" s="21" t="s">
        <v>213</v>
      </c>
      <c r="C78" s="22">
        <v>0.45384600000000003</v>
      </c>
      <c r="D78" s="22">
        <v>0.45390799999999998</v>
      </c>
      <c r="E78" s="22">
        <v>0.41186499999999998</v>
      </c>
      <c r="F78" s="22">
        <v>0.41178900000000002</v>
      </c>
      <c r="G78" s="22">
        <v>0.41192600000000001</v>
      </c>
      <c r="H78" s="22">
        <v>0.412024</v>
      </c>
      <c r="I78" s="22">
        <v>0.412188</v>
      </c>
      <c r="J78" s="22">
        <v>0.4123</v>
      </c>
      <c r="K78" s="22">
        <v>0.41239399999999998</v>
      </c>
      <c r="L78" s="22">
        <v>0.412441</v>
      </c>
      <c r="M78" s="22">
        <v>0.41244500000000001</v>
      </c>
      <c r="N78" s="22">
        <v>0.41244399999999998</v>
      </c>
      <c r="O78" s="22">
        <v>0.41242299999999998</v>
      </c>
      <c r="P78" s="22">
        <v>0.41239300000000001</v>
      </c>
      <c r="Q78" s="22">
        <v>0.41235500000000003</v>
      </c>
      <c r="R78" s="22">
        <v>0.41230299999999998</v>
      </c>
      <c r="S78" s="22">
        <v>0.41226299999999999</v>
      </c>
      <c r="T78" s="22">
        <v>0.41223199999999999</v>
      </c>
      <c r="U78" s="22">
        <v>0.41221200000000002</v>
      </c>
      <c r="V78" s="22">
        <v>0.41222199999999998</v>
      </c>
      <c r="W78" s="22">
        <v>0.41219299999999998</v>
      </c>
      <c r="X78" s="22">
        <v>0.41223300000000002</v>
      </c>
      <c r="Y78" s="22">
        <v>0.41225699999999998</v>
      </c>
      <c r="Z78" s="22">
        <v>0.41227799999999998</v>
      </c>
      <c r="AA78" s="22">
        <v>0.41233900000000001</v>
      </c>
      <c r="AB78" s="22">
        <v>0.41236899999999999</v>
      </c>
      <c r="AC78" s="22">
        <v>0.41240300000000002</v>
      </c>
      <c r="AD78" s="22">
        <v>0.41251900000000002</v>
      </c>
      <c r="AE78" s="22">
        <v>0.41261500000000001</v>
      </c>
      <c r="AF78" s="22">
        <v>0.41267700000000002</v>
      </c>
      <c r="AG78" s="22">
        <v>0.41277799999999998</v>
      </c>
      <c r="AH78" s="22">
        <v>0.412823</v>
      </c>
      <c r="AI78" s="23">
        <v>-3.0509999999999999E-3</v>
      </c>
    </row>
    <row r="79" spans="1:35" ht="15" customHeight="1" x14ac:dyDescent="0.45">
      <c r="A79" s="17" t="s">
        <v>214</v>
      </c>
      <c r="B79" s="21" t="s">
        <v>215</v>
      </c>
      <c r="C79" s="22">
        <v>16.502438999999999</v>
      </c>
      <c r="D79" s="22">
        <v>18.414906999999999</v>
      </c>
      <c r="E79" s="22">
        <v>18.709866000000002</v>
      </c>
      <c r="F79" s="22">
        <v>19.072230999999999</v>
      </c>
      <c r="G79" s="22">
        <v>19.430973000000002</v>
      </c>
      <c r="H79" s="22">
        <v>19.773835999999999</v>
      </c>
      <c r="I79" s="22">
        <v>20.130692</v>
      </c>
      <c r="J79" s="22">
        <v>20.482900999999998</v>
      </c>
      <c r="K79" s="22">
        <v>20.835491000000001</v>
      </c>
      <c r="L79" s="22">
        <v>21.187614</v>
      </c>
      <c r="M79" s="22">
        <v>21.536332999999999</v>
      </c>
      <c r="N79" s="22">
        <v>21.885836000000001</v>
      </c>
      <c r="O79" s="22">
        <v>22.109117999999999</v>
      </c>
      <c r="P79" s="22">
        <v>22.450901000000002</v>
      </c>
      <c r="Q79" s="22">
        <v>22.766424000000001</v>
      </c>
      <c r="R79" s="22">
        <v>23.106349999999999</v>
      </c>
      <c r="S79" s="22">
        <v>23.446831</v>
      </c>
      <c r="T79" s="22">
        <v>23.826958000000001</v>
      </c>
      <c r="U79" s="22">
        <v>24.122028</v>
      </c>
      <c r="V79" s="22">
        <v>24.489384000000001</v>
      </c>
      <c r="W79" s="22">
        <v>24.812688999999999</v>
      </c>
      <c r="X79" s="22">
        <v>25.152595999999999</v>
      </c>
      <c r="Y79" s="22">
        <v>25.544074999999999</v>
      </c>
      <c r="Z79" s="22">
        <v>25.89303</v>
      </c>
      <c r="AA79" s="22">
        <v>26.230398000000001</v>
      </c>
      <c r="AB79" s="22">
        <v>26.572588</v>
      </c>
      <c r="AC79" s="22">
        <v>26.89958</v>
      </c>
      <c r="AD79" s="22">
        <v>27.216434</v>
      </c>
      <c r="AE79" s="22">
        <v>27.527937000000001</v>
      </c>
      <c r="AF79" s="22">
        <v>27.815048000000001</v>
      </c>
      <c r="AG79" s="22">
        <v>28.104230999999999</v>
      </c>
      <c r="AH79" s="22">
        <v>28.328098000000001</v>
      </c>
      <c r="AI79" s="23">
        <v>1.7583000000000001E-2</v>
      </c>
    </row>
    <row r="80" spans="1:35" ht="15" customHeight="1" x14ac:dyDescent="0.45">
      <c r="A80" s="17" t="s">
        <v>216</v>
      </c>
      <c r="B80" s="21" t="s">
        <v>217</v>
      </c>
      <c r="C80" s="22">
        <v>3.2518500000000001</v>
      </c>
      <c r="D80" s="22">
        <v>3.2518500000000001</v>
      </c>
      <c r="E80" s="22">
        <v>3.1821869999999999</v>
      </c>
      <c r="F80" s="22">
        <v>3.2040730000000002</v>
      </c>
      <c r="G80" s="22">
        <v>3.2040730000000002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3.2040730000000002</v>
      </c>
      <c r="O80" s="22">
        <v>3.1466059999999998</v>
      </c>
      <c r="P80" s="22">
        <v>3.1463019999999999</v>
      </c>
      <c r="Q80" s="22">
        <v>3.128873</v>
      </c>
      <c r="R80" s="22">
        <v>3.124247</v>
      </c>
      <c r="S80" s="22">
        <v>3.1188790000000002</v>
      </c>
      <c r="T80" s="22">
        <v>3.1335410000000001</v>
      </c>
      <c r="U80" s="22">
        <v>3.1032869999999999</v>
      </c>
      <c r="V80" s="22">
        <v>3.1056520000000001</v>
      </c>
      <c r="W80" s="22">
        <v>3.0901740000000002</v>
      </c>
      <c r="X80" s="22">
        <v>3.0820020000000001</v>
      </c>
      <c r="Y80" s="22">
        <v>3.102646</v>
      </c>
      <c r="Z80" s="22">
        <v>3.1018370000000002</v>
      </c>
      <c r="AA80" s="22">
        <v>3.096066</v>
      </c>
      <c r="AB80" s="22">
        <v>3.0995819999999998</v>
      </c>
      <c r="AC80" s="22">
        <v>3.1010520000000001</v>
      </c>
      <c r="AD80" s="22">
        <v>3.100365</v>
      </c>
      <c r="AE80" s="22">
        <v>3.1073680000000001</v>
      </c>
      <c r="AF80" s="22">
        <v>3.1113149999999998</v>
      </c>
      <c r="AG80" s="22">
        <v>3.1207400000000001</v>
      </c>
      <c r="AH80" s="22">
        <v>3.110204</v>
      </c>
      <c r="AI80" s="23">
        <v>-1.436E-3</v>
      </c>
    </row>
    <row r="81" spans="1:35" ht="15" customHeight="1" x14ac:dyDescent="0.45">
      <c r="A81" s="17" t="s">
        <v>218</v>
      </c>
      <c r="B81" s="21" t="s">
        <v>154</v>
      </c>
      <c r="C81" s="22">
        <v>35.857661999999998</v>
      </c>
      <c r="D81" s="22">
        <v>41.093738999999999</v>
      </c>
      <c r="E81" s="22">
        <v>46.652926999999998</v>
      </c>
      <c r="F81" s="22">
        <v>50.987960999999999</v>
      </c>
      <c r="G81" s="22">
        <v>54.482964000000003</v>
      </c>
      <c r="H81" s="22">
        <v>57.897682000000003</v>
      </c>
      <c r="I81" s="22">
        <v>61.607868000000003</v>
      </c>
      <c r="J81" s="22">
        <v>65.329620000000006</v>
      </c>
      <c r="K81" s="22">
        <v>69.072792000000007</v>
      </c>
      <c r="L81" s="22">
        <v>72.530296000000007</v>
      </c>
      <c r="M81" s="22">
        <v>76.026138000000003</v>
      </c>
      <c r="N81" s="22">
        <v>79.850182000000004</v>
      </c>
      <c r="O81" s="22">
        <v>83.159308999999993</v>
      </c>
      <c r="P81" s="22">
        <v>86.239754000000005</v>
      </c>
      <c r="Q81" s="22">
        <v>89.740784000000005</v>
      </c>
      <c r="R81" s="22">
        <v>93.237258999999995</v>
      </c>
      <c r="S81" s="22">
        <v>96.690224000000001</v>
      </c>
      <c r="T81" s="22">
        <v>100.73542</v>
      </c>
      <c r="U81" s="22">
        <v>104.361259</v>
      </c>
      <c r="V81" s="22">
        <v>108.12587000000001</v>
      </c>
      <c r="W81" s="22">
        <v>111.94006299999999</v>
      </c>
      <c r="X81" s="22">
        <v>115.83850099999999</v>
      </c>
      <c r="Y81" s="22">
        <v>119.53376</v>
      </c>
      <c r="Z81" s="22">
        <v>123.50965100000001</v>
      </c>
      <c r="AA81" s="22">
        <v>127.52404799999999</v>
      </c>
      <c r="AB81" s="22">
        <v>131.62396200000001</v>
      </c>
      <c r="AC81" s="22">
        <v>135.53945899999999</v>
      </c>
      <c r="AD81" s="22">
        <v>140.078644</v>
      </c>
      <c r="AE81" s="22">
        <v>144.32385300000001</v>
      </c>
      <c r="AF81" s="22">
        <v>148.72264100000001</v>
      </c>
      <c r="AG81" s="22">
        <v>152.920288</v>
      </c>
      <c r="AH81" s="22">
        <v>157.112244</v>
      </c>
      <c r="AI81" s="23">
        <v>4.8812000000000001E-2</v>
      </c>
    </row>
    <row r="82" spans="1:35" ht="15" customHeight="1" x14ac:dyDescent="0.45">
      <c r="A82" s="17" t="s">
        <v>219</v>
      </c>
      <c r="B82" s="21" t="s">
        <v>220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221</v>
      </c>
      <c r="B83" s="20" t="s">
        <v>159</v>
      </c>
      <c r="C83" s="24">
        <v>59.237915000000001</v>
      </c>
      <c r="D83" s="24">
        <v>66.341292999999993</v>
      </c>
      <c r="E83" s="24">
        <v>72.070189999999997</v>
      </c>
      <c r="F83" s="24">
        <v>76.740211000000002</v>
      </c>
      <c r="G83" s="24">
        <v>80.608046999999999</v>
      </c>
      <c r="H83" s="24">
        <v>84.340225000000004</v>
      </c>
      <c r="I83" s="24">
        <v>88.400374999999997</v>
      </c>
      <c r="J83" s="24">
        <v>92.439705000000004</v>
      </c>
      <c r="K83" s="24">
        <v>96.507071999999994</v>
      </c>
      <c r="L83" s="24">
        <v>100.287888</v>
      </c>
      <c r="M83" s="24">
        <v>104.10154</v>
      </c>
      <c r="N83" s="24">
        <v>108.250237</v>
      </c>
      <c r="O83" s="24">
        <v>111.696487</v>
      </c>
      <c r="P83" s="24">
        <v>115.091537</v>
      </c>
      <c r="Q83" s="24">
        <v>118.86629499999999</v>
      </c>
      <c r="R83" s="24">
        <v>122.67248499999999</v>
      </c>
      <c r="S83" s="24">
        <v>126.43720999999999</v>
      </c>
      <c r="T83" s="24">
        <v>130.85412600000001</v>
      </c>
      <c r="U83" s="24">
        <v>134.721069</v>
      </c>
      <c r="V83" s="24">
        <v>138.83261100000001</v>
      </c>
      <c r="W83" s="24">
        <v>142.92654400000001</v>
      </c>
      <c r="X83" s="24">
        <v>147.13739000000001</v>
      </c>
      <c r="Y83" s="24">
        <v>151.21845999999999</v>
      </c>
      <c r="Z83" s="24">
        <v>155.51744099999999</v>
      </c>
      <c r="AA83" s="24">
        <v>159.84075899999999</v>
      </c>
      <c r="AB83" s="24">
        <v>164.25994900000001</v>
      </c>
      <c r="AC83" s="24">
        <v>168.479828</v>
      </c>
      <c r="AD83" s="24">
        <v>173.31582599999999</v>
      </c>
      <c r="AE83" s="24">
        <v>177.85423299999999</v>
      </c>
      <c r="AF83" s="24">
        <v>182.52050800000001</v>
      </c>
      <c r="AG83" s="24">
        <v>186.99520899999999</v>
      </c>
      <c r="AH83" s="24">
        <v>191.372772</v>
      </c>
      <c r="AI83" s="25">
        <v>3.8552000000000003E-2</v>
      </c>
    </row>
    <row r="85" spans="1:35" ht="15" customHeight="1" x14ac:dyDescent="0.35">
      <c r="A85" s="17" t="s">
        <v>222</v>
      </c>
      <c r="B85" s="20" t="s">
        <v>223</v>
      </c>
      <c r="C85" s="24" t="s">
        <v>157</v>
      </c>
      <c r="D85" s="24">
        <v>7.1650679999999998</v>
      </c>
      <c r="E85" s="24">
        <v>13.760035</v>
      </c>
      <c r="F85" s="24">
        <v>18.527971000000001</v>
      </c>
      <c r="G85" s="24">
        <v>22.399028999999999</v>
      </c>
      <c r="H85" s="24">
        <v>26.156714999999998</v>
      </c>
      <c r="I85" s="24">
        <v>30.223928000000001</v>
      </c>
      <c r="J85" s="24">
        <v>34.297992999999998</v>
      </c>
      <c r="K85" s="24">
        <v>38.393825999999997</v>
      </c>
      <c r="L85" s="24">
        <v>42.203513999999998</v>
      </c>
      <c r="M85" s="24">
        <v>46.048068999999998</v>
      </c>
      <c r="N85" s="24">
        <v>50.221622000000004</v>
      </c>
      <c r="O85" s="24">
        <v>53.869148000000003</v>
      </c>
      <c r="P85" s="24">
        <v>57.336433</v>
      </c>
      <c r="Q85" s="24">
        <v>61.187893000000003</v>
      </c>
      <c r="R85" s="24">
        <v>65.033562000000003</v>
      </c>
      <c r="S85" s="24">
        <v>68.837768999999994</v>
      </c>
      <c r="T85" s="24">
        <v>73.277739999999994</v>
      </c>
      <c r="U85" s="24">
        <v>77.259270000000001</v>
      </c>
      <c r="V85" s="24">
        <v>81.411277999999996</v>
      </c>
      <c r="W85" s="24">
        <v>85.580794999999995</v>
      </c>
      <c r="X85" s="24">
        <v>89.835541000000006</v>
      </c>
      <c r="Y85" s="24">
        <v>93.942931999999999</v>
      </c>
      <c r="Z85" s="24">
        <v>98.269385999999997</v>
      </c>
      <c r="AA85" s="24">
        <v>102.632805</v>
      </c>
      <c r="AB85" s="24">
        <v>107.07847599999999</v>
      </c>
      <c r="AC85" s="24">
        <v>111.330482</v>
      </c>
      <c r="AD85" s="24">
        <v>116.188011</v>
      </c>
      <c r="AE85" s="24">
        <v>120.751839</v>
      </c>
      <c r="AF85" s="24">
        <v>125.441734</v>
      </c>
      <c r="AG85" s="24">
        <v>129.93876599999999</v>
      </c>
      <c r="AH85" s="24">
        <v>134.37649500000001</v>
      </c>
      <c r="AI85" s="25" t="s">
        <v>157</v>
      </c>
    </row>
    <row r="86" spans="1:35" ht="15" customHeight="1" thickBot="1" x14ac:dyDescent="0.4"/>
    <row r="87" spans="1:35" ht="15" customHeight="1" x14ac:dyDescent="0.35">
      <c r="B87" s="43" t="s">
        <v>224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ht="15" customHeight="1" x14ac:dyDescent="0.35">
      <c r="B88" s="26" t="s">
        <v>225</v>
      </c>
    </row>
    <row r="89" spans="1:35" ht="15" customHeight="1" x14ac:dyDescent="0.35">
      <c r="B89" s="26" t="s">
        <v>226</v>
      </c>
    </row>
    <row r="90" spans="1:35" ht="15" customHeight="1" x14ac:dyDescent="0.35">
      <c r="B90" s="26" t="s">
        <v>227</v>
      </c>
    </row>
    <row r="91" spans="1:35" ht="15" customHeight="1" x14ac:dyDescent="0.35">
      <c r="B91" s="26" t="s">
        <v>228</v>
      </c>
    </row>
    <row r="92" spans="1:35" ht="15" customHeight="1" x14ac:dyDescent="0.35">
      <c r="B92" s="26" t="s">
        <v>229</v>
      </c>
    </row>
    <row r="93" spans="1:35" ht="15" customHeight="1" x14ac:dyDescent="0.35">
      <c r="B93" s="26" t="s">
        <v>230</v>
      </c>
    </row>
    <row r="94" spans="1:35" ht="15" customHeight="1" x14ac:dyDescent="0.35">
      <c r="B94" s="26" t="s">
        <v>231</v>
      </c>
    </row>
    <row r="95" spans="1:35" ht="15" customHeight="1" x14ac:dyDescent="0.35">
      <c r="B95" s="26" t="s">
        <v>232</v>
      </c>
    </row>
    <row r="96" spans="1:35" ht="15" customHeight="1" x14ac:dyDescent="0.35">
      <c r="B96" s="26" t="s">
        <v>233</v>
      </c>
    </row>
    <row r="97" spans="2:2" ht="15" customHeight="1" x14ac:dyDescent="0.35">
      <c r="B97" s="26" t="s">
        <v>234</v>
      </c>
    </row>
    <row r="98" spans="2:2" ht="15" customHeight="1" x14ac:dyDescent="0.35">
      <c r="B98" s="26" t="s">
        <v>235</v>
      </c>
    </row>
    <row r="99" spans="2:2" ht="15" customHeight="1" x14ac:dyDescent="0.35">
      <c r="B99" s="26" t="s">
        <v>236</v>
      </c>
    </row>
    <row r="100" spans="2:2" ht="15" customHeight="1" x14ac:dyDescent="0.35">
      <c r="B100" s="26" t="s">
        <v>237</v>
      </c>
    </row>
    <row r="101" spans="2:2" ht="15" customHeight="1" x14ac:dyDescent="0.35">
      <c r="B101" s="26" t="s">
        <v>238</v>
      </c>
    </row>
    <row r="102" spans="2:2" ht="15" customHeight="1" x14ac:dyDescent="0.35">
      <c r="B102" s="26" t="s">
        <v>239</v>
      </c>
    </row>
    <row r="103" spans="2:2" ht="15" customHeight="1" x14ac:dyDescent="0.35">
      <c r="B103" s="26" t="s">
        <v>240</v>
      </c>
    </row>
    <row r="104" spans="2:2" ht="15" customHeight="1" x14ac:dyDescent="0.35">
      <c r="B104" s="26" t="s">
        <v>241</v>
      </c>
    </row>
    <row r="105" spans="2:2" ht="15" customHeight="1" x14ac:dyDescent="0.35">
      <c r="B105" s="26" t="s">
        <v>242</v>
      </c>
    </row>
    <row r="106" spans="2:2" ht="15" customHeight="1" x14ac:dyDescent="0.35">
      <c r="B106" s="26" t="s">
        <v>243</v>
      </c>
    </row>
    <row r="107" spans="2:2" ht="15" customHeight="1" x14ac:dyDescent="0.35">
      <c r="B107" s="26" t="s">
        <v>244</v>
      </c>
    </row>
    <row r="108" spans="2:2" ht="15" customHeight="1" x14ac:dyDescent="0.35">
      <c r="B108" s="26" t="s">
        <v>245</v>
      </c>
    </row>
    <row r="109" spans="2:2" ht="15" customHeight="1" x14ac:dyDescent="0.35">
      <c r="B109" s="26" t="s">
        <v>246</v>
      </c>
    </row>
    <row r="110" spans="2:2" ht="15" customHeight="1" x14ac:dyDescent="0.35">
      <c r="B110" s="26" t="s">
        <v>247</v>
      </c>
    </row>
    <row r="111" spans="2:2" ht="15" customHeight="1" x14ac:dyDescent="0.35">
      <c r="B111" s="26" t="s">
        <v>251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8"/>
  <sheetViews>
    <sheetView topLeftCell="A13" workbookViewId="0">
      <selection activeCell="B23" sqref="B23"/>
    </sheetView>
  </sheetViews>
  <sheetFormatPr defaultRowHeight="14.25" x14ac:dyDescent="0.45"/>
  <cols>
    <col min="1" max="1" width="25.265625" style="27" customWidth="1"/>
    <col min="2" max="2" width="12.1328125" customWidth="1"/>
    <col min="3" max="3" width="12.265625" customWidth="1"/>
  </cols>
  <sheetData>
    <row r="1" spans="1:34" x14ac:dyDescent="0.45">
      <c r="A1" s="31" t="s">
        <v>304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x14ac:dyDescent="0.45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  <c r="AH2" t="s">
        <v>258</v>
      </c>
    </row>
    <row r="3" spans="1:34" x14ac:dyDescent="0.45">
      <c r="A3" s="27" t="s">
        <v>305</v>
      </c>
      <c r="B3">
        <f>'AEO reference'!D17</f>
        <v>223.796234</v>
      </c>
      <c r="C3">
        <f>'AEO reference'!E17</f>
        <v>221.061813</v>
      </c>
      <c r="D3">
        <f>'AEO reference'!F17</f>
        <v>207.50491299999999</v>
      </c>
      <c r="E3">
        <f>'AEO reference'!G17</f>
        <v>190.04248000000001</v>
      </c>
      <c r="F3">
        <f>'AEO reference'!H17</f>
        <v>172.30737300000001</v>
      </c>
      <c r="G3">
        <f>'AEO reference'!I17</f>
        <v>138.29920999999999</v>
      </c>
      <c r="H3">
        <f>'AEO reference'!J17</f>
        <v>135.373199</v>
      </c>
      <c r="I3">
        <f>'AEO reference'!K17</f>
        <v>134.09551999999999</v>
      </c>
      <c r="J3">
        <f>'AEO reference'!L17</f>
        <v>132.760513</v>
      </c>
      <c r="K3">
        <f>'AEO reference'!M17</f>
        <v>130.82551599999999</v>
      </c>
      <c r="L3">
        <f>'AEO reference'!N17</f>
        <v>130.190506</v>
      </c>
      <c r="M3">
        <f>'AEO reference'!O17</f>
        <v>129.95851099999999</v>
      </c>
      <c r="N3">
        <f>'AEO reference'!P17</f>
        <v>129.86621099999999</v>
      </c>
      <c r="O3">
        <f>'AEO reference'!Q17</f>
        <v>129.86621099999999</v>
      </c>
      <c r="P3">
        <f>'AEO reference'!R17</f>
        <v>128.70791600000001</v>
      </c>
      <c r="Q3">
        <f>'AEO reference'!S17</f>
        <v>127.831902</v>
      </c>
      <c r="R3">
        <f>'AEO reference'!T17</f>
        <v>127.149406</v>
      </c>
      <c r="S3">
        <f>'AEO reference'!U17</f>
        <v>126.61489899999999</v>
      </c>
      <c r="T3">
        <f>'AEO reference'!V17</f>
        <v>124.961411</v>
      </c>
      <c r="U3">
        <f>'AEO reference'!W17</f>
        <v>124.622406</v>
      </c>
      <c r="V3">
        <f>'AEO reference'!X17</f>
        <v>124.622406</v>
      </c>
      <c r="W3">
        <f>'AEO reference'!Y17</f>
        <v>124.28241</v>
      </c>
      <c r="X3">
        <f>'AEO reference'!Z17</f>
        <v>124.28241</v>
      </c>
      <c r="Y3">
        <f>'AEO reference'!AA17</f>
        <v>124.28241</v>
      </c>
      <c r="Z3">
        <f>'AEO reference'!AB17</f>
        <v>124.28241</v>
      </c>
      <c r="AA3">
        <f>'AEO reference'!AC17</f>
        <v>123.867401</v>
      </c>
      <c r="AB3">
        <f>'AEO reference'!AD17</f>
        <v>123.867401</v>
      </c>
      <c r="AC3">
        <f>'AEO reference'!AE17</f>
        <v>123.635406</v>
      </c>
      <c r="AD3">
        <f>'AEO reference'!AF17</f>
        <v>123.635406</v>
      </c>
      <c r="AE3">
        <f>'AEO reference'!AG17</f>
        <v>123.410408</v>
      </c>
      <c r="AF3">
        <f>'AEO reference'!AH17</f>
        <v>123.410408</v>
      </c>
      <c r="AH3">
        <f>SUM(B3:AF3)</f>
        <v>4329.414625999998</v>
      </c>
    </row>
    <row r="4" spans="1:34" x14ac:dyDescent="0.45">
      <c r="A4" s="27" t="s">
        <v>306</v>
      </c>
      <c r="B4">
        <f>'AEO $35 carbon price'!D17</f>
        <v>223.796234</v>
      </c>
      <c r="C4">
        <f>'AEO $35 carbon price'!E17</f>
        <v>221.061813</v>
      </c>
      <c r="D4">
        <f>'AEO $35 carbon price'!F17</f>
        <v>201.93948399999999</v>
      </c>
      <c r="E4">
        <f>'AEO $35 carbon price'!G17</f>
        <v>171.54209900000001</v>
      </c>
      <c r="F4">
        <f>'AEO $35 carbon price'!H17</f>
        <v>132.03362999999999</v>
      </c>
      <c r="G4">
        <f>'AEO $35 carbon price'!I17</f>
        <v>37.654567999999998</v>
      </c>
      <c r="H4">
        <f>'AEO $35 carbon price'!J17</f>
        <v>33.713566</v>
      </c>
      <c r="I4">
        <f>'AEO $35 carbon price'!K17</f>
        <v>30.343861</v>
      </c>
      <c r="J4">
        <f>'AEO $35 carbon price'!L17</f>
        <v>25.215102999999999</v>
      </c>
      <c r="K4">
        <f>'AEO $35 carbon price'!M17</f>
        <v>21.363800000000001</v>
      </c>
      <c r="L4">
        <f>'AEO $35 carbon price'!N17</f>
        <v>19.865801000000001</v>
      </c>
      <c r="M4">
        <f>'AEO $35 carbon price'!O17</f>
        <v>19.633800999999998</v>
      </c>
      <c r="N4">
        <f>'AEO $35 carbon price'!P17</f>
        <v>19.633800999999998</v>
      </c>
      <c r="O4">
        <f>'AEO $35 carbon price'!Q17</f>
        <v>18.843402999999999</v>
      </c>
      <c r="P4">
        <f>'AEO $35 carbon price'!R17</f>
        <v>16.092601999999999</v>
      </c>
      <c r="Q4">
        <f>'AEO $35 carbon price'!S17</f>
        <v>15.2166</v>
      </c>
      <c r="R4">
        <f>'AEO $35 carbon price'!T17</f>
        <v>15.2166</v>
      </c>
      <c r="S4">
        <f>'AEO $35 carbon price'!U17</f>
        <v>14.877602</v>
      </c>
      <c r="T4">
        <f>'AEO $35 carbon price'!V17</f>
        <v>13.1416</v>
      </c>
      <c r="U4">
        <f>'AEO $35 carbon price'!W17</f>
        <v>12.357601000000001</v>
      </c>
      <c r="V4">
        <f>'AEO $35 carbon price'!X17</f>
        <v>12.357601000000001</v>
      </c>
      <c r="W4">
        <f>'AEO $35 carbon price'!Y17</f>
        <v>10.8711</v>
      </c>
      <c r="X4">
        <f>'AEO $35 carbon price'!Z17</f>
        <v>10.8711</v>
      </c>
      <c r="Y4">
        <f>'AEO $35 carbon price'!AA17</f>
        <v>10.8711</v>
      </c>
      <c r="Z4">
        <f>'AEO $35 carbon price'!AB17</f>
        <v>10.8711</v>
      </c>
      <c r="AA4">
        <f>'AEO $35 carbon price'!AC17</f>
        <v>10.8711</v>
      </c>
      <c r="AB4">
        <f>'AEO $35 carbon price'!AD17</f>
        <v>10.8711</v>
      </c>
      <c r="AC4">
        <f>'AEO $35 carbon price'!AE17</f>
        <v>10.8711</v>
      </c>
      <c r="AD4">
        <f>'AEO $35 carbon price'!AF17</f>
        <v>10.8711</v>
      </c>
      <c r="AE4">
        <f>'AEO $35 carbon price'!AG17</f>
        <v>10.8711</v>
      </c>
      <c r="AF4">
        <f>'AEO $35 carbon price'!AH17</f>
        <v>10.8711</v>
      </c>
      <c r="AH4">
        <f t="shared" ref="AH4" si="0">SUM(B4:AF4)</f>
        <v>1384.6121700000003</v>
      </c>
    </row>
    <row r="6" spans="1:34" ht="28.5" x14ac:dyDescent="0.45">
      <c r="A6" s="27" t="s">
        <v>260</v>
      </c>
      <c r="B6">
        <f t="shared" ref="B6:AF6" si="1">-(B4-B$3)</f>
        <v>0</v>
      </c>
      <c r="C6">
        <f t="shared" si="1"/>
        <v>0</v>
      </c>
      <c r="D6">
        <f t="shared" si="1"/>
        <v>5.5654289999999946</v>
      </c>
      <c r="E6">
        <f t="shared" si="1"/>
        <v>18.500381000000004</v>
      </c>
      <c r="F6">
        <f t="shared" si="1"/>
        <v>40.273743000000024</v>
      </c>
      <c r="G6">
        <f t="shared" si="1"/>
        <v>100.64464199999999</v>
      </c>
      <c r="H6">
        <f t="shared" si="1"/>
        <v>101.659633</v>
      </c>
      <c r="I6">
        <f t="shared" si="1"/>
        <v>103.75165899999999</v>
      </c>
      <c r="J6">
        <f t="shared" si="1"/>
        <v>107.54541</v>
      </c>
      <c r="K6">
        <f t="shared" si="1"/>
        <v>109.461716</v>
      </c>
      <c r="L6">
        <f t="shared" si="1"/>
        <v>110.32470499999999</v>
      </c>
      <c r="M6">
        <f t="shared" si="1"/>
        <v>110.32470999999998</v>
      </c>
      <c r="N6">
        <f t="shared" si="1"/>
        <v>110.23240999999999</v>
      </c>
      <c r="O6">
        <f t="shared" si="1"/>
        <v>111.022808</v>
      </c>
      <c r="P6">
        <f t="shared" si="1"/>
        <v>112.61531400000001</v>
      </c>
      <c r="Q6">
        <f t="shared" si="1"/>
        <v>112.615302</v>
      </c>
      <c r="R6">
        <f t="shared" si="1"/>
        <v>111.932806</v>
      </c>
      <c r="S6">
        <f t="shared" si="1"/>
        <v>111.737297</v>
      </c>
      <c r="T6">
        <f t="shared" si="1"/>
        <v>111.819811</v>
      </c>
      <c r="U6">
        <f t="shared" si="1"/>
        <v>112.264805</v>
      </c>
      <c r="V6">
        <f t="shared" si="1"/>
        <v>112.264805</v>
      </c>
      <c r="W6">
        <f t="shared" si="1"/>
        <v>113.41131</v>
      </c>
      <c r="X6">
        <f t="shared" si="1"/>
        <v>113.41131</v>
      </c>
      <c r="Y6">
        <f t="shared" si="1"/>
        <v>113.41131</v>
      </c>
      <c r="Z6">
        <f t="shared" si="1"/>
        <v>113.41131</v>
      </c>
      <c r="AA6">
        <f t="shared" si="1"/>
        <v>112.996301</v>
      </c>
      <c r="AB6">
        <f t="shared" si="1"/>
        <v>112.996301</v>
      </c>
      <c r="AC6">
        <f t="shared" si="1"/>
        <v>112.764306</v>
      </c>
      <c r="AD6">
        <f t="shared" si="1"/>
        <v>112.764306</v>
      </c>
      <c r="AE6">
        <f t="shared" si="1"/>
        <v>112.53930800000001</v>
      </c>
      <c r="AF6">
        <f t="shared" si="1"/>
        <v>112.53930800000001</v>
      </c>
    </row>
    <row r="8" spans="1:34" x14ac:dyDescent="0.45">
      <c r="A8" s="31" t="s">
        <v>282</v>
      </c>
      <c r="B8" s="11"/>
      <c r="C8" s="11"/>
    </row>
    <row r="9" spans="1:34" ht="57" x14ac:dyDescent="0.45">
      <c r="B9" s="27" t="s">
        <v>307</v>
      </c>
      <c r="C9" s="27"/>
    </row>
    <row r="10" spans="1:34" x14ac:dyDescent="0.45">
      <c r="A10" s="27" t="s">
        <v>261</v>
      </c>
      <c r="B10">
        <v>2024</v>
      </c>
      <c r="C10" s="4"/>
    </row>
    <row r="12" spans="1:34" x14ac:dyDescent="0.45">
      <c r="A12" s="32" t="s">
        <v>285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4" x14ac:dyDescent="0.45">
      <c r="B13">
        <v>2021</v>
      </c>
      <c r="C13">
        <v>2022</v>
      </c>
      <c r="D13">
        <v>2023</v>
      </c>
      <c r="E13">
        <v>2024</v>
      </c>
      <c r="F13">
        <v>2025</v>
      </c>
      <c r="G13">
        <v>2026</v>
      </c>
      <c r="H13">
        <v>2027</v>
      </c>
      <c r="I13">
        <v>2028</v>
      </c>
      <c r="J13">
        <v>2029</v>
      </c>
      <c r="K13">
        <v>2030</v>
      </c>
      <c r="L13">
        <v>2031</v>
      </c>
      <c r="M13">
        <v>2032</v>
      </c>
      <c r="N13">
        <v>2033</v>
      </c>
      <c r="O13">
        <v>2034</v>
      </c>
      <c r="P13">
        <v>2035</v>
      </c>
      <c r="Q13">
        <v>2036</v>
      </c>
      <c r="R13">
        <v>2037</v>
      </c>
      <c r="S13">
        <v>2038</v>
      </c>
      <c r="T13">
        <v>2039</v>
      </c>
      <c r="U13">
        <v>2040</v>
      </c>
      <c r="V13">
        <v>2041</v>
      </c>
      <c r="W13">
        <v>2042</v>
      </c>
      <c r="X13">
        <v>2043</v>
      </c>
      <c r="Y13">
        <v>2044</v>
      </c>
      <c r="Z13">
        <v>2045</v>
      </c>
      <c r="AA13">
        <v>2046</v>
      </c>
      <c r="AB13">
        <v>2047</v>
      </c>
      <c r="AC13">
        <v>2048</v>
      </c>
      <c r="AD13">
        <v>2049</v>
      </c>
      <c r="AE13">
        <v>2050</v>
      </c>
    </row>
    <row r="14" spans="1:34" x14ac:dyDescent="0.45">
      <c r="A14" s="27" t="s">
        <v>280</v>
      </c>
      <c r="B14">
        <v>35</v>
      </c>
      <c r="C14">
        <f>B14*1.05</f>
        <v>36.75</v>
      </c>
      <c r="D14">
        <f t="shared" ref="D14:AE14" si="2">C14*1.05</f>
        <v>38.587499999999999</v>
      </c>
      <c r="E14">
        <f t="shared" si="2"/>
        <v>40.516874999999999</v>
      </c>
      <c r="F14">
        <f t="shared" si="2"/>
        <v>42.542718749999999</v>
      </c>
      <c r="G14">
        <f t="shared" si="2"/>
        <v>44.669854687499999</v>
      </c>
      <c r="H14">
        <f t="shared" si="2"/>
        <v>46.903347421875004</v>
      </c>
      <c r="I14">
        <f t="shared" si="2"/>
        <v>49.248514792968756</v>
      </c>
      <c r="J14">
        <f t="shared" si="2"/>
        <v>51.710940532617194</v>
      </c>
      <c r="K14">
        <f t="shared" si="2"/>
        <v>54.296487559248057</v>
      </c>
      <c r="L14">
        <f t="shared" si="2"/>
        <v>57.011311937210465</v>
      </c>
      <c r="M14">
        <f t="shared" si="2"/>
        <v>59.861877534070992</v>
      </c>
      <c r="N14">
        <f t="shared" si="2"/>
        <v>62.854971410774546</v>
      </c>
      <c r="O14">
        <f t="shared" si="2"/>
        <v>65.997719981313281</v>
      </c>
      <c r="P14">
        <f t="shared" si="2"/>
        <v>69.297605980378947</v>
      </c>
      <c r="Q14">
        <f t="shared" si="2"/>
        <v>72.762486279397891</v>
      </c>
      <c r="R14">
        <f t="shared" si="2"/>
        <v>76.400610593367787</v>
      </c>
      <c r="S14">
        <f t="shared" si="2"/>
        <v>80.220641123036174</v>
      </c>
      <c r="T14">
        <f t="shared" si="2"/>
        <v>84.231673179187993</v>
      </c>
      <c r="U14">
        <f t="shared" si="2"/>
        <v>88.443256838147391</v>
      </c>
      <c r="V14">
        <f t="shared" si="2"/>
        <v>92.865419680054771</v>
      </c>
      <c r="W14">
        <f t="shared" si="2"/>
        <v>97.508690664057511</v>
      </c>
      <c r="X14">
        <f t="shared" si="2"/>
        <v>102.38412519726039</v>
      </c>
      <c r="Y14">
        <f t="shared" si="2"/>
        <v>107.50333145712341</v>
      </c>
      <c r="Z14">
        <f t="shared" si="2"/>
        <v>112.87849802997958</v>
      </c>
      <c r="AA14">
        <f t="shared" si="2"/>
        <v>118.52242293147857</v>
      </c>
      <c r="AB14">
        <f t="shared" si="2"/>
        <v>124.44854407805251</v>
      </c>
      <c r="AC14">
        <f t="shared" si="2"/>
        <v>130.67097128195513</v>
      </c>
      <c r="AD14">
        <f t="shared" si="2"/>
        <v>137.2045198460529</v>
      </c>
      <c r="AE14">
        <f t="shared" si="2"/>
        <v>144.06474583835555</v>
      </c>
    </row>
    <row r="15" spans="1:34" x14ac:dyDescent="0.45">
      <c r="A15" s="27" t="s">
        <v>281</v>
      </c>
      <c r="B15">
        <f>B14/$AE14</f>
        <v>0.24294632108865083</v>
      </c>
      <c r="C15">
        <f t="shared" ref="C15:AE15" si="3">C14/$AE14</f>
        <v>0.25509363714308336</v>
      </c>
      <c r="D15">
        <f t="shared" si="3"/>
        <v>0.26784831900023753</v>
      </c>
      <c r="E15">
        <f t="shared" si="3"/>
        <v>0.28124073495024943</v>
      </c>
      <c r="F15">
        <f t="shared" si="3"/>
        <v>0.29530277169776187</v>
      </c>
      <c r="G15">
        <f t="shared" si="3"/>
        <v>0.31006791028264996</v>
      </c>
      <c r="H15">
        <f t="shared" si="3"/>
        <v>0.32557130579678251</v>
      </c>
      <c r="I15">
        <f t="shared" si="3"/>
        <v>0.34184987108662163</v>
      </c>
      <c r="J15">
        <f t="shared" si="3"/>
        <v>0.35894236464095275</v>
      </c>
      <c r="K15">
        <f t="shared" si="3"/>
        <v>0.37688948287300039</v>
      </c>
      <c r="L15">
        <f t="shared" si="3"/>
        <v>0.39573395701665043</v>
      </c>
      <c r="M15">
        <f t="shared" si="3"/>
        <v>0.41552065486748296</v>
      </c>
      <c r="N15">
        <f t="shared" si="3"/>
        <v>0.43629668761085716</v>
      </c>
      <c r="O15">
        <f t="shared" si="3"/>
        <v>0.45811152199140009</v>
      </c>
      <c r="P15">
        <f t="shared" si="3"/>
        <v>0.4810170980909701</v>
      </c>
      <c r="Q15">
        <f t="shared" si="3"/>
        <v>0.50506795299551854</v>
      </c>
      <c r="R15">
        <f t="shared" si="3"/>
        <v>0.53032135064529451</v>
      </c>
      <c r="S15">
        <f t="shared" si="3"/>
        <v>0.55683741817755927</v>
      </c>
      <c r="T15">
        <f t="shared" si="3"/>
        <v>0.58467928908643729</v>
      </c>
      <c r="U15">
        <f t="shared" si="3"/>
        <v>0.6139132535407591</v>
      </c>
      <c r="V15">
        <f t="shared" si="3"/>
        <v>0.64460891621779715</v>
      </c>
      <c r="W15">
        <f t="shared" si="3"/>
        <v>0.676839362028687</v>
      </c>
      <c r="X15">
        <f t="shared" si="3"/>
        <v>0.71068133013012136</v>
      </c>
      <c r="Y15">
        <f t="shared" si="3"/>
        <v>0.74621539663662739</v>
      </c>
      <c r="Z15">
        <f t="shared" si="3"/>
        <v>0.78352616646845885</v>
      </c>
      <c r="AA15">
        <f t="shared" si="3"/>
        <v>0.82270247479188185</v>
      </c>
      <c r="AB15">
        <f t="shared" si="3"/>
        <v>0.86383759853147601</v>
      </c>
      <c r="AC15">
        <f t="shared" si="3"/>
        <v>0.90702947845804982</v>
      </c>
      <c r="AD15">
        <f t="shared" si="3"/>
        <v>0.95238095238095233</v>
      </c>
      <c r="AE15">
        <f t="shared" si="3"/>
        <v>1</v>
      </c>
    </row>
    <row r="17" spans="1:2" x14ac:dyDescent="0.45">
      <c r="A17" s="33" t="s">
        <v>279</v>
      </c>
      <c r="B17" s="34">
        <v>4000</v>
      </c>
    </row>
    <row r="19" spans="1:2" x14ac:dyDescent="0.45">
      <c r="A19" s="31" t="s">
        <v>312</v>
      </c>
      <c r="B19" s="11"/>
    </row>
    <row r="20" spans="1:2" ht="28.5" x14ac:dyDescent="0.45">
      <c r="A20" s="27" t="s">
        <v>313</v>
      </c>
      <c r="B20" s="5">
        <v>3566.8516833484987</v>
      </c>
    </row>
    <row r="21" spans="1:2" ht="28.5" x14ac:dyDescent="0.45">
      <c r="A21" s="27" t="s">
        <v>314</v>
      </c>
      <c r="B21">
        <f>233797.8+6888.2</f>
        <v>240686</v>
      </c>
    </row>
    <row r="22" spans="1:2" x14ac:dyDescent="0.45">
      <c r="A22" s="35" t="s">
        <v>315</v>
      </c>
      <c r="B22">
        <f>B20/B21</f>
        <v>1.4819522877726575E-2</v>
      </c>
    </row>
    <row r="23" spans="1:2" x14ac:dyDescent="0.45">
      <c r="A23"/>
    </row>
    <row r="24" spans="1:2" x14ac:dyDescent="0.45">
      <c r="A24"/>
    </row>
    <row r="25" spans="1:2" x14ac:dyDescent="0.45">
      <c r="A25"/>
    </row>
    <row r="26" spans="1:2" x14ac:dyDescent="0.45">
      <c r="A26"/>
    </row>
    <row r="27" spans="1:2" x14ac:dyDescent="0.45">
      <c r="A27"/>
    </row>
    <row r="28" spans="1:2" x14ac:dyDescent="0.45">
      <c r="A28"/>
    </row>
    <row r="29" spans="1:2" x14ac:dyDescent="0.45">
      <c r="A29"/>
    </row>
    <row r="30" spans="1:2" x14ac:dyDescent="0.45">
      <c r="A30"/>
    </row>
    <row r="31" spans="1:2" x14ac:dyDescent="0.45">
      <c r="A31"/>
    </row>
    <row r="32" spans="1:2" x14ac:dyDescent="0.45">
      <c r="A32"/>
    </row>
    <row r="33" spans="1:1" x14ac:dyDescent="0.45">
      <c r="A33"/>
    </row>
    <row r="34" spans="1:1" x14ac:dyDescent="0.45">
      <c r="A34"/>
    </row>
    <row r="35" spans="1:1" x14ac:dyDescent="0.45">
      <c r="A35"/>
    </row>
    <row r="36" spans="1:1" x14ac:dyDescent="0.45">
      <c r="A36"/>
    </row>
    <row r="37" spans="1:1" x14ac:dyDescent="0.45">
      <c r="A37"/>
    </row>
    <row r="38" spans="1:1" x14ac:dyDescent="0.45">
      <c r="A38"/>
    </row>
    <row r="39" spans="1:1" x14ac:dyDescent="0.45">
      <c r="A39"/>
    </row>
    <row r="40" spans="1:1" x14ac:dyDescent="0.45">
      <c r="A40"/>
    </row>
    <row r="41" spans="1:1" x14ac:dyDescent="0.45">
      <c r="A41"/>
    </row>
    <row r="42" spans="1:1" x14ac:dyDescent="0.45">
      <c r="A42"/>
    </row>
    <row r="43" spans="1:1" x14ac:dyDescent="0.45">
      <c r="A43"/>
    </row>
    <row r="44" spans="1:1" x14ac:dyDescent="0.45">
      <c r="A44"/>
    </row>
    <row r="45" spans="1:1" x14ac:dyDescent="0.45">
      <c r="A45"/>
    </row>
    <row r="46" spans="1:1" x14ac:dyDescent="0.45">
      <c r="A46"/>
    </row>
    <row r="47" spans="1:1" x14ac:dyDescent="0.45">
      <c r="A47"/>
    </row>
    <row r="48" spans="1:1" x14ac:dyDescent="0.45">
      <c r="A48"/>
    </row>
    <row r="49" spans="1:1" x14ac:dyDescent="0.45">
      <c r="A49"/>
    </row>
    <row r="50" spans="1:1" x14ac:dyDescent="0.45">
      <c r="A50"/>
    </row>
    <row r="51" spans="1:1" x14ac:dyDescent="0.45">
      <c r="A51"/>
    </row>
    <row r="52" spans="1:1" x14ac:dyDescent="0.45">
      <c r="A52"/>
    </row>
    <row r="53" spans="1:1" x14ac:dyDescent="0.45">
      <c r="A53"/>
    </row>
    <row r="54" spans="1:1" x14ac:dyDescent="0.45">
      <c r="A54"/>
    </row>
    <row r="55" spans="1:1" x14ac:dyDescent="0.45">
      <c r="A55"/>
    </row>
    <row r="56" spans="1:1" x14ac:dyDescent="0.45">
      <c r="A56"/>
    </row>
    <row r="57" spans="1:1" x14ac:dyDescent="0.45">
      <c r="A57"/>
    </row>
    <row r="58" spans="1:1" x14ac:dyDescent="0.45">
      <c r="A58"/>
    </row>
    <row r="59" spans="1:1" x14ac:dyDescent="0.45">
      <c r="A59"/>
    </row>
    <row r="60" spans="1:1" x14ac:dyDescent="0.45">
      <c r="A60"/>
    </row>
    <row r="61" spans="1:1" x14ac:dyDescent="0.45">
      <c r="A61"/>
    </row>
    <row r="62" spans="1:1" x14ac:dyDescent="0.45">
      <c r="A62"/>
    </row>
    <row r="63" spans="1:1" x14ac:dyDescent="0.45">
      <c r="A63"/>
    </row>
    <row r="64" spans="1:1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zoomScale="110" zoomScaleNormal="110" workbookViewId="0">
      <selection activeCell="O19" sqref="O19"/>
    </sheetView>
  </sheetViews>
  <sheetFormatPr defaultRowHeight="14.25" x14ac:dyDescent="0.45"/>
  <cols>
    <col min="1" max="1" width="68.59765625" customWidth="1"/>
    <col min="2" max="2" width="39.73046875" customWidth="1"/>
    <col min="3" max="3" width="31" customWidth="1"/>
    <col min="4" max="4" width="27.86328125" bestFit="1" customWidth="1"/>
    <col min="5" max="5" width="25.73046875" bestFit="1" customWidth="1"/>
    <col min="6" max="36" width="11.73046875" bestFit="1" customWidth="1"/>
  </cols>
  <sheetData>
    <row r="1" spans="1:36" x14ac:dyDescent="0.45">
      <c r="A1" s="11" t="s">
        <v>121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x14ac:dyDescent="0.45">
      <c r="A2" s="1" t="s">
        <v>56</v>
      </c>
      <c r="D2" s="44" t="s">
        <v>291</v>
      </c>
      <c r="E2" s="44"/>
      <c r="F2" s="44"/>
      <c r="G2" s="44" t="s">
        <v>292</v>
      </c>
      <c r="H2" s="44"/>
      <c r="I2" s="44"/>
      <c r="M2" t="s">
        <v>303</v>
      </c>
    </row>
    <row r="3" spans="1:36" ht="42.75" x14ac:dyDescent="0.45">
      <c r="A3" s="35" t="s">
        <v>41</v>
      </c>
      <c r="B3" s="35" t="s">
        <v>269</v>
      </c>
      <c r="C3" s="35" t="s">
        <v>42</v>
      </c>
      <c r="D3" s="36" t="s">
        <v>286</v>
      </c>
      <c r="E3" s="36" t="s">
        <v>262</v>
      </c>
      <c r="F3" s="36" t="s">
        <v>287</v>
      </c>
      <c r="G3" s="36" t="s">
        <v>286</v>
      </c>
      <c r="H3" s="36" t="s">
        <v>262</v>
      </c>
      <c r="I3" s="36" t="s">
        <v>287</v>
      </c>
      <c r="J3" s="37" t="s">
        <v>263</v>
      </c>
      <c r="K3" s="35" t="s">
        <v>268</v>
      </c>
      <c r="M3" t="s">
        <v>298</v>
      </c>
      <c r="N3" t="s">
        <v>299</v>
      </c>
      <c r="P3" t="s">
        <v>300</v>
      </c>
      <c r="Q3" t="s">
        <v>301</v>
      </c>
      <c r="S3" s="1" t="s">
        <v>302</v>
      </c>
    </row>
    <row r="4" spans="1:36" x14ac:dyDescent="0.45">
      <c r="A4" t="s">
        <v>65</v>
      </c>
      <c r="B4" t="s">
        <v>270</v>
      </c>
      <c r="C4" t="s">
        <v>43</v>
      </c>
      <c r="D4" s="5">
        <f>G4*P8/P4</f>
        <v>3146.4049793896643</v>
      </c>
      <c r="E4" s="5">
        <f t="shared" ref="E4:F4" si="0">H4*Q8/Q4</f>
        <v>14.687142857142856</v>
      </c>
      <c r="F4" s="5">
        <f t="shared" si="0"/>
        <v>560.88</v>
      </c>
      <c r="G4">
        <v>2917</v>
      </c>
      <c r="H4" s="7">
        <v>4.47</v>
      </c>
      <c r="I4" s="7">
        <v>31.16</v>
      </c>
      <c r="J4" s="38">
        <v>2013</v>
      </c>
      <c r="K4" s="39" t="s">
        <v>266</v>
      </c>
      <c r="M4" t="s">
        <v>293</v>
      </c>
      <c r="N4">
        <v>236.26499999999999</v>
      </c>
      <c r="O4">
        <v>237.76900000000001</v>
      </c>
      <c r="P4">
        <v>237.017</v>
      </c>
      <c r="Q4">
        <v>0.7</v>
      </c>
      <c r="R4">
        <v>0.1</v>
      </c>
      <c r="S4" s="42">
        <f t="shared" ref="S4:S8" si="1">$D$50/P4</f>
        <v>44089.664454448415</v>
      </c>
    </row>
    <row r="5" spans="1:36" x14ac:dyDescent="0.45">
      <c r="A5" t="s">
        <v>65</v>
      </c>
      <c r="B5" t="s">
        <v>271</v>
      </c>
      <c r="C5" t="s">
        <v>264</v>
      </c>
      <c r="D5">
        <f t="shared" ref="D5:D18" si="2">G5</f>
        <v>4652</v>
      </c>
      <c r="E5">
        <f t="shared" ref="E5:E18" si="3">H5</f>
        <v>7.05</v>
      </c>
      <c r="F5">
        <f t="shared" ref="F5:F18" si="4">I5</f>
        <v>54.07</v>
      </c>
      <c r="G5" s="40">
        <v>4652</v>
      </c>
      <c r="H5" s="41">
        <v>7.05</v>
      </c>
      <c r="I5" s="41">
        <v>54.07</v>
      </c>
      <c r="J5" s="38">
        <v>2019</v>
      </c>
      <c r="K5" s="40" t="s">
        <v>288</v>
      </c>
      <c r="M5" t="s">
        <v>294</v>
      </c>
      <c r="N5">
        <v>238.77799999999999</v>
      </c>
      <c r="O5">
        <v>241.23699999999999</v>
      </c>
      <c r="P5">
        <v>240.00700000000001</v>
      </c>
      <c r="Q5">
        <v>2.1</v>
      </c>
      <c r="R5">
        <v>1.3</v>
      </c>
      <c r="S5" s="42">
        <f t="shared" si="1"/>
        <v>43540.396738428462</v>
      </c>
    </row>
    <row r="6" spans="1:36" x14ac:dyDescent="0.45">
      <c r="A6" t="s">
        <v>23</v>
      </c>
      <c r="B6" t="s">
        <v>270</v>
      </c>
      <c r="C6" t="s">
        <v>44</v>
      </c>
      <c r="D6" s="5">
        <f>G6*$P$8/$P$7</f>
        <v>1017.1016459119022</v>
      </c>
      <c r="E6" s="5">
        <f t="shared" ref="E6:F6" si="5">H6*$P$8/$P$7</f>
        <v>3.6754123540960628</v>
      </c>
      <c r="F6" s="5">
        <f t="shared" si="5"/>
        <v>11.535296945126978</v>
      </c>
      <c r="G6">
        <v>999</v>
      </c>
      <c r="H6" s="7">
        <v>3.61</v>
      </c>
      <c r="I6" s="7">
        <v>11.33</v>
      </c>
      <c r="J6" s="38">
        <v>2018</v>
      </c>
      <c r="K6" s="39" t="s">
        <v>267</v>
      </c>
      <c r="M6" t="s">
        <v>295</v>
      </c>
      <c r="N6">
        <v>244.07599999999999</v>
      </c>
      <c r="O6">
        <v>246.16300000000001</v>
      </c>
      <c r="P6">
        <v>245.12</v>
      </c>
      <c r="Q6">
        <v>2.1</v>
      </c>
      <c r="R6">
        <v>2.1</v>
      </c>
      <c r="S6" s="42">
        <f t="shared" si="1"/>
        <v>42632.18015665796</v>
      </c>
    </row>
    <row r="7" spans="1:36" x14ac:dyDescent="0.45">
      <c r="A7" t="s">
        <v>23</v>
      </c>
      <c r="B7" t="s">
        <v>271</v>
      </c>
      <c r="C7" t="s">
        <v>289</v>
      </c>
      <c r="D7">
        <f t="shared" si="2"/>
        <v>1079</v>
      </c>
      <c r="E7">
        <f t="shared" si="3"/>
        <v>2.54</v>
      </c>
      <c r="F7">
        <f t="shared" si="4"/>
        <v>14.04</v>
      </c>
      <c r="G7" s="40">
        <v>1079</v>
      </c>
      <c r="H7" s="41">
        <v>2.54</v>
      </c>
      <c r="I7" s="41">
        <v>14.04</v>
      </c>
      <c r="J7" s="38">
        <v>2019</v>
      </c>
      <c r="K7" s="40" t="s">
        <v>288</v>
      </c>
      <c r="M7" t="s">
        <v>296</v>
      </c>
      <c r="N7">
        <v>250.089</v>
      </c>
      <c r="O7">
        <v>252.125</v>
      </c>
      <c r="P7">
        <v>251.107</v>
      </c>
      <c r="Q7">
        <v>1.9</v>
      </c>
      <c r="R7">
        <v>2.4</v>
      </c>
      <c r="S7" s="42">
        <f t="shared" si="1"/>
        <v>41615.725567188492</v>
      </c>
    </row>
    <row r="8" spans="1:36" x14ac:dyDescent="0.45">
      <c r="A8" t="s">
        <v>32</v>
      </c>
      <c r="B8" t="s">
        <v>270</v>
      </c>
      <c r="C8" t="s">
        <v>45</v>
      </c>
      <c r="D8" s="5">
        <f>G8*$P$8/$P$7</f>
        <v>1146.4028561529547</v>
      </c>
      <c r="E8" s="5">
        <f t="shared" ref="E8:F8" si="6">H8*$P$8/$P$7</f>
        <v>3.6754123540960628</v>
      </c>
      <c r="F8" s="5">
        <f t="shared" si="6"/>
        <v>18.356699375166762</v>
      </c>
      <c r="G8">
        <v>1126</v>
      </c>
      <c r="H8" s="7">
        <v>3.61</v>
      </c>
      <c r="I8" s="7">
        <v>18.03</v>
      </c>
      <c r="J8" s="38">
        <v>2018</v>
      </c>
      <c r="K8" s="39" t="s">
        <v>267</v>
      </c>
      <c r="M8" t="s">
        <v>297</v>
      </c>
      <c r="N8">
        <v>254.41200000000001</v>
      </c>
      <c r="O8">
        <v>256.90300000000002</v>
      </c>
      <c r="P8">
        <v>255.65700000000001</v>
      </c>
      <c r="Q8">
        <v>2.2999999999999998</v>
      </c>
      <c r="R8">
        <v>1.8</v>
      </c>
      <c r="S8" s="42">
        <f t="shared" si="1"/>
        <v>40875.078718752076</v>
      </c>
    </row>
    <row r="9" spans="1:36" x14ac:dyDescent="0.45">
      <c r="A9" t="s">
        <v>32</v>
      </c>
      <c r="B9" t="s">
        <v>271</v>
      </c>
      <c r="C9" t="s">
        <v>290</v>
      </c>
      <c r="D9">
        <f t="shared" si="2"/>
        <v>710</v>
      </c>
      <c r="E9">
        <f t="shared" si="3"/>
        <v>4.4800000000000004</v>
      </c>
      <c r="F9">
        <f t="shared" si="4"/>
        <v>6.97</v>
      </c>
      <c r="G9" s="40">
        <v>710</v>
      </c>
      <c r="H9" s="41">
        <v>4.4800000000000004</v>
      </c>
      <c r="I9" s="41">
        <v>6.97</v>
      </c>
      <c r="J9" s="38">
        <v>2019</v>
      </c>
      <c r="K9" s="40" t="s">
        <v>288</v>
      </c>
    </row>
    <row r="10" spans="1:36" x14ac:dyDescent="0.45">
      <c r="A10" t="s">
        <v>24</v>
      </c>
      <c r="B10" t="s">
        <v>272</v>
      </c>
      <c r="C10" t="s">
        <v>46</v>
      </c>
      <c r="D10">
        <f t="shared" si="2"/>
        <v>6317</v>
      </c>
      <c r="E10">
        <f t="shared" si="3"/>
        <v>2.36</v>
      </c>
      <c r="F10">
        <f t="shared" si="4"/>
        <v>121.13</v>
      </c>
      <c r="G10" s="40">
        <v>6317</v>
      </c>
      <c r="H10" s="41">
        <v>2.36</v>
      </c>
      <c r="I10" s="41">
        <v>121.13</v>
      </c>
      <c r="J10" s="38">
        <v>2019</v>
      </c>
      <c r="K10" s="40" t="s">
        <v>288</v>
      </c>
    </row>
    <row r="11" spans="1:36" x14ac:dyDescent="0.45">
      <c r="A11" t="s">
        <v>29</v>
      </c>
      <c r="B11" t="s">
        <v>272</v>
      </c>
      <c r="C11" t="s">
        <v>47</v>
      </c>
      <c r="D11">
        <f t="shared" si="2"/>
        <v>4104</v>
      </c>
      <c r="E11">
        <f t="shared" si="3"/>
        <v>4.8099999999999996</v>
      </c>
      <c r="F11">
        <f t="shared" si="4"/>
        <v>125.19</v>
      </c>
      <c r="G11" s="40">
        <v>4104</v>
      </c>
      <c r="H11" s="41">
        <v>4.8099999999999996</v>
      </c>
      <c r="I11" s="41">
        <v>125.19</v>
      </c>
      <c r="J11" s="38">
        <v>2019</v>
      </c>
      <c r="K11" s="40" t="s">
        <v>288</v>
      </c>
    </row>
    <row r="12" spans="1:36" x14ac:dyDescent="0.45">
      <c r="A12" t="s">
        <v>30</v>
      </c>
      <c r="B12" t="s">
        <v>272</v>
      </c>
      <c r="C12" t="s">
        <v>48</v>
      </c>
      <c r="D12">
        <f t="shared" si="2"/>
        <v>2680</v>
      </c>
      <c r="E12">
        <f t="shared" si="3"/>
        <v>1.1599999999999999</v>
      </c>
      <c r="F12">
        <f t="shared" si="4"/>
        <v>113.29</v>
      </c>
      <c r="G12" s="40">
        <v>2680</v>
      </c>
      <c r="H12" s="41">
        <v>1.1599999999999999</v>
      </c>
      <c r="I12" s="41">
        <v>113.29</v>
      </c>
      <c r="J12" s="38">
        <v>2019</v>
      </c>
      <c r="K12" s="40" t="s">
        <v>288</v>
      </c>
    </row>
    <row r="13" spans="1:36" x14ac:dyDescent="0.45">
      <c r="A13" t="s">
        <v>25</v>
      </c>
      <c r="B13" t="s">
        <v>272</v>
      </c>
      <c r="C13" t="s">
        <v>49</v>
      </c>
      <c r="D13">
        <f t="shared" si="2"/>
        <v>2752</v>
      </c>
      <c r="E13">
        <f t="shared" si="3"/>
        <v>1.39</v>
      </c>
      <c r="F13">
        <f t="shared" si="4"/>
        <v>41.63</v>
      </c>
      <c r="G13" s="40">
        <v>2752</v>
      </c>
      <c r="H13" s="41">
        <v>1.39</v>
      </c>
      <c r="I13" s="41">
        <v>41.63</v>
      </c>
      <c r="J13" s="38">
        <v>2019</v>
      </c>
      <c r="K13" s="40" t="s">
        <v>288</v>
      </c>
    </row>
    <row r="14" spans="1:36" x14ac:dyDescent="0.45">
      <c r="A14" t="s">
        <v>63</v>
      </c>
      <c r="B14" t="s">
        <v>272</v>
      </c>
      <c r="C14" t="s">
        <v>50</v>
      </c>
      <c r="D14" s="8">
        <f t="shared" si="2"/>
        <v>1319</v>
      </c>
      <c r="E14">
        <f t="shared" si="3"/>
        <v>0</v>
      </c>
      <c r="F14">
        <f t="shared" si="4"/>
        <v>26.22</v>
      </c>
      <c r="G14" s="8">
        <v>1319</v>
      </c>
      <c r="H14" s="7">
        <v>0</v>
      </c>
      <c r="I14" s="7">
        <v>26.22</v>
      </c>
      <c r="J14" s="38">
        <v>2019</v>
      </c>
      <c r="K14" s="40" t="s">
        <v>288</v>
      </c>
    </row>
    <row r="15" spans="1:36" x14ac:dyDescent="0.45">
      <c r="A15" t="s">
        <v>64</v>
      </c>
      <c r="B15" t="s">
        <v>272</v>
      </c>
      <c r="C15" t="s">
        <v>51</v>
      </c>
      <c r="D15" s="8">
        <f t="shared" si="2"/>
        <v>5446</v>
      </c>
      <c r="E15">
        <f t="shared" si="3"/>
        <v>0</v>
      </c>
      <c r="F15">
        <f t="shared" si="4"/>
        <v>109.54</v>
      </c>
      <c r="G15" s="8">
        <v>5446</v>
      </c>
      <c r="H15" s="7">
        <v>0</v>
      </c>
      <c r="I15" s="7">
        <v>109.54</v>
      </c>
      <c r="J15" s="38">
        <v>2019</v>
      </c>
      <c r="K15" s="40" t="s">
        <v>288</v>
      </c>
    </row>
    <row r="16" spans="1:36" x14ac:dyDescent="0.45">
      <c r="A16" t="s">
        <v>28</v>
      </c>
      <c r="B16" t="s">
        <v>272</v>
      </c>
      <c r="C16" t="s">
        <v>52</v>
      </c>
      <c r="D16">
        <f t="shared" si="2"/>
        <v>7191</v>
      </c>
      <c r="E16">
        <f t="shared" si="3"/>
        <v>0</v>
      </c>
      <c r="F16">
        <f t="shared" si="4"/>
        <v>85.03</v>
      </c>
      <c r="G16" s="40">
        <v>7191</v>
      </c>
      <c r="H16" s="41">
        <v>0</v>
      </c>
      <c r="I16" s="41">
        <v>85.03</v>
      </c>
      <c r="J16" s="38">
        <v>2019</v>
      </c>
      <c r="K16" s="40" t="s">
        <v>288</v>
      </c>
    </row>
    <row r="17" spans="1:33" x14ac:dyDescent="0.45">
      <c r="A17" t="s">
        <v>27</v>
      </c>
      <c r="B17" t="s">
        <v>272</v>
      </c>
      <c r="C17" t="s">
        <v>53</v>
      </c>
      <c r="D17" s="8">
        <f t="shared" si="2"/>
        <v>1331</v>
      </c>
      <c r="E17">
        <f t="shared" si="3"/>
        <v>0</v>
      </c>
      <c r="F17">
        <f t="shared" si="4"/>
        <v>15.19</v>
      </c>
      <c r="G17" s="8">
        <v>1331</v>
      </c>
      <c r="H17" s="7">
        <v>0</v>
      </c>
      <c r="I17" s="7">
        <v>15.19</v>
      </c>
      <c r="J17" s="38">
        <v>2019</v>
      </c>
      <c r="K17" s="40" t="s">
        <v>288</v>
      </c>
    </row>
    <row r="18" spans="1:33" x14ac:dyDescent="0.45">
      <c r="A18" t="s">
        <v>68</v>
      </c>
      <c r="B18" t="s">
        <v>272</v>
      </c>
      <c r="C18" t="s">
        <v>265</v>
      </c>
      <c r="D18">
        <f t="shared" si="2"/>
        <v>1557</v>
      </c>
      <c r="E18">
        <f t="shared" si="3"/>
        <v>6.17</v>
      </c>
      <c r="F18">
        <f t="shared" si="4"/>
        <v>20.02</v>
      </c>
      <c r="G18" s="28">
        <v>1557</v>
      </c>
      <c r="H18" s="41">
        <v>6.17</v>
      </c>
      <c r="I18" s="41">
        <v>20.02</v>
      </c>
      <c r="J18" s="38">
        <v>2019</v>
      </c>
      <c r="K18" s="40" t="s">
        <v>288</v>
      </c>
    </row>
    <row r="20" spans="1:33" x14ac:dyDescent="0.45">
      <c r="A20" t="s">
        <v>54</v>
      </c>
    </row>
    <row r="21" spans="1:33" x14ac:dyDescent="0.45">
      <c r="A21" t="s">
        <v>55</v>
      </c>
    </row>
    <row r="23" spans="1:33" x14ac:dyDescent="0.45">
      <c r="A23" s="1" t="s">
        <v>70</v>
      </c>
    </row>
    <row r="24" spans="1:33" x14ac:dyDescent="0.45"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6" spans="1:33" x14ac:dyDescent="0.45">
      <c r="A26" t="s">
        <v>40</v>
      </c>
      <c r="B26">
        <v>2019</v>
      </c>
      <c r="C26">
        <v>2020</v>
      </c>
      <c r="D26">
        <v>2021</v>
      </c>
      <c r="E26">
        <v>2022</v>
      </c>
      <c r="F26">
        <v>2023</v>
      </c>
      <c r="G26">
        <v>2024</v>
      </c>
      <c r="H26">
        <v>2025</v>
      </c>
      <c r="I26">
        <v>2026</v>
      </c>
      <c r="J26">
        <v>2027</v>
      </c>
      <c r="K26">
        <v>2028</v>
      </c>
      <c r="L26">
        <v>2029</v>
      </c>
      <c r="M26">
        <v>2030</v>
      </c>
      <c r="N26">
        <v>2031</v>
      </c>
      <c r="O26">
        <v>2032</v>
      </c>
      <c r="P26">
        <v>2033</v>
      </c>
      <c r="Q26">
        <v>2034</v>
      </c>
      <c r="R26">
        <v>2035</v>
      </c>
      <c r="S26">
        <v>2036</v>
      </c>
      <c r="T26">
        <v>2037</v>
      </c>
      <c r="U26">
        <v>2038</v>
      </c>
      <c r="V26">
        <v>2039</v>
      </c>
      <c r="W26">
        <v>2040</v>
      </c>
      <c r="X26">
        <v>2041</v>
      </c>
      <c r="Y26">
        <v>2042</v>
      </c>
      <c r="Z26">
        <v>2043</v>
      </c>
      <c r="AA26">
        <v>2044</v>
      </c>
      <c r="AB26">
        <v>2045</v>
      </c>
      <c r="AC26">
        <v>2046</v>
      </c>
      <c r="AD26">
        <v>2047</v>
      </c>
      <c r="AE26">
        <v>2048</v>
      </c>
      <c r="AF26">
        <v>2049</v>
      </c>
      <c r="AG26">
        <v>2050</v>
      </c>
    </row>
    <row r="27" spans="1:33" x14ac:dyDescent="0.45">
      <c r="A27" s="9" t="s">
        <v>71</v>
      </c>
      <c r="B27" s="9">
        <v>1.8837700000000001E-6</v>
      </c>
      <c r="C27" s="9">
        <v>1.9108099999999998E-6</v>
      </c>
      <c r="D27" s="9">
        <v>1.8829800000000001E-6</v>
      </c>
      <c r="E27" s="9">
        <v>1.8551499999999999E-6</v>
      </c>
      <c r="F27" s="9">
        <v>1.8365999999999999E-6</v>
      </c>
      <c r="G27" s="9">
        <v>1.82732E-6</v>
      </c>
      <c r="H27" s="9">
        <v>1.80877E-6</v>
      </c>
      <c r="I27" s="9">
        <v>1.8180499999999999E-6</v>
      </c>
      <c r="J27" s="9">
        <v>1.82732E-6</v>
      </c>
      <c r="K27" s="9">
        <v>1.8180499999999999E-6</v>
      </c>
      <c r="L27" s="9">
        <v>1.8180499999999999E-6</v>
      </c>
      <c r="M27" s="9">
        <v>1.8180499999999999E-6</v>
      </c>
      <c r="N27" s="9">
        <v>1.80877E-6</v>
      </c>
      <c r="O27" s="9">
        <v>1.80877E-6</v>
      </c>
      <c r="P27" s="9">
        <v>1.8180499999999999E-6</v>
      </c>
      <c r="Q27" s="9">
        <v>1.8180499999999999E-6</v>
      </c>
      <c r="R27" s="9">
        <v>1.80877E-6</v>
      </c>
      <c r="S27" s="9">
        <v>1.80877E-6</v>
      </c>
      <c r="T27" s="9">
        <v>1.8180499999999999E-6</v>
      </c>
      <c r="U27" s="9">
        <v>1.8180499999999999E-6</v>
      </c>
      <c r="V27" s="9">
        <v>1.80877E-6</v>
      </c>
      <c r="W27" s="9">
        <v>1.80877E-6</v>
      </c>
      <c r="X27" s="9">
        <v>1.80877E-6</v>
      </c>
      <c r="Y27" s="9">
        <v>1.80877E-6</v>
      </c>
      <c r="Z27" s="9">
        <v>1.80877E-6</v>
      </c>
      <c r="AA27" s="9">
        <v>1.80877E-6</v>
      </c>
      <c r="AB27" s="9">
        <v>1.80877E-6</v>
      </c>
      <c r="AC27" s="9">
        <v>1.80877E-6</v>
      </c>
      <c r="AD27" s="9">
        <v>1.80877E-6</v>
      </c>
      <c r="AE27" s="9">
        <v>1.80877E-6</v>
      </c>
      <c r="AF27" s="9">
        <v>1.80877E-6</v>
      </c>
      <c r="AG27" s="9">
        <v>1.80877E-6</v>
      </c>
    </row>
    <row r="28" spans="1:33" x14ac:dyDescent="0.45">
      <c r="A28" s="9" t="s">
        <v>72</v>
      </c>
      <c r="B28" s="9">
        <v>2.497E-6</v>
      </c>
      <c r="C28" s="9">
        <v>2.667E-6</v>
      </c>
      <c r="D28" s="9">
        <v>2.8380000000000002E-6</v>
      </c>
      <c r="E28" s="9">
        <v>2.8279999999999999E-6</v>
      </c>
      <c r="F28" s="9">
        <v>2.8990000000000001E-6</v>
      </c>
      <c r="G28" s="9">
        <v>3.05E-6</v>
      </c>
      <c r="H28" s="9">
        <v>3.332E-6</v>
      </c>
      <c r="I28" s="9">
        <v>3.5429999999999998E-6</v>
      </c>
      <c r="J28" s="9">
        <v>3.6739999999999999E-6</v>
      </c>
      <c r="K28" s="9">
        <v>3.7340000000000002E-6</v>
      </c>
      <c r="L28" s="9">
        <v>3.7239999999999998E-6</v>
      </c>
      <c r="M28" s="9">
        <v>3.6540000000000001E-6</v>
      </c>
      <c r="N28" s="9">
        <v>3.6229999999999999E-6</v>
      </c>
      <c r="O28" s="9">
        <v>3.6440000000000002E-6</v>
      </c>
      <c r="P28" s="9">
        <v>3.7139999999999999E-6</v>
      </c>
      <c r="Q28" s="9">
        <v>3.7639999999999999E-6</v>
      </c>
      <c r="R28" s="9">
        <v>3.7639999999999999E-6</v>
      </c>
      <c r="S28" s="9">
        <v>3.7639999999999999E-6</v>
      </c>
      <c r="T28" s="9">
        <v>3.7950000000000001E-6</v>
      </c>
      <c r="U28" s="9">
        <v>3.8249999999999998E-6</v>
      </c>
      <c r="V28" s="9">
        <v>3.8249999999999998E-6</v>
      </c>
      <c r="W28" s="9">
        <v>3.8349999999999997E-6</v>
      </c>
      <c r="X28" s="9">
        <v>3.8249999999999998E-6</v>
      </c>
      <c r="Y28" s="9">
        <v>3.8349999999999997E-6</v>
      </c>
      <c r="Z28" s="9">
        <v>3.8449999999999996E-6</v>
      </c>
      <c r="AA28" s="9">
        <v>3.8650000000000003E-6</v>
      </c>
      <c r="AB28" s="9">
        <v>3.8750000000000002E-6</v>
      </c>
      <c r="AC28" s="9">
        <v>3.9149999999999998E-6</v>
      </c>
      <c r="AD28" s="9">
        <v>3.9759999999999997E-6</v>
      </c>
      <c r="AE28" s="9">
        <v>4.0160000000000002E-6</v>
      </c>
      <c r="AF28" s="9">
        <v>4.036E-6</v>
      </c>
      <c r="AG28" s="9">
        <v>4.0960000000000003E-6</v>
      </c>
    </row>
    <row r="29" spans="1:33" x14ac:dyDescent="0.45">
      <c r="A29" s="9" t="s">
        <v>73</v>
      </c>
      <c r="B29" s="9">
        <v>6.1070000000000004E-7</v>
      </c>
      <c r="C29" s="9">
        <v>6.1070000000000004E-7</v>
      </c>
      <c r="D29" s="9">
        <v>6.1070000000000004E-7</v>
      </c>
      <c r="E29" s="9">
        <v>6.1070000000000004E-7</v>
      </c>
      <c r="F29" s="9">
        <v>6.1070000000000004E-7</v>
      </c>
      <c r="G29" s="9">
        <v>6.1070000000000004E-7</v>
      </c>
      <c r="H29" s="9">
        <v>6.1969999999999997E-7</v>
      </c>
      <c r="I29" s="9">
        <v>6.1969999999999997E-7</v>
      </c>
      <c r="J29" s="9">
        <v>6.1969999999999997E-7</v>
      </c>
      <c r="K29" s="9">
        <v>6.1969999999999997E-7</v>
      </c>
      <c r="L29" s="9">
        <v>6.1969999999999997E-7</v>
      </c>
      <c r="M29" s="9">
        <v>6.1969999999999997E-7</v>
      </c>
      <c r="N29" s="9">
        <v>6.1969999999999997E-7</v>
      </c>
      <c r="O29" s="9">
        <v>6.286E-7</v>
      </c>
      <c r="P29" s="9">
        <v>6.286E-7</v>
      </c>
      <c r="Q29" s="9">
        <v>6.286E-7</v>
      </c>
      <c r="R29" s="9">
        <v>6.286E-7</v>
      </c>
      <c r="S29" s="9">
        <v>6.286E-7</v>
      </c>
      <c r="T29" s="9">
        <v>6.286E-7</v>
      </c>
      <c r="U29" s="9">
        <v>6.3760000000000004E-7</v>
      </c>
      <c r="V29" s="9">
        <v>6.3760000000000004E-7</v>
      </c>
      <c r="W29" s="9">
        <v>6.3760000000000004E-7</v>
      </c>
      <c r="X29" s="9">
        <v>6.3760000000000004E-7</v>
      </c>
      <c r="Y29" s="9">
        <v>6.3760000000000004E-7</v>
      </c>
      <c r="Z29" s="9">
        <v>6.4659999999999998E-7</v>
      </c>
      <c r="AA29" s="9">
        <v>6.4659999999999998E-7</v>
      </c>
      <c r="AB29" s="9">
        <v>6.4659999999999998E-7</v>
      </c>
      <c r="AC29" s="9">
        <v>6.4659999999999998E-7</v>
      </c>
      <c r="AD29" s="9">
        <v>6.4659999999999998E-7</v>
      </c>
      <c r="AE29" s="9">
        <v>6.5560000000000002E-7</v>
      </c>
      <c r="AF29" s="9">
        <v>6.5560000000000002E-7</v>
      </c>
      <c r="AG29" s="9">
        <v>6.5560000000000002E-7</v>
      </c>
    </row>
    <row r="30" spans="1:33" x14ac:dyDescent="0.45">
      <c r="A30" s="9" t="s">
        <v>74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</row>
    <row r="31" spans="1:33" x14ac:dyDescent="0.45">
      <c r="A31" s="9" t="s">
        <v>75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</row>
    <row r="32" spans="1:33" x14ac:dyDescent="0.45">
      <c r="A32" s="9" t="s">
        <v>76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</row>
    <row r="33" spans="1:33" x14ac:dyDescent="0.45">
      <c r="A33" s="9" t="s">
        <v>77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</row>
    <row r="34" spans="1:33" x14ac:dyDescent="0.45">
      <c r="A34" s="9" t="s">
        <v>78</v>
      </c>
      <c r="B34" s="9">
        <v>2.03E-6</v>
      </c>
      <c r="C34" s="9">
        <v>2.03E-6</v>
      </c>
      <c r="D34" s="9">
        <v>2.03E-6</v>
      </c>
      <c r="E34" s="9">
        <v>2.03E-6</v>
      </c>
      <c r="F34" s="9">
        <v>2.03E-6</v>
      </c>
      <c r="G34" s="9">
        <v>2.03E-6</v>
      </c>
      <c r="H34" s="9">
        <v>2.03E-6</v>
      </c>
      <c r="I34" s="9">
        <v>2.03E-6</v>
      </c>
      <c r="J34" s="9">
        <v>2.03E-6</v>
      </c>
      <c r="K34" s="9">
        <v>2.03E-6</v>
      </c>
      <c r="L34" s="9">
        <v>2.03E-6</v>
      </c>
      <c r="M34" s="9">
        <v>2.03E-6</v>
      </c>
      <c r="N34" s="9">
        <v>2.03E-6</v>
      </c>
      <c r="O34" s="9">
        <v>2.03E-6</v>
      </c>
      <c r="P34" s="9">
        <v>2.03E-6</v>
      </c>
      <c r="Q34" s="9">
        <v>2.03E-6</v>
      </c>
      <c r="R34" s="9">
        <v>2.03E-6</v>
      </c>
      <c r="S34" s="9">
        <v>2.03E-6</v>
      </c>
      <c r="T34" s="9">
        <v>2.03E-6</v>
      </c>
      <c r="U34" s="9">
        <v>2.03E-6</v>
      </c>
      <c r="V34" s="9">
        <v>2.03E-6</v>
      </c>
      <c r="W34" s="9">
        <v>2.03E-6</v>
      </c>
      <c r="X34" s="9">
        <v>2.03E-6</v>
      </c>
      <c r="Y34" s="9">
        <v>2.03E-6</v>
      </c>
      <c r="Z34" s="9">
        <v>2.03E-6</v>
      </c>
      <c r="AA34" s="9">
        <v>2.03E-6</v>
      </c>
      <c r="AB34" s="9">
        <v>2.03E-6</v>
      </c>
      <c r="AC34" s="9">
        <v>2.03E-6</v>
      </c>
      <c r="AD34" s="9">
        <v>2.03E-6</v>
      </c>
      <c r="AE34" s="9">
        <v>2.03E-6</v>
      </c>
      <c r="AF34" s="9">
        <v>2.03E-6</v>
      </c>
      <c r="AG34" s="9">
        <v>2.03E-6</v>
      </c>
    </row>
    <row r="35" spans="1:33" x14ac:dyDescent="0.45">
      <c r="A35" s="9" t="s">
        <v>79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</row>
    <row r="36" spans="1:33" x14ac:dyDescent="0.45">
      <c r="A36" s="9" t="s">
        <v>80</v>
      </c>
      <c r="B36" s="9">
        <v>1.967E-5</v>
      </c>
      <c r="C36" s="9">
        <v>1.914E-5</v>
      </c>
      <c r="D36" s="9">
        <v>1.8470000000000001E-5</v>
      </c>
      <c r="E36" s="9">
        <v>1.7960000000000001E-5</v>
      </c>
      <c r="F36" s="9">
        <v>1.736E-5</v>
      </c>
      <c r="G36" s="9">
        <v>1.6990000000000002E-5</v>
      </c>
      <c r="H36" s="9">
        <v>1.6399999999999999E-5</v>
      </c>
      <c r="I36" s="9">
        <v>1.66E-5</v>
      </c>
      <c r="J36" s="9">
        <v>1.6549999999999999E-5</v>
      </c>
      <c r="K36" s="9">
        <v>1.6820000000000002E-5</v>
      </c>
      <c r="L36" s="9">
        <v>1.6990000000000002E-5</v>
      </c>
      <c r="M36" s="9">
        <v>1.7079999999999999E-5</v>
      </c>
      <c r="N36" s="9">
        <v>1.7240000000000001E-5</v>
      </c>
      <c r="O36" s="9">
        <v>1.738E-5</v>
      </c>
      <c r="P36" s="9">
        <v>1.7710000000000002E-5</v>
      </c>
      <c r="Q36" s="9">
        <v>1.7929999999999999E-5</v>
      </c>
      <c r="R36" s="9">
        <v>1.8150000000000001E-5</v>
      </c>
      <c r="S36" s="9">
        <v>1.84E-5</v>
      </c>
      <c r="T36" s="9">
        <v>1.853E-5</v>
      </c>
      <c r="U36" s="9">
        <v>1.8620000000000001E-5</v>
      </c>
      <c r="V36" s="9">
        <v>1.8830000000000001E-5</v>
      </c>
      <c r="W36" s="9">
        <v>1.889E-5</v>
      </c>
      <c r="X36" s="9">
        <v>1.9069999999999999E-5</v>
      </c>
      <c r="Y36" s="9">
        <v>1.9409999999999999E-5</v>
      </c>
      <c r="Z36" s="9">
        <v>1.9539999999999999E-5</v>
      </c>
      <c r="AA36" s="9">
        <v>1.9709999999999999E-5</v>
      </c>
      <c r="AB36" s="9">
        <v>2.0069999999999999E-5</v>
      </c>
      <c r="AC36" s="9">
        <v>2.0149999999999999E-5</v>
      </c>
      <c r="AD36" s="9">
        <v>2.048E-5</v>
      </c>
      <c r="AE36" s="9">
        <v>2.0789999999999999E-5</v>
      </c>
      <c r="AF36" s="9">
        <v>2.0999999999999999E-5</v>
      </c>
      <c r="AG36" s="9">
        <v>2.1129999999999999E-5</v>
      </c>
    </row>
    <row r="37" spans="1:33" x14ac:dyDescent="0.45">
      <c r="A37" s="9" t="s">
        <v>81</v>
      </c>
      <c r="B37" s="9">
        <v>2.497E-6</v>
      </c>
      <c r="C37" s="9">
        <v>2.667E-6</v>
      </c>
      <c r="D37" s="9">
        <v>2.8380000000000002E-6</v>
      </c>
      <c r="E37" s="9">
        <v>2.8279999999999999E-6</v>
      </c>
      <c r="F37" s="9">
        <v>2.8990000000000001E-6</v>
      </c>
      <c r="G37" s="9">
        <v>3.05E-6</v>
      </c>
      <c r="H37" s="9">
        <v>3.332E-6</v>
      </c>
      <c r="I37" s="9">
        <v>3.5429999999999998E-6</v>
      </c>
      <c r="J37" s="9">
        <v>3.6739999999999999E-6</v>
      </c>
      <c r="K37" s="9">
        <v>3.7340000000000002E-6</v>
      </c>
      <c r="L37" s="9">
        <v>3.7239999999999998E-6</v>
      </c>
      <c r="M37" s="9">
        <v>3.6540000000000001E-6</v>
      </c>
      <c r="N37" s="9">
        <v>3.6229999999999999E-6</v>
      </c>
      <c r="O37" s="9">
        <v>3.6440000000000002E-6</v>
      </c>
      <c r="P37" s="9">
        <v>3.7139999999999999E-6</v>
      </c>
      <c r="Q37" s="9">
        <v>3.7639999999999999E-6</v>
      </c>
      <c r="R37" s="9">
        <v>3.7639999999999999E-6</v>
      </c>
      <c r="S37" s="9">
        <v>3.7639999999999999E-6</v>
      </c>
      <c r="T37" s="9">
        <v>3.7950000000000001E-6</v>
      </c>
      <c r="U37" s="9">
        <v>3.8249999999999998E-6</v>
      </c>
      <c r="V37" s="9">
        <v>3.8249999999999998E-6</v>
      </c>
      <c r="W37" s="9">
        <v>3.8349999999999997E-6</v>
      </c>
      <c r="X37" s="9">
        <v>3.8249999999999998E-6</v>
      </c>
      <c r="Y37" s="9">
        <v>3.8349999999999997E-6</v>
      </c>
      <c r="Z37" s="9">
        <v>3.8449999999999996E-6</v>
      </c>
      <c r="AA37" s="9">
        <v>3.8650000000000003E-6</v>
      </c>
      <c r="AB37" s="9">
        <v>3.8750000000000002E-6</v>
      </c>
      <c r="AC37" s="9">
        <v>3.9149999999999998E-6</v>
      </c>
      <c r="AD37" s="9">
        <v>3.9759999999999997E-6</v>
      </c>
      <c r="AE37" s="9">
        <v>4.0160000000000002E-6</v>
      </c>
      <c r="AF37" s="9">
        <v>4.036E-6</v>
      </c>
      <c r="AG37" s="9">
        <v>4.0960000000000003E-6</v>
      </c>
    </row>
    <row r="38" spans="1:33" x14ac:dyDescent="0.45">
      <c r="A38" s="9" t="s">
        <v>82</v>
      </c>
      <c r="B38" s="9">
        <v>1.728E-6</v>
      </c>
      <c r="C38" s="9">
        <v>1.753E-6</v>
      </c>
      <c r="D38" s="9">
        <v>1.7269999999999999E-6</v>
      </c>
      <c r="E38" s="9">
        <v>1.702E-6</v>
      </c>
      <c r="F38" s="9">
        <v>1.685E-6</v>
      </c>
      <c r="G38" s="9">
        <v>1.6759999999999999E-6</v>
      </c>
      <c r="H38" s="9">
        <v>1.6589999999999999E-6</v>
      </c>
      <c r="I38" s="9">
        <v>1.668E-6</v>
      </c>
      <c r="J38" s="9">
        <v>1.6759999999999999E-6</v>
      </c>
      <c r="K38" s="9">
        <v>1.668E-6</v>
      </c>
      <c r="L38" s="9">
        <v>1.668E-6</v>
      </c>
      <c r="M38" s="9">
        <v>1.668E-6</v>
      </c>
      <c r="N38" s="9">
        <v>1.6589999999999999E-6</v>
      </c>
      <c r="O38" s="9">
        <v>1.6589999999999999E-6</v>
      </c>
      <c r="P38" s="9">
        <v>1.668E-6</v>
      </c>
      <c r="Q38" s="9">
        <v>1.668E-6</v>
      </c>
      <c r="R38" s="9">
        <v>1.6589999999999999E-6</v>
      </c>
      <c r="S38" s="9">
        <v>1.6589999999999999E-6</v>
      </c>
      <c r="T38" s="9">
        <v>1.668E-6</v>
      </c>
      <c r="U38" s="9">
        <v>1.668E-6</v>
      </c>
      <c r="V38" s="9">
        <v>1.6589999999999999E-6</v>
      </c>
      <c r="W38" s="9">
        <v>1.6589999999999999E-6</v>
      </c>
      <c r="X38" s="9">
        <v>1.6589999999999999E-6</v>
      </c>
      <c r="Y38" s="9">
        <v>1.6589999999999999E-6</v>
      </c>
      <c r="Z38" s="9">
        <v>1.6589999999999999E-6</v>
      </c>
      <c r="AA38" s="9">
        <v>1.6589999999999999E-6</v>
      </c>
      <c r="AB38" s="9">
        <v>1.6589999999999999E-6</v>
      </c>
      <c r="AC38" s="9">
        <v>1.6589999999999999E-6</v>
      </c>
      <c r="AD38" s="9">
        <v>1.6589999999999999E-6</v>
      </c>
      <c r="AE38" s="9">
        <v>1.6589999999999999E-6</v>
      </c>
      <c r="AF38" s="9">
        <v>1.6589999999999999E-6</v>
      </c>
      <c r="AG38" s="9">
        <v>1.6589999999999999E-6</v>
      </c>
    </row>
    <row r="39" spans="1:33" x14ac:dyDescent="0.45">
      <c r="A39" s="9" t="s">
        <v>83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</row>
    <row r="40" spans="1:33" x14ac:dyDescent="0.45">
      <c r="A40" s="9" t="s">
        <v>84</v>
      </c>
      <c r="B40" s="9">
        <v>8.8349999999999993E-6</v>
      </c>
      <c r="C40" s="9">
        <v>8.3440000000000001E-6</v>
      </c>
      <c r="D40" s="9">
        <v>9.1439999999999992E-6</v>
      </c>
      <c r="E40" s="9">
        <v>9.3649999999999993E-6</v>
      </c>
      <c r="F40" s="9">
        <v>9.5480000000000007E-6</v>
      </c>
      <c r="G40" s="9">
        <v>9.893E-6</v>
      </c>
      <c r="H40" s="9">
        <v>1.0139999999999999E-5</v>
      </c>
      <c r="I40" s="9">
        <v>1.039E-5</v>
      </c>
      <c r="J40" s="9">
        <v>1.064E-5</v>
      </c>
      <c r="K40" s="9">
        <v>1.076E-5</v>
      </c>
      <c r="L40" s="9">
        <v>1.1E-5</v>
      </c>
      <c r="M40" s="9">
        <v>1.1199999999999999E-5</v>
      </c>
      <c r="N40" s="9">
        <v>1.147E-5</v>
      </c>
      <c r="O40" s="9">
        <v>1.1600000000000001E-5</v>
      </c>
      <c r="P40" s="9">
        <v>1.203E-5</v>
      </c>
      <c r="Q40" s="9">
        <v>1.222E-5</v>
      </c>
      <c r="R40" s="9">
        <v>1.2459999999999999E-5</v>
      </c>
      <c r="S40" s="9">
        <v>1.279E-5</v>
      </c>
      <c r="T40" s="9">
        <v>1.2850000000000001E-5</v>
      </c>
      <c r="U40" s="9">
        <v>1.309E-5</v>
      </c>
      <c r="V40" s="9">
        <v>1.331E-5</v>
      </c>
      <c r="W40" s="9">
        <v>1.346E-5</v>
      </c>
      <c r="X40" s="9">
        <v>1.362E-5</v>
      </c>
      <c r="Y40" s="9">
        <v>1.398E-5</v>
      </c>
      <c r="Z40" s="9">
        <v>1.415E-5</v>
      </c>
      <c r="AA40" s="9">
        <v>1.435E-5</v>
      </c>
      <c r="AB40" s="9">
        <v>1.466E-5</v>
      </c>
      <c r="AC40" s="9">
        <v>1.4769999999999999E-5</v>
      </c>
      <c r="AD40" s="9">
        <v>1.5140000000000001E-5</v>
      </c>
      <c r="AE40" s="9">
        <v>1.543E-5</v>
      </c>
      <c r="AF40" s="9">
        <v>1.5659999999999999E-5</v>
      </c>
      <c r="AG40" s="9">
        <v>1.5820000000000001E-5</v>
      </c>
    </row>
    <row r="41" spans="1:33" x14ac:dyDescent="0.45">
      <c r="A41" s="9" t="s">
        <v>85</v>
      </c>
      <c r="B41" s="9">
        <v>1.114E-5</v>
      </c>
      <c r="C41" s="9">
        <v>1.0370000000000001E-5</v>
      </c>
      <c r="D41" s="9">
        <v>1.2E-5</v>
      </c>
      <c r="E41" s="9">
        <v>1.202E-5</v>
      </c>
      <c r="F41" s="9">
        <v>1.1960000000000001E-5</v>
      </c>
      <c r="G41" s="9">
        <v>1.206E-5</v>
      </c>
      <c r="H41" s="9">
        <v>1.221E-5</v>
      </c>
      <c r="I41" s="9">
        <v>1.2320000000000001E-5</v>
      </c>
      <c r="J41" s="9">
        <v>1.258E-5</v>
      </c>
      <c r="K41" s="9">
        <v>1.259E-5</v>
      </c>
      <c r="L41" s="9">
        <v>1.294E-5</v>
      </c>
      <c r="M41" s="9">
        <v>1.313E-5</v>
      </c>
      <c r="N41" s="9">
        <v>1.3370000000000001E-5</v>
      </c>
      <c r="O41" s="9">
        <v>1.3499999999999999E-5</v>
      </c>
      <c r="P41" s="9">
        <v>1.3730000000000001E-5</v>
      </c>
      <c r="Q41" s="9">
        <v>1.3879999999999999E-5</v>
      </c>
      <c r="R41" s="9">
        <v>1.4070000000000001E-5</v>
      </c>
      <c r="S41" s="9">
        <v>1.4229999999999999E-5</v>
      </c>
      <c r="T41" s="9">
        <v>1.4399999999999999E-5</v>
      </c>
      <c r="U41" s="9">
        <v>1.456E-5</v>
      </c>
      <c r="V41" s="9">
        <v>1.4759999999999999E-5</v>
      </c>
      <c r="W41" s="9">
        <v>1.4949999999999999E-5</v>
      </c>
      <c r="X41" s="9">
        <v>1.505E-5</v>
      </c>
      <c r="Y41" s="9">
        <v>1.52E-5</v>
      </c>
      <c r="Z41" s="9">
        <v>1.524E-5</v>
      </c>
      <c r="AA41" s="9">
        <v>1.522E-5</v>
      </c>
      <c r="AB41" s="9">
        <v>1.5119999999999999E-5</v>
      </c>
      <c r="AC41" s="9">
        <v>1.5359999999999999E-5</v>
      </c>
      <c r="AD41" s="9">
        <v>1.5489999999999999E-5</v>
      </c>
      <c r="AE41" s="9">
        <v>1.571E-5</v>
      </c>
      <c r="AF41" s="9">
        <v>1.5909999999999998E-5</v>
      </c>
      <c r="AG41" s="9">
        <v>1.6140000000000001E-5</v>
      </c>
    </row>
    <row r="42" spans="1:33" x14ac:dyDescent="0.45">
      <c r="A42" s="9" t="s">
        <v>86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</row>
    <row r="44" spans="1:33" x14ac:dyDescent="0.45">
      <c r="A44" s="1" t="s">
        <v>57</v>
      </c>
    </row>
    <row r="45" spans="1:33" x14ac:dyDescent="0.45">
      <c r="B45">
        <v>2019</v>
      </c>
      <c r="C45">
        <v>2020</v>
      </c>
      <c r="D45">
        <v>2021</v>
      </c>
      <c r="E45">
        <v>2022</v>
      </c>
      <c r="F45">
        <v>2023</v>
      </c>
      <c r="G45">
        <v>2024</v>
      </c>
      <c r="H45">
        <v>2025</v>
      </c>
      <c r="I45">
        <v>2026</v>
      </c>
      <c r="J45">
        <v>2027</v>
      </c>
      <c r="K45">
        <v>2028</v>
      </c>
      <c r="L45">
        <v>2029</v>
      </c>
      <c r="M45">
        <v>2030</v>
      </c>
      <c r="N45">
        <v>2031</v>
      </c>
      <c r="O45">
        <v>2032</v>
      </c>
      <c r="P45">
        <v>2033</v>
      </c>
      <c r="Q45">
        <v>2034</v>
      </c>
      <c r="R45">
        <v>2035</v>
      </c>
      <c r="S45">
        <v>2036</v>
      </c>
      <c r="T45">
        <v>2037</v>
      </c>
      <c r="U45">
        <v>2038</v>
      </c>
      <c r="V45">
        <v>2039</v>
      </c>
      <c r="W45">
        <v>2040</v>
      </c>
      <c r="X45">
        <v>2041</v>
      </c>
      <c r="Y45">
        <v>2042</v>
      </c>
      <c r="Z45">
        <v>2043</v>
      </c>
      <c r="AA45">
        <v>2044</v>
      </c>
      <c r="AB45">
        <v>2045</v>
      </c>
      <c r="AC45">
        <v>2046</v>
      </c>
      <c r="AD45">
        <v>2047</v>
      </c>
      <c r="AE45">
        <v>2048</v>
      </c>
      <c r="AF45">
        <v>2049</v>
      </c>
      <c r="AG45">
        <v>2050</v>
      </c>
    </row>
    <row r="47" spans="1:33" x14ac:dyDescent="0.45">
      <c r="A47" t="s">
        <v>40</v>
      </c>
      <c r="B47">
        <v>2019</v>
      </c>
      <c r="C47">
        <v>2020</v>
      </c>
      <c r="D47">
        <v>2021</v>
      </c>
      <c r="E47">
        <v>2022</v>
      </c>
      <c r="F47">
        <v>2023</v>
      </c>
      <c r="G47">
        <v>2024</v>
      </c>
      <c r="H47">
        <v>2025</v>
      </c>
      <c r="I47">
        <v>2026</v>
      </c>
      <c r="J47">
        <v>2027</v>
      </c>
      <c r="K47">
        <v>2028</v>
      </c>
      <c r="L47">
        <v>2029</v>
      </c>
      <c r="M47">
        <v>2030</v>
      </c>
      <c r="N47">
        <v>2031</v>
      </c>
      <c r="O47">
        <v>2032</v>
      </c>
      <c r="P47">
        <v>2033</v>
      </c>
      <c r="Q47">
        <v>2034</v>
      </c>
      <c r="R47">
        <v>2035</v>
      </c>
      <c r="S47">
        <v>2036</v>
      </c>
      <c r="T47">
        <v>2037</v>
      </c>
      <c r="U47">
        <v>2038</v>
      </c>
      <c r="V47">
        <v>2039</v>
      </c>
      <c r="W47">
        <v>2040</v>
      </c>
      <c r="X47">
        <v>2041</v>
      </c>
      <c r="Y47">
        <v>2042</v>
      </c>
      <c r="Z47">
        <v>2043</v>
      </c>
      <c r="AA47">
        <v>2044</v>
      </c>
      <c r="AB47">
        <v>2045</v>
      </c>
      <c r="AC47">
        <v>2046</v>
      </c>
      <c r="AD47">
        <v>2047</v>
      </c>
      <c r="AE47">
        <v>2048</v>
      </c>
      <c r="AF47">
        <v>2049</v>
      </c>
      <c r="AG47">
        <v>2050</v>
      </c>
    </row>
    <row r="48" spans="1:33" x14ac:dyDescent="0.45">
      <c r="A48" s="9" t="s">
        <v>87</v>
      </c>
      <c r="B48" s="9">
        <v>10375000</v>
      </c>
      <c r="C48" s="9">
        <v>10375000</v>
      </c>
      <c r="D48" s="9">
        <v>10375000</v>
      </c>
      <c r="E48" s="9">
        <v>10375000</v>
      </c>
      <c r="F48" s="9">
        <v>10375000</v>
      </c>
      <c r="G48" s="9">
        <v>10375000</v>
      </c>
      <c r="H48" s="9">
        <v>10375000</v>
      </c>
      <c r="I48" s="9">
        <v>10375000</v>
      </c>
      <c r="J48" s="9">
        <v>10375000</v>
      </c>
      <c r="K48" s="9">
        <v>10375000</v>
      </c>
      <c r="L48" s="9">
        <v>10375000</v>
      </c>
      <c r="M48" s="9">
        <v>10375000</v>
      </c>
      <c r="N48" s="9">
        <v>10375000</v>
      </c>
      <c r="O48" s="9">
        <v>10375000</v>
      </c>
      <c r="P48" s="9">
        <v>10375000</v>
      </c>
      <c r="Q48" s="9">
        <v>10375000</v>
      </c>
      <c r="R48" s="9">
        <v>10375000</v>
      </c>
      <c r="S48" s="9">
        <v>10375000</v>
      </c>
      <c r="T48" s="9">
        <v>10375000</v>
      </c>
      <c r="U48" s="9">
        <v>10375000</v>
      </c>
      <c r="V48" s="9">
        <v>10375000</v>
      </c>
      <c r="W48" s="9">
        <v>10375000</v>
      </c>
      <c r="X48" s="9">
        <v>10375000</v>
      </c>
      <c r="Y48" s="9">
        <v>10375000</v>
      </c>
      <c r="Z48" s="9">
        <v>10375000</v>
      </c>
      <c r="AA48" s="9">
        <v>10375000</v>
      </c>
      <c r="AB48" s="9">
        <v>10375000</v>
      </c>
      <c r="AC48" s="9">
        <v>10375000</v>
      </c>
      <c r="AD48" s="9">
        <v>10375000</v>
      </c>
      <c r="AE48" s="9">
        <v>10375000</v>
      </c>
      <c r="AF48" s="9">
        <v>10375000</v>
      </c>
      <c r="AG48" s="9">
        <v>10375000</v>
      </c>
    </row>
    <row r="49" spans="1:33" x14ac:dyDescent="0.45">
      <c r="A49" s="9" t="s">
        <v>88</v>
      </c>
      <c r="B49" s="9">
        <v>6516500</v>
      </c>
      <c r="C49" s="9">
        <v>6516500</v>
      </c>
      <c r="D49" s="9">
        <v>6516500</v>
      </c>
      <c r="E49" s="9">
        <v>6516500</v>
      </c>
      <c r="F49" s="9">
        <v>6516500</v>
      </c>
      <c r="G49" s="9">
        <v>6516500</v>
      </c>
      <c r="H49" s="9">
        <v>6516500</v>
      </c>
      <c r="I49" s="9">
        <v>6516500</v>
      </c>
      <c r="J49" s="9">
        <v>6516500</v>
      </c>
      <c r="K49" s="9">
        <v>6516500</v>
      </c>
      <c r="L49" s="9">
        <v>6516500</v>
      </c>
      <c r="M49" s="9">
        <v>6516500</v>
      </c>
      <c r="N49" s="9">
        <v>6516500</v>
      </c>
      <c r="O49" s="9">
        <v>6516500</v>
      </c>
      <c r="P49" s="9">
        <v>6516500</v>
      </c>
      <c r="Q49" s="9">
        <v>6516500</v>
      </c>
      <c r="R49" s="9">
        <v>6516500</v>
      </c>
      <c r="S49" s="9">
        <v>6516500</v>
      </c>
      <c r="T49" s="9">
        <v>6516500</v>
      </c>
      <c r="U49" s="9">
        <v>6516500</v>
      </c>
      <c r="V49" s="9">
        <v>6516500</v>
      </c>
      <c r="W49" s="9">
        <v>6516500</v>
      </c>
      <c r="X49" s="9">
        <v>6516500</v>
      </c>
      <c r="Y49" s="9">
        <v>6516500</v>
      </c>
      <c r="Z49" s="9">
        <v>6516500</v>
      </c>
      <c r="AA49" s="9">
        <v>6516500</v>
      </c>
      <c r="AB49" s="9">
        <v>6516500</v>
      </c>
      <c r="AC49" s="9">
        <v>6516500</v>
      </c>
      <c r="AD49" s="9">
        <v>6516500</v>
      </c>
      <c r="AE49" s="9">
        <v>6516500</v>
      </c>
      <c r="AF49" s="9">
        <v>6516500</v>
      </c>
      <c r="AG49" s="9">
        <v>6516500</v>
      </c>
    </row>
    <row r="50" spans="1:33" x14ac:dyDescent="0.45">
      <c r="A50" s="9" t="s">
        <v>89</v>
      </c>
      <c r="B50" s="9">
        <v>10450000</v>
      </c>
      <c r="C50" s="9">
        <v>10450000</v>
      </c>
      <c r="D50" s="9">
        <v>10450000</v>
      </c>
      <c r="E50" s="9">
        <v>10450000</v>
      </c>
      <c r="F50" s="9">
        <v>10450000</v>
      </c>
      <c r="G50" s="9">
        <v>10450000</v>
      </c>
      <c r="H50" s="9">
        <v>10450000</v>
      </c>
      <c r="I50" s="9">
        <v>10450000</v>
      </c>
      <c r="J50" s="9">
        <v>10450000</v>
      </c>
      <c r="K50" s="9">
        <v>10450000</v>
      </c>
      <c r="L50" s="9">
        <v>10450000</v>
      </c>
      <c r="M50" s="9">
        <v>10450000</v>
      </c>
      <c r="N50" s="9">
        <v>10450000</v>
      </c>
      <c r="O50" s="9">
        <v>10450000</v>
      </c>
      <c r="P50" s="9">
        <v>10450000</v>
      </c>
      <c r="Q50" s="9">
        <v>10450000</v>
      </c>
      <c r="R50" s="9">
        <v>10450000</v>
      </c>
      <c r="S50" s="9">
        <v>10450000</v>
      </c>
      <c r="T50" s="9">
        <v>10450000</v>
      </c>
      <c r="U50" s="9">
        <v>10450000</v>
      </c>
      <c r="V50" s="9">
        <v>10450000</v>
      </c>
      <c r="W50" s="9">
        <v>10450000</v>
      </c>
      <c r="X50" s="9">
        <v>10450000</v>
      </c>
      <c r="Y50" s="9">
        <v>10450000</v>
      </c>
      <c r="Z50" s="9">
        <v>10450000</v>
      </c>
      <c r="AA50" s="9">
        <v>10450000</v>
      </c>
      <c r="AB50" s="9">
        <v>10450000</v>
      </c>
      <c r="AC50" s="9">
        <v>10450000</v>
      </c>
      <c r="AD50" s="9">
        <v>10450000</v>
      </c>
      <c r="AE50" s="9">
        <v>10450000</v>
      </c>
      <c r="AF50" s="9">
        <v>10450000</v>
      </c>
      <c r="AG50" s="9">
        <v>10450000</v>
      </c>
    </row>
    <row r="51" spans="1:33" x14ac:dyDescent="0.45">
      <c r="A51" t="s">
        <v>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45">
      <c r="A52" t="s">
        <v>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45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45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45">
      <c r="A55" s="9" t="s">
        <v>94</v>
      </c>
      <c r="B55" s="9">
        <v>14500000</v>
      </c>
      <c r="C55" s="9">
        <v>14500000</v>
      </c>
      <c r="D55" s="9">
        <v>14500000</v>
      </c>
      <c r="E55" s="9">
        <v>14500000</v>
      </c>
      <c r="F55" s="9">
        <v>14500000</v>
      </c>
      <c r="G55" s="9">
        <v>14500000</v>
      </c>
      <c r="H55" s="9">
        <v>14500000</v>
      </c>
      <c r="I55" s="9">
        <v>14500000</v>
      </c>
      <c r="J55" s="9">
        <v>14500000</v>
      </c>
      <c r="K55" s="9">
        <v>14500000</v>
      </c>
      <c r="L55" s="9">
        <v>14500000</v>
      </c>
      <c r="M55" s="9">
        <v>14500000</v>
      </c>
      <c r="N55" s="9">
        <v>14500000</v>
      </c>
      <c r="O55" s="9">
        <v>14500000</v>
      </c>
      <c r="P55" s="9">
        <v>14500000</v>
      </c>
      <c r="Q55" s="9">
        <v>14500000</v>
      </c>
      <c r="R55" s="9">
        <v>14500000</v>
      </c>
      <c r="S55" s="9">
        <v>14500000</v>
      </c>
      <c r="T55" s="9">
        <v>14500000</v>
      </c>
      <c r="U55" s="9">
        <v>14500000</v>
      </c>
      <c r="V55" s="9">
        <v>14500000</v>
      </c>
      <c r="W55" s="9">
        <v>14500000</v>
      </c>
      <c r="X55" s="9">
        <v>14500000</v>
      </c>
      <c r="Y55" s="9">
        <v>14500000</v>
      </c>
      <c r="Z55" s="9">
        <v>14500000</v>
      </c>
      <c r="AA55" s="9">
        <v>14500000</v>
      </c>
      <c r="AB55" s="9">
        <v>14500000</v>
      </c>
      <c r="AC55" s="9">
        <v>14500000</v>
      </c>
      <c r="AD55" s="9">
        <v>14500000</v>
      </c>
      <c r="AE55" s="9">
        <v>14500000</v>
      </c>
      <c r="AF55" s="9">
        <v>14500000</v>
      </c>
      <c r="AG55" s="9">
        <v>14500000</v>
      </c>
    </row>
    <row r="56" spans="1:33" x14ac:dyDescent="0.45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45">
      <c r="A57" s="9" t="s">
        <v>96</v>
      </c>
      <c r="B57" s="9">
        <v>10000000</v>
      </c>
      <c r="C57" s="9">
        <v>10000000</v>
      </c>
      <c r="D57" s="9">
        <v>10000000</v>
      </c>
      <c r="E57" s="9">
        <v>10000000</v>
      </c>
      <c r="F57" s="9">
        <v>10000000</v>
      </c>
      <c r="G57" s="9">
        <v>10000000</v>
      </c>
      <c r="H57" s="9">
        <v>10000000</v>
      </c>
      <c r="I57" s="9">
        <v>10000000</v>
      </c>
      <c r="J57" s="9">
        <v>10000000</v>
      </c>
      <c r="K57" s="9">
        <v>10000000</v>
      </c>
      <c r="L57" s="9">
        <v>10000000</v>
      </c>
      <c r="M57" s="9">
        <v>10000000</v>
      </c>
      <c r="N57" s="9">
        <v>10000000</v>
      </c>
      <c r="O57" s="9">
        <v>10000000</v>
      </c>
      <c r="P57" s="9">
        <v>10000000</v>
      </c>
      <c r="Q57" s="9">
        <v>10000000</v>
      </c>
      <c r="R57" s="9">
        <v>10000000</v>
      </c>
      <c r="S57" s="9">
        <v>10000000</v>
      </c>
      <c r="T57" s="9">
        <v>10000000</v>
      </c>
      <c r="U57" s="9">
        <v>10000000</v>
      </c>
      <c r="V57" s="9">
        <v>10000000</v>
      </c>
      <c r="W57" s="9">
        <v>10000000</v>
      </c>
      <c r="X57" s="9">
        <v>10000000</v>
      </c>
      <c r="Y57" s="9">
        <v>10000000</v>
      </c>
      <c r="Z57" s="9">
        <v>10000000</v>
      </c>
      <c r="AA57" s="9">
        <v>10000000</v>
      </c>
      <c r="AB57" s="9">
        <v>10000000</v>
      </c>
      <c r="AC57" s="9">
        <v>10000000</v>
      </c>
      <c r="AD57" s="9">
        <v>10000000</v>
      </c>
      <c r="AE57" s="9">
        <v>10000000</v>
      </c>
      <c r="AF57" s="9">
        <v>10000000</v>
      </c>
      <c r="AG57" s="9">
        <v>10000000</v>
      </c>
    </row>
    <row r="58" spans="1:33" x14ac:dyDescent="0.45">
      <c r="A58" s="9" t="s">
        <v>97</v>
      </c>
      <c r="B58" s="9">
        <v>8902000</v>
      </c>
      <c r="C58" s="9">
        <v>8902000</v>
      </c>
      <c r="D58" s="9">
        <v>8902000</v>
      </c>
      <c r="E58" s="9">
        <v>8902000</v>
      </c>
      <c r="F58" s="9">
        <v>8902000</v>
      </c>
      <c r="G58" s="9">
        <v>8902000</v>
      </c>
      <c r="H58" s="9">
        <v>8902000</v>
      </c>
      <c r="I58" s="9">
        <v>8902000</v>
      </c>
      <c r="J58" s="9">
        <v>8902000</v>
      </c>
      <c r="K58" s="9">
        <v>8902000</v>
      </c>
      <c r="L58" s="9">
        <v>8902000</v>
      </c>
      <c r="M58" s="9">
        <v>8902000</v>
      </c>
      <c r="N58" s="9">
        <v>8902000</v>
      </c>
      <c r="O58" s="9">
        <v>8902000</v>
      </c>
      <c r="P58" s="9">
        <v>8902000</v>
      </c>
      <c r="Q58" s="9">
        <v>8902000</v>
      </c>
      <c r="R58" s="9">
        <v>8902000</v>
      </c>
      <c r="S58" s="9">
        <v>8902000</v>
      </c>
      <c r="T58" s="9">
        <v>8902000</v>
      </c>
      <c r="U58" s="9">
        <v>8902000</v>
      </c>
      <c r="V58" s="9">
        <v>8902000</v>
      </c>
      <c r="W58" s="9">
        <v>8902000</v>
      </c>
      <c r="X58" s="9">
        <v>8902000</v>
      </c>
      <c r="Y58" s="9">
        <v>8902000</v>
      </c>
      <c r="Z58" s="9">
        <v>8902000</v>
      </c>
      <c r="AA58" s="9">
        <v>8902000</v>
      </c>
      <c r="AB58" s="9">
        <v>8902000</v>
      </c>
      <c r="AC58" s="9">
        <v>8902000</v>
      </c>
      <c r="AD58" s="9">
        <v>8902000</v>
      </c>
      <c r="AE58" s="9">
        <v>8902000</v>
      </c>
      <c r="AF58" s="9">
        <v>8902000</v>
      </c>
      <c r="AG58" s="9">
        <v>8902000</v>
      </c>
    </row>
    <row r="59" spans="1:33" x14ac:dyDescent="0.45">
      <c r="A59" s="9" t="s">
        <v>98</v>
      </c>
      <c r="B59" s="9">
        <v>10928800</v>
      </c>
      <c r="C59" s="9">
        <v>10928800</v>
      </c>
      <c r="D59" s="9">
        <v>10928800</v>
      </c>
      <c r="E59" s="9">
        <v>10928800</v>
      </c>
      <c r="F59" s="9">
        <v>10928800</v>
      </c>
      <c r="G59" s="9">
        <v>10928800</v>
      </c>
      <c r="H59" s="9">
        <v>10928800</v>
      </c>
      <c r="I59" s="9">
        <v>10928800</v>
      </c>
      <c r="J59" s="9">
        <v>10928800</v>
      </c>
      <c r="K59" s="9">
        <v>10928800</v>
      </c>
      <c r="L59" s="9">
        <v>10928800</v>
      </c>
      <c r="M59" s="9">
        <v>10928800</v>
      </c>
      <c r="N59" s="9">
        <v>10928800</v>
      </c>
      <c r="O59" s="9">
        <v>10928800</v>
      </c>
      <c r="P59" s="9">
        <v>10928800</v>
      </c>
      <c r="Q59" s="9">
        <v>10928800</v>
      </c>
      <c r="R59" s="9">
        <v>10928800</v>
      </c>
      <c r="S59" s="9">
        <v>10928800</v>
      </c>
      <c r="T59" s="9">
        <v>10928800</v>
      </c>
      <c r="U59" s="9">
        <v>10928800</v>
      </c>
      <c r="V59" s="9">
        <v>10928800</v>
      </c>
      <c r="W59" s="9">
        <v>10928800</v>
      </c>
      <c r="X59" s="9">
        <v>10928800</v>
      </c>
      <c r="Y59" s="9">
        <v>10928800</v>
      </c>
      <c r="Z59" s="9">
        <v>10928800</v>
      </c>
      <c r="AA59" s="9">
        <v>10928800</v>
      </c>
      <c r="AB59" s="9">
        <v>10928800</v>
      </c>
      <c r="AC59" s="9">
        <v>10928800</v>
      </c>
      <c r="AD59" s="9">
        <v>10928800</v>
      </c>
      <c r="AE59" s="9">
        <v>10928800</v>
      </c>
      <c r="AF59" s="9">
        <v>10928800</v>
      </c>
      <c r="AG59" s="9">
        <v>10928800</v>
      </c>
    </row>
    <row r="60" spans="1:33" x14ac:dyDescent="0.45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45">
      <c r="A61" s="9" t="s">
        <v>100</v>
      </c>
      <c r="B61" s="9">
        <v>10000000</v>
      </c>
      <c r="C61" s="9">
        <v>10000000</v>
      </c>
      <c r="D61" s="9">
        <v>10000000</v>
      </c>
      <c r="E61" s="9">
        <v>10000000</v>
      </c>
      <c r="F61" s="9">
        <v>10000000</v>
      </c>
      <c r="G61" s="9">
        <v>10000000</v>
      </c>
      <c r="H61" s="9">
        <v>10000000</v>
      </c>
      <c r="I61" s="9">
        <v>10000000</v>
      </c>
      <c r="J61" s="9">
        <v>10000000</v>
      </c>
      <c r="K61" s="9">
        <v>10000000</v>
      </c>
      <c r="L61" s="9">
        <v>10000000</v>
      </c>
      <c r="M61" s="9">
        <v>10000000</v>
      </c>
      <c r="N61" s="9">
        <v>10000000</v>
      </c>
      <c r="O61" s="9">
        <v>10000000</v>
      </c>
      <c r="P61" s="9">
        <v>10000000</v>
      </c>
      <c r="Q61" s="9">
        <v>10000000</v>
      </c>
      <c r="R61" s="9">
        <v>10000000</v>
      </c>
      <c r="S61" s="9">
        <v>10000000</v>
      </c>
      <c r="T61" s="9">
        <v>10000000</v>
      </c>
      <c r="U61" s="9">
        <v>10000000</v>
      </c>
      <c r="V61" s="9">
        <v>10000000</v>
      </c>
      <c r="W61" s="9">
        <v>10000000</v>
      </c>
      <c r="X61" s="9">
        <v>10000000</v>
      </c>
      <c r="Y61" s="9">
        <v>10000000</v>
      </c>
      <c r="Z61" s="9">
        <v>10000000</v>
      </c>
      <c r="AA61" s="9">
        <v>10000000</v>
      </c>
      <c r="AB61" s="9">
        <v>10000000</v>
      </c>
      <c r="AC61" s="9">
        <v>10000000</v>
      </c>
      <c r="AD61" s="9">
        <v>10000000</v>
      </c>
      <c r="AE61" s="9">
        <v>10000000</v>
      </c>
      <c r="AF61" s="9">
        <v>10000000</v>
      </c>
      <c r="AG61" s="9">
        <v>10000000</v>
      </c>
    </row>
    <row r="62" spans="1:33" x14ac:dyDescent="0.45">
      <c r="A62" s="9" t="s">
        <v>101</v>
      </c>
      <c r="B62" s="9">
        <v>10000000</v>
      </c>
      <c r="C62" s="9">
        <v>10000000</v>
      </c>
      <c r="D62" s="9">
        <v>10000000</v>
      </c>
      <c r="E62" s="9">
        <v>10000000</v>
      </c>
      <c r="F62" s="9">
        <v>10000000</v>
      </c>
      <c r="G62" s="9">
        <v>10000000</v>
      </c>
      <c r="H62" s="9">
        <v>10000000</v>
      </c>
      <c r="I62" s="9">
        <v>10000000</v>
      </c>
      <c r="J62" s="9">
        <v>10000000</v>
      </c>
      <c r="K62" s="9">
        <v>10000000</v>
      </c>
      <c r="L62" s="9">
        <v>10000000</v>
      </c>
      <c r="M62" s="9">
        <v>10000000</v>
      </c>
      <c r="N62" s="9">
        <v>10000000</v>
      </c>
      <c r="O62" s="9">
        <v>10000000</v>
      </c>
      <c r="P62" s="9">
        <v>10000000</v>
      </c>
      <c r="Q62" s="9">
        <v>10000000</v>
      </c>
      <c r="R62" s="9">
        <v>10000000</v>
      </c>
      <c r="S62" s="9">
        <v>10000000</v>
      </c>
      <c r="T62" s="9">
        <v>10000000</v>
      </c>
      <c r="U62" s="9">
        <v>10000000</v>
      </c>
      <c r="V62" s="9">
        <v>10000000</v>
      </c>
      <c r="W62" s="9">
        <v>10000000</v>
      </c>
      <c r="X62" s="9">
        <v>10000000</v>
      </c>
      <c r="Y62" s="9">
        <v>10000000</v>
      </c>
      <c r="Z62" s="9">
        <v>10000000</v>
      </c>
      <c r="AA62" s="9">
        <v>10000000</v>
      </c>
      <c r="AB62" s="9">
        <v>10000000</v>
      </c>
      <c r="AC62" s="9">
        <v>10000000</v>
      </c>
      <c r="AD62" s="9">
        <v>10000000</v>
      </c>
      <c r="AE62" s="9">
        <v>10000000</v>
      </c>
      <c r="AF62" s="9">
        <v>10000000</v>
      </c>
      <c r="AG62" s="9">
        <v>10000000</v>
      </c>
    </row>
    <row r="63" spans="1:33" x14ac:dyDescent="0.45">
      <c r="A63" s="9" t="s">
        <v>102</v>
      </c>
      <c r="B63" s="9">
        <v>14500000</v>
      </c>
      <c r="C63" s="9">
        <v>14500000</v>
      </c>
      <c r="D63" s="9">
        <v>14500000</v>
      </c>
      <c r="E63" s="9">
        <v>14500000</v>
      </c>
      <c r="F63" s="9">
        <v>14500000</v>
      </c>
      <c r="G63" s="9">
        <v>14500000</v>
      </c>
      <c r="H63" s="9">
        <v>14500000</v>
      </c>
      <c r="I63" s="9">
        <v>14500000</v>
      </c>
      <c r="J63" s="9">
        <v>14500000</v>
      </c>
      <c r="K63" s="9">
        <v>14500000</v>
      </c>
      <c r="L63" s="9">
        <v>14500000</v>
      </c>
      <c r="M63" s="9">
        <v>14500000</v>
      </c>
      <c r="N63" s="9">
        <v>14500000</v>
      </c>
      <c r="O63" s="9">
        <v>14500000</v>
      </c>
      <c r="P63" s="9">
        <v>14500000</v>
      </c>
      <c r="Q63" s="9">
        <v>14500000</v>
      </c>
      <c r="R63" s="9">
        <v>14500000</v>
      </c>
      <c r="S63" s="9">
        <v>14500000</v>
      </c>
      <c r="T63" s="9">
        <v>14500000</v>
      </c>
      <c r="U63" s="9">
        <v>14500000</v>
      </c>
      <c r="V63" s="9">
        <v>14500000</v>
      </c>
      <c r="W63" s="9">
        <v>14500000</v>
      </c>
      <c r="X63" s="9">
        <v>14500000</v>
      </c>
      <c r="Y63" s="9">
        <v>14500000</v>
      </c>
      <c r="Z63" s="9">
        <v>14500000</v>
      </c>
      <c r="AA63" s="9">
        <v>14500000</v>
      </c>
      <c r="AB63" s="9">
        <v>14500000</v>
      </c>
      <c r="AC63" s="9">
        <v>14500000</v>
      </c>
      <c r="AD63" s="9">
        <v>14500000</v>
      </c>
      <c r="AE63" s="9">
        <v>14500000</v>
      </c>
      <c r="AF63" s="9">
        <v>14500000</v>
      </c>
      <c r="AG63" s="9">
        <v>14500000</v>
      </c>
    </row>
    <row r="65" spans="1:33" x14ac:dyDescent="0.45">
      <c r="A65" s="1" t="s">
        <v>59</v>
      </c>
    </row>
    <row r="67" spans="1:33" x14ac:dyDescent="0.45">
      <c r="A67" t="s">
        <v>40</v>
      </c>
      <c r="B67">
        <v>2019</v>
      </c>
      <c r="C67">
        <v>2020</v>
      </c>
      <c r="D67">
        <v>2021</v>
      </c>
      <c r="E67">
        <v>2022</v>
      </c>
      <c r="F67">
        <v>2023</v>
      </c>
      <c r="G67">
        <v>2024</v>
      </c>
      <c r="H67">
        <v>2025</v>
      </c>
      <c r="I67">
        <v>2026</v>
      </c>
      <c r="J67">
        <v>2027</v>
      </c>
      <c r="K67">
        <v>2028</v>
      </c>
      <c r="L67">
        <v>2029</v>
      </c>
      <c r="M67">
        <v>2030</v>
      </c>
      <c r="N67">
        <v>2031</v>
      </c>
      <c r="O67">
        <v>2032</v>
      </c>
      <c r="P67">
        <v>2033</v>
      </c>
      <c r="Q67">
        <v>2034</v>
      </c>
      <c r="R67">
        <v>2035</v>
      </c>
      <c r="S67">
        <v>2036</v>
      </c>
      <c r="T67">
        <v>2037</v>
      </c>
      <c r="U67">
        <v>2038</v>
      </c>
      <c r="V67">
        <v>2039</v>
      </c>
      <c r="W67">
        <v>2040</v>
      </c>
      <c r="X67">
        <v>2041</v>
      </c>
      <c r="Y67">
        <v>2042</v>
      </c>
      <c r="Z67">
        <v>2043</v>
      </c>
      <c r="AA67">
        <v>2044</v>
      </c>
      <c r="AB67">
        <v>2045</v>
      </c>
      <c r="AC67">
        <v>2046</v>
      </c>
      <c r="AD67">
        <v>2047</v>
      </c>
      <c r="AE67">
        <v>2048</v>
      </c>
      <c r="AF67">
        <v>2049</v>
      </c>
      <c r="AG67">
        <v>2050</v>
      </c>
    </row>
    <row r="68" spans="1:33" x14ac:dyDescent="0.45">
      <c r="A68" t="s">
        <v>103</v>
      </c>
      <c r="B68">
        <v>0.54500000000000004</v>
      </c>
      <c r="C68">
        <v>0.54500000000000004</v>
      </c>
      <c r="D68">
        <v>0.54500000000000004</v>
      </c>
      <c r="E68">
        <v>0.54500000000000004</v>
      </c>
      <c r="F68">
        <v>0.54500000000000004</v>
      </c>
      <c r="G68">
        <v>0.54500000000000004</v>
      </c>
      <c r="H68">
        <v>0.54500000000000004</v>
      </c>
      <c r="I68">
        <v>0.54500000000000004</v>
      </c>
      <c r="J68">
        <v>0.54500000000000004</v>
      </c>
      <c r="K68">
        <v>0.54500000000000004</v>
      </c>
      <c r="L68">
        <v>0.54500000000000004</v>
      </c>
      <c r="M68">
        <v>0.54500000000000004</v>
      </c>
      <c r="N68">
        <v>0.54500000000000004</v>
      </c>
      <c r="O68">
        <v>0.54500000000000004</v>
      </c>
      <c r="P68">
        <v>0.54500000000000004</v>
      </c>
      <c r="Q68">
        <v>0.54500000000000004</v>
      </c>
      <c r="R68">
        <v>0.54500000000000004</v>
      </c>
      <c r="S68">
        <v>0.54500000000000004</v>
      </c>
      <c r="T68">
        <v>0.54500000000000004</v>
      </c>
      <c r="U68">
        <v>0.54500000000000004</v>
      </c>
      <c r="V68">
        <v>0.54500000000000004</v>
      </c>
      <c r="W68">
        <v>0.54500000000000004</v>
      </c>
      <c r="X68">
        <v>0.54500000000000004</v>
      </c>
      <c r="Y68">
        <v>0.54500000000000004</v>
      </c>
      <c r="Z68">
        <v>0.54500000000000004</v>
      </c>
      <c r="AA68">
        <v>0.54500000000000004</v>
      </c>
      <c r="AB68">
        <v>0.54500000000000004</v>
      </c>
      <c r="AC68">
        <v>0.54500000000000004</v>
      </c>
      <c r="AD68">
        <v>0.54500000000000004</v>
      </c>
      <c r="AE68">
        <v>0.54500000000000004</v>
      </c>
      <c r="AF68">
        <v>0.54500000000000004</v>
      </c>
      <c r="AG68">
        <v>0.54500000000000004</v>
      </c>
    </row>
    <row r="69" spans="1:33" x14ac:dyDescent="0.45">
      <c r="A69" t="s">
        <v>104</v>
      </c>
      <c r="B69">
        <v>0.60499999999999998</v>
      </c>
      <c r="C69">
        <v>0.60499999999999998</v>
      </c>
      <c r="D69">
        <v>0.60499999999999998</v>
      </c>
      <c r="E69">
        <v>0.60499999999999998</v>
      </c>
      <c r="F69">
        <v>0.60499999999999998</v>
      </c>
      <c r="G69">
        <v>0.60499999999999998</v>
      </c>
      <c r="H69">
        <v>0.60499999999999998</v>
      </c>
      <c r="I69">
        <v>0.60499999999999998</v>
      </c>
      <c r="J69">
        <v>0.60499999999999998</v>
      </c>
      <c r="K69">
        <v>0.60499999999999998</v>
      </c>
      <c r="L69">
        <v>0.60499999999999998</v>
      </c>
      <c r="M69">
        <v>0.60499999999999998</v>
      </c>
      <c r="N69">
        <v>0.60499999999999998</v>
      </c>
      <c r="O69">
        <v>0.60499999999999998</v>
      </c>
      <c r="P69">
        <v>0.60499999999999998</v>
      </c>
      <c r="Q69">
        <v>0.60499999999999998</v>
      </c>
      <c r="R69">
        <v>0.60499999999999998</v>
      </c>
      <c r="S69">
        <v>0.60499999999999998</v>
      </c>
      <c r="T69">
        <v>0.60499999999999998</v>
      </c>
      <c r="U69">
        <v>0.60499999999999998</v>
      </c>
      <c r="V69">
        <v>0.60499999999999998</v>
      </c>
      <c r="W69">
        <v>0.60499999999999998</v>
      </c>
      <c r="X69">
        <v>0.60499999999999998</v>
      </c>
      <c r="Y69">
        <v>0.60499999999999998</v>
      </c>
      <c r="Z69">
        <v>0.60499999999999998</v>
      </c>
      <c r="AA69">
        <v>0.60499999999999998</v>
      </c>
      <c r="AB69">
        <v>0.60499999999999998</v>
      </c>
      <c r="AC69">
        <v>0.60499999999999998</v>
      </c>
      <c r="AD69">
        <v>0.60499999999999998</v>
      </c>
      <c r="AE69">
        <v>0.60499999999999998</v>
      </c>
      <c r="AF69">
        <v>0.60499999999999998</v>
      </c>
      <c r="AG69">
        <v>0.60499999999999998</v>
      </c>
    </row>
    <row r="70" spans="1:33" x14ac:dyDescent="0.45">
      <c r="A70" t="s">
        <v>105</v>
      </c>
      <c r="B70">
        <v>0.92500000000000004</v>
      </c>
      <c r="C70">
        <v>0.92500000000000004</v>
      </c>
      <c r="D70">
        <v>0.92500000000000004</v>
      </c>
      <c r="E70">
        <v>0.92500000000000004</v>
      </c>
      <c r="F70">
        <v>0.92500000000000004</v>
      </c>
      <c r="G70">
        <v>0.92500000000000004</v>
      </c>
      <c r="H70">
        <v>0.92500000000000004</v>
      </c>
      <c r="I70">
        <v>0.92500000000000004</v>
      </c>
      <c r="J70">
        <v>0.92500000000000004</v>
      </c>
      <c r="K70">
        <v>0.92500000000000004</v>
      </c>
      <c r="L70">
        <v>0.92500000000000004</v>
      </c>
      <c r="M70">
        <v>0.92500000000000004</v>
      </c>
      <c r="N70">
        <v>0.92500000000000004</v>
      </c>
      <c r="O70">
        <v>0.92500000000000004</v>
      </c>
      <c r="P70">
        <v>0.92500000000000004</v>
      </c>
      <c r="Q70">
        <v>0.92500000000000004</v>
      </c>
      <c r="R70">
        <v>0.92500000000000004</v>
      </c>
      <c r="S70">
        <v>0.92500000000000004</v>
      </c>
      <c r="T70">
        <v>0.92500000000000004</v>
      </c>
      <c r="U70">
        <v>0.92500000000000004</v>
      </c>
      <c r="V70">
        <v>0.92500000000000004</v>
      </c>
      <c r="W70">
        <v>0.92500000000000004</v>
      </c>
      <c r="X70">
        <v>0.92500000000000004</v>
      </c>
      <c r="Y70">
        <v>0.92500000000000004</v>
      </c>
      <c r="Z70">
        <v>0.92500000000000004</v>
      </c>
      <c r="AA70">
        <v>0.92500000000000004</v>
      </c>
      <c r="AB70">
        <v>0.92500000000000004</v>
      </c>
      <c r="AC70">
        <v>0.92500000000000004</v>
      </c>
      <c r="AD70">
        <v>0.92500000000000004</v>
      </c>
      <c r="AE70">
        <v>0.92500000000000004</v>
      </c>
      <c r="AF70">
        <v>0.92500000000000004</v>
      </c>
      <c r="AG70">
        <v>0.92500000000000004</v>
      </c>
    </row>
    <row r="71" spans="1:33" x14ac:dyDescent="0.45">
      <c r="A71" t="s">
        <v>106</v>
      </c>
      <c r="B71">
        <v>0.46100000000000002</v>
      </c>
      <c r="C71">
        <v>0.46100000000000002</v>
      </c>
      <c r="D71">
        <v>0.46100000000000002</v>
      </c>
      <c r="E71">
        <v>0.46100000000000002</v>
      </c>
      <c r="F71">
        <v>0.46100000000000002</v>
      </c>
      <c r="G71">
        <v>0.46100000000000002</v>
      </c>
      <c r="H71">
        <v>0.46100000000000002</v>
      </c>
      <c r="I71">
        <v>0.46100000000000002</v>
      </c>
      <c r="J71">
        <v>0.46100000000000002</v>
      </c>
      <c r="K71">
        <v>0.46100000000000002</v>
      </c>
      <c r="L71">
        <v>0.46100000000000002</v>
      </c>
      <c r="M71">
        <v>0.46100000000000002</v>
      </c>
      <c r="N71">
        <v>0.46100000000000002</v>
      </c>
      <c r="O71">
        <v>0.46100000000000002</v>
      </c>
      <c r="P71">
        <v>0.46100000000000002</v>
      </c>
      <c r="Q71">
        <v>0.46100000000000002</v>
      </c>
      <c r="R71">
        <v>0.46100000000000002</v>
      </c>
      <c r="S71">
        <v>0.46100000000000002</v>
      </c>
      <c r="T71">
        <v>0.46100000000000002</v>
      </c>
      <c r="U71">
        <v>0.46100000000000002</v>
      </c>
      <c r="V71">
        <v>0.46100000000000002</v>
      </c>
      <c r="W71">
        <v>0.46100000000000002</v>
      </c>
      <c r="X71">
        <v>0.46100000000000002</v>
      </c>
      <c r="Y71">
        <v>0.46100000000000002</v>
      </c>
      <c r="Z71">
        <v>0.46100000000000002</v>
      </c>
      <c r="AA71">
        <v>0.46100000000000002</v>
      </c>
      <c r="AB71">
        <v>0.46100000000000002</v>
      </c>
      <c r="AC71">
        <v>0.46100000000000002</v>
      </c>
      <c r="AD71">
        <v>0.46100000000000002</v>
      </c>
      <c r="AE71">
        <v>0.46100000000000002</v>
      </c>
      <c r="AF71">
        <v>0.46100000000000002</v>
      </c>
      <c r="AG71">
        <v>0.46100000000000002</v>
      </c>
    </row>
    <row r="72" spans="1:33" x14ac:dyDescent="0.45">
      <c r="A72" t="s">
        <v>107</v>
      </c>
      <c r="B72">
        <v>0.36518600000000001</v>
      </c>
      <c r="C72">
        <v>0.36488799999999999</v>
      </c>
      <c r="D72">
        <v>0.36476500000000001</v>
      </c>
      <c r="E72">
        <v>0.364371</v>
      </c>
      <c r="F72">
        <v>0.36346899999999999</v>
      </c>
      <c r="G72">
        <v>0.361597</v>
      </c>
      <c r="H72">
        <v>0.35953200000000002</v>
      </c>
      <c r="I72">
        <v>0.35649500000000001</v>
      </c>
      <c r="J72">
        <v>0.35396</v>
      </c>
      <c r="K72">
        <v>0.35313800000000001</v>
      </c>
      <c r="L72">
        <v>0.352159</v>
      </c>
      <c r="M72">
        <v>0.35050900000000001</v>
      </c>
      <c r="N72">
        <v>0.34959200000000001</v>
      </c>
      <c r="O72">
        <v>0.34847</v>
      </c>
      <c r="P72">
        <v>0.34730499999999997</v>
      </c>
      <c r="Q72">
        <v>0.34591</v>
      </c>
      <c r="R72">
        <v>0.34428399999999998</v>
      </c>
      <c r="S72">
        <v>0.34278500000000001</v>
      </c>
      <c r="T72">
        <v>0.34178700000000001</v>
      </c>
      <c r="U72">
        <v>0.34098499999999998</v>
      </c>
      <c r="V72">
        <v>0.34041500000000002</v>
      </c>
      <c r="W72">
        <v>0.34002700000000002</v>
      </c>
      <c r="X72">
        <v>0.33940399999999998</v>
      </c>
      <c r="Y72">
        <v>0.33896399999999999</v>
      </c>
      <c r="Z72">
        <v>0.33834799999999998</v>
      </c>
      <c r="AA72">
        <v>0.33751799999999998</v>
      </c>
      <c r="AB72">
        <v>0.337005</v>
      </c>
      <c r="AC72">
        <v>0.33640999999999999</v>
      </c>
      <c r="AD72">
        <v>0.33620800000000001</v>
      </c>
      <c r="AE72">
        <v>0.33576</v>
      </c>
      <c r="AF72">
        <v>0.33541199999999999</v>
      </c>
      <c r="AG72">
        <v>0.33476600000000001</v>
      </c>
    </row>
    <row r="73" spans="1:33" x14ac:dyDescent="0.45">
      <c r="A73" t="s">
        <v>108</v>
      </c>
      <c r="B73">
        <v>0.22595000000000001</v>
      </c>
      <c r="C73">
        <v>0.22575799999999999</v>
      </c>
      <c r="D73">
        <v>0.22558500000000001</v>
      </c>
      <c r="E73">
        <v>0.22537199999999999</v>
      </c>
      <c r="F73">
        <v>0.22519700000000001</v>
      </c>
      <c r="G73">
        <v>0.22495699999999999</v>
      </c>
      <c r="H73">
        <v>0.224632</v>
      </c>
      <c r="I73">
        <v>0.22377</v>
      </c>
      <c r="J73">
        <v>0.22321299999999999</v>
      </c>
      <c r="K73">
        <v>0.22304499999999999</v>
      </c>
      <c r="L73">
        <v>0.222887</v>
      </c>
      <c r="M73">
        <v>0.222612</v>
      </c>
      <c r="N73">
        <v>0.22246199999999999</v>
      </c>
      <c r="O73">
        <v>0.222298</v>
      </c>
      <c r="P73">
        <v>0.222107</v>
      </c>
      <c r="Q73">
        <v>0.22187000000000001</v>
      </c>
      <c r="R73">
        <v>0.22156600000000001</v>
      </c>
      <c r="S73">
        <v>0.221244</v>
      </c>
      <c r="T73">
        <v>0.22103300000000001</v>
      </c>
      <c r="U73">
        <v>0.22078</v>
      </c>
      <c r="V73">
        <v>0.22056999999999999</v>
      </c>
      <c r="W73">
        <v>0.22042300000000001</v>
      </c>
      <c r="X73">
        <v>0.22012300000000001</v>
      </c>
      <c r="Y73">
        <v>0.21990499999999999</v>
      </c>
      <c r="Z73">
        <v>0.219615</v>
      </c>
      <c r="AA73">
        <v>0.219199</v>
      </c>
      <c r="AB73">
        <v>0.218919</v>
      </c>
      <c r="AC73">
        <v>0.21853400000000001</v>
      </c>
      <c r="AD73">
        <v>0.218303</v>
      </c>
      <c r="AE73">
        <v>0.21801000000000001</v>
      </c>
      <c r="AF73">
        <v>0.21776400000000001</v>
      </c>
      <c r="AG73">
        <v>0.217416</v>
      </c>
    </row>
    <row r="74" spans="1:33" x14ac:dyDescent="0.45">
      <c r="A74" t="s">
        <v>109</v>
      </c>
      <c r="B74">
        <v>0.61199999999999999</v>
      </c>
      <c r="C74">
        <v>0.61199999999999999</v>
      </c>
      <c r="D74">
        <v>0.61199999999999999</v>
      </c>
      <c r="E74">
        <v>0.61199999999999999</v>
      </c>
      <c r="F74">
        <v>0.61199999999999999</v>
      </c>
      <c r="G74">
        <v>0.61199999999999999</v>
      </c>
      <c r="H74">
        <v>0.61199999999999999</v>
      </c>
      <c r="I74">
        <v>0.61199999999999999</v>
      </c>
      <c r="J74">
        <v>0.61199999999999999</v>
      </c>
      <c r="K74">
        <v>0.61199999999999999</v>
      </c>
      <c r="L74">
        <v>0.61199999999999999</v>
      </c>
      <c r="M74">
        <v>0.61199999999999999</v>
      </c>
      <c r="N74">
        <v>0.61199999999999999</v>
      </c>
      <c r="O74">
        <v>0.61199999999999999</v>
      </c>
      <c r="P74">
        <v>0.61199999999999999</v>
      </c>
      <c r="Q74">
        <v>0.61199999999999999</v>
      </c>
      <c r="R74">
        <v>0.61199999999999999</v>
      </c>
      <c r="S74">
        <v>0.61199999999999999</v>
      </c>
      <c r="T74">
        <v>0.61199999999999999</v>
      </c>
      <c r="U74">
        <v>0.61199999999999999</v>
      </c>
      <c r="V74">
        <v>0.61199999999999999</v>
      </c>
      <c r="W74">
        <v>0.61199999999999999</v>
      </c>
      <c r="X74">
        <v>0.61199999999999999</v>
      </c>
      <c r="Y74">
        <v>0.61199999999999999</v>
      </c>
      <c r="Z74">
        <v>0.61199999999999999</v>
      </c>
      <c r="AA74">
        <v>0.61199999999999999</v>
      </c>
      <c r="AB74">
        <v>0.61199999999999999</v>
      </c>
      <c r="AC74">
        <v>0.61199999999999999</v>
      </c>
      <c r="AD74">
        <v>0.61199999999999999</v>
      </c>
      <c r="AE74">
        <v>0.61199999999999999</v>
      </c>
      <c r="AF74">
        <v>0.61199999999999999</v>
      </c>
      <c r="AG74">
        <v>0.61199999999999999</v>
      </c>
    </row>
    <row r="75" spans="1:33" x14ac:dyDescent="0.45">
      <c r="A75" t="s">
        <v>110</v>
      </c>
      <c r="B75">
        <v>0.68</v>
      </c>
      <c r="C75">
        <v>0.68</v>
      </c>
      <c r="D75">
        <v>0.68</v>
      </c>
      <c r="E75">
        <v>0.68</v>
      </c>
      <c r="F75">
        <v>0.68</v>
      </c>
      <c r="G75">
        <v>0.68</v>
      </c>
      <c r="H75">
        <v>0.68</v>
      </c>
      <c r="I75">
        <v>0.68</v>
      </c>
      <c r="J75">
        <v>0.68</v>
      </c>
      <c r="K75">
        <v>0.68</v>
      </c>
      <c r="L75">
        <v>0.68</v>
      </c>
      <c r="M75">
        <v>0.68</v>
      </c>
      <c r="N75">
        <v>0.68</v>
      </c>
      <c r="O75">
        <v>0.68</v>
      </c>
      <c r="P75">
        <v>0.68</v>
      </c>
      <c r="Q75">
        <v>0.68</v>
      </c>
      <c r="R75">
        <v>0.68</v>
      </c>
      <c r="S75">
        <v>0.68</v>
      </c>
      <c r="T75">
        <v>0.68</v>
      </c>
      <c r="U75">
        <v>0.68</v>
      </c>
      <c r="V75">
        <v>0.68</v>
      </c>
      <c r="W75">
        <v>0.68</v>
      </c>
      <c r="X75">
        <v>0.68</v>
      </c>
      <c r="Y75">
        <v>0.68</v>
      </c>
      <c r="Z75">
        <v>0.68</v>
      </c>
      <c r="AA75">
        <v>0.68</v>
      </c>
      <c r="AB75">
        <v>0.68</v>
      </c>
      <c r="AC75">
        <v>0.68</v>
      </c>
      <c r="AD75">
        <v>0.68</v>
      </c>
      <c r="AE75">
        <v>0.68</v>
      </c>
      <c r="AF75">
        <v>0.68</v>
      </c>
      <c r="AG75">
        <v>0.68</v>
      </c>
    </row>
    <row r="76" spans="1:33" x14ac:dyDescent="0.45">
      <c r="A76" t="s">
        <v>111</v>
      </c>
      <c r="B76">
        <v>0.83599999999999997</v>
      </c>
      <c r="C76">
        <v>0.83599999999999997</v>
      </c>
      <c r="D76">
        <v>0.83599999999999997</v>
      </c>
      <c r="E76">
        <v>0.83599999999999997</v>
      </c>
      <c r="F76">
        <v>0.83599999999999997</v>
      </c>
      <c r="G76">
        <v>0.83599999999999997</v>
      </c>
      <c r="H76">
        <v>0.83599999999999997</v>
      </c>
      <c r="I76">
        <v>0.83599999999999997</v>
      </c>
      <c r="J76">
        <v>0.83599999999999997</v>
      </c>
      <c r="K76">
        <v>0.83599999999999997</v>
      </c>
      <c r="L76">
        <v>0.83599999999999997</v>
      </c>
      <c r="M76">
        <v>0.83599999999999997</v>
      </c>
      <c r="N76">
        <v>0.83599999999999997</v>
      </c>
      <c r="O76">
        <v>0.83599999999999997</v>
      </c>
      <c r="P76">
        <v>0.83599999999999997</v>
      </c>
      <c r="Q76">
        <v>0.83599999999999997</v>
      </c>
      <c r="R76">
        <v>0.83599999999999997</v>
      </c>
      <c r="S76">
        <v>0.83599999999999997</v>
      </c>
      <c r="T76">
        <v>0.83599999999999997</v>
      </c>
      <c r="U76">
        <v>0.83599999999999997</v>
      </c>
      <c r="V76">
        <v>0.83599999999999997</v>
      </c>
      <c r="W76">
        <v>0.83599999999999997</v>
      </c>
      <c r="X76">
        <v>0.83599999999999997</v>
      </c>
      <c r="Y76">
        <v>0.83599999999999997</v>
      </c>
      <c r="Z76">
        <v>0.83599999999999997</v>
      </c>
      <c r="AA76">
        <v>0.83599999999999997</v>
      </c>
      <c r="AB76">
        <v>0.83599999999999997</v>
      </c>
      <c r="AC76">
        <v>0.83599999999999997</v>
      </c>
      <c r="AD76">
        <v>0.83599999999999997</v>
      </c>
      <c r="AE76">
        <v>0.83599999999999997</v>
      </c>
      <c r="AF76">
        <v>0.83599999999999997</v>
      </c>
      <c r="AG76">
        <v>0.83599999999999997</v>
      </c>
    </row>
    <row r="77" spans="1:33" x14ac:dyDescent="0.45">
      <c r="A77" t="s">
        <v>112</v>
      </c>
      <c r="B77">
        <v>6.4000000000000001E-2</v>
      </c>
      <c r="C77">
        <v>6.4000000000000001E-2</v>
      </c>
      <c r="D77">
        <v>6.4000000000000001E-2</v>
      </c>
      <c r="E77">
        <v>6.4000000000000001E-2</v>
      </c>
      <c r="F77">
        <v>6.4000000000000001E-2</v>
      </c>
      <c r="G77">
        <v>6.4000000000000001E-2</v>
      </c>
      <c r="H77">
        <v>6.4000000000000001E-2</v>
      </c>
      <c r="I77">
        <v>6.4000000000000001E-2</v>
      </c>
      <c r="J77">
        <v>6.4000000000000001E-2</v>
      </c>
      <c r="K77">
        <v>6.4000000000000001E-2</v>
      </c>
      <c r="L77">
        <v>6.4000000000000001E-2</v>
      </c>
      <c r="M77">
        <v>6.4000000000000001E-2</v>
      </c>
      <c r="N77">
        <v>6.4000000000000001E-2</v>
      </c>
      <c r="O77">
        <v>6.4000000000000001E-2</v>
      </c>
      <c r="P77">
        <v>6.4000000000000001E-2</v>
      </c>
      <c r="Q77">
        <v>6.4000000000000001E-2</v>
      </c>
      <c r="R77">
        <v>6.4000000000000001E-2</v>
      </c>
      <c r="S77">
        <v>6.4000000000000001E-2</v>
      </c>
      <c r="T77">
        <v>6.4000000000000001E-2</v>
      </c>
      <c r="U77">
        <v>6.4000000000000001E-2</v>
      </c>
      <c r="V77">
        <v>6.4000000000000001E-2</v>
      </c>
      <c r="W77">
        <v>6.4000000000000001E-2</v>
      </c>
      <c r="X77">
        <v>6.4000000000000001E-2</v>
      </c>
      <c r="Y77">
        <v>6.4000000000000001E-2</v>
      </c>
      <c r="Z77">
        <v>6.4000000000000001E-2</v>
      </c>
      <c r="AA77">
        <v>6.4000000000000001E-2</v>
      </c>
      <c r="AB77">
        <v>6.4000000000000001E-2</v>
      </c>
      <c r="AC77">
        <v>6.4000000000000001E-2</v>
      </c>
      <c r="AD77">
        <v>6.4000000000000001E-2</v>
      </c>
      <c r="AE77">
        <v>6.4000000000000001E-2</v>
      </c>
      <c r="AF77">
        <v>6.4000000000000001E-2</v>
      </c>
      <c r="AG77">
        <v>6.4000000000000001E-2</v>
      </c>
    </row>
    <row r="78" spans="1:33" x14ac:dyDescent="0.45">
      <c r="A78" t="s">
        <v>113</v>
      </c>
      <c r="B78">
        <v>0.13800000000000001</v>
      </c>
      <c r="C78">
        <v>0.13800000000000001</v>
      </c>
      <c r="D78">
        <v>0.13800000000000001</v>
      </c>
      <c r="E78">
        <v>0.13800000000000001</v>
      </c>
      <c r="F78">
        <v>0.13800000000000001</v>
      </c>
      <c r="G78">
        <v>0.13800000000000001</v>
      </c>
      <c r="H78">
        <v>0.13800000000000001</v>
      </c>
      <c r="I78">
        <v>0.13800000000000001</v>
      </c>
      <c r="J78">
        <v>0.13800000000000001</v>
      </c>
      <c r="K78">
        <v>0.13800000000000001</v>
      </c>
      <c r="L78">
        <v>0.13800000000000001</v>
      </c>
      <c r="M78">
        <v>0.13800000000000001</v>
      </c>
      <c r="N78">
        <v>0.13800000000000001</v>
      </c>
      <c r="O78">
        <v>0.13800000000000001</v>
      </c>
      <c r="P78">
        <v>0.13800000000000001</v>
      </c>
      <c r="Q78">
        <v>0.13800000000000001</v>
      </c>
      <c r="R78">
        <v>0.13800000000000001</v>
      </c>
      <c r="S78">
        <v>0.13800000000000001</v>
      </c>
      <c r="T78">
        <v>0.13800000000000001</v>
      </c>
      <c r="U78">
        <v>0.13800000000000001</v>
      </c>
      <c r="V78">
        <v>0.13800000000000001</v>
      </c>
      <c r="W78">
        <v>0.13800000000000001</v>
      </c>
      <c r="X78">
        <v>0.13800000000000001</v>
      </c>
      <c r="Y78">
        <v>0.13800000000000001</v>
      </c>
      <c r="Z78">
        <v>0.13800000000000001</v>
      </c>
      <c r="AA78">
        <v>0.13800000000000001</v>
      </c>
      <c r="AB78">
        <v>0.13800000000000001</v>
      </c>
      <c r="AC78">
        <v>0.13800000000000001</v>
      </c>
      <c r="AD78">
        <v>0.13800000000000001</v>
      </c>
      <c r="AE78">
        <v>0.13800000000000001</v>
      </c>
      <c r="AF78">
        <v>0.13800000000000001</v>
      </c>
      <c r="AG78">
        <v>0.13800000000000001</v>
      </c>
    </row>
    <row r="79" spans="1:33" x14ac:dyDescent="0.45">
      <c r="A79" t="s">
        <v>114</v>
      </c>
      <c r="B79">
        <v>0.41399999999999998</v>
      </c>
      <c r="C79">
        <v>0.41399999999999998</v>
      </c>
      <c r="D79">
        <v>0.41399999999999998</v>
      </c>
      <c r="E79">
        <v>0.41399999999999998</v>
      </c>
      <c r="F79">
        <v>0.41399999999999998</v>
      </c>
      <c r="G79">
        <v>0.41399999999999998</v>
      </c>
      <c r="H79">
        <v>0.41399999999999998</v>
      </c>
      <c r="I79">
        <v>0.41399999999999998</v>
      </c>
      <c r="J79">
        <v>0.41399999999999998</v>
      </c>
      <c r="K79">
        <v>0.41399999999999998</v>
      </c>
      <c r="L79">
        <v>0.41399999999999998</v>
      </c>
      <c r="M79">
        <v>0.41399999999999998</v>
      </c>
      <c r="N79">
        <v>0.41399999999999998</v>
      </c>
      <c r="O79">
        <v>0.41399999999999998</v>
      </c>
      <c r="P79">
        <v>0.41399999999999998</v>
      </c>
      <c r="Q79">
        <v>0.41399999999999998</v>
      </c>
      <c r="R79">
        <v>0.41399999999999998</v>
      </c>
      <c r="S79">
        <v>0.41399999999999998</v>
      </c>
      <c r="T79">
        <v>0.41399999999999998</v>
      </c>
      <c r="U79">
        <v>0.41399999999999998</v>
      </c>
      <c r="V79">
        <v>0.41399999999999998</v>
      </c>
      <c r="W79">
        <v>0.41399999999999998</v>
      </c>
      <c r="X79">
        <v>0.41399999999999998</v>
      </c>
      <c r="Y79">
        <v>0.41399999999999998</v>
      </c>
      <c r="Z79">
        <v>0.41399999999999998</v>
      </c>
      <c r="AA79">
        <v>0.41399999999999998</v>
      </c>
      <c r="AB79">
        <v>0.41399999999999998</v>
      </c>
      <c r="AC79">
        <v>0.41399999999999998</v>
      </c>
      <c r="AD79">
        <v>0.41399999999999998</v>
      </c>
      <c r="AE79">
        <v>0.41399999999999998</v>
      </c>
      <c r="AF79">
        <v>0.41399999999999998</v>
      </c>
      <c r="AG79">
        <v>0.41399999999999998</v>
      </c>
    </row>
    <row r="80" spans="1:33" x14ac:dyDescent="0.45">
      <c r="A80" t="s">
        <v>115</v>
      </c>
      <c r="B80">
        <v>0.47099999999999997</v>
      </c>
      <c r="C80">
        <v>0.47099999999999997</v>
      </c>
      <c r="D80">
        <v>0.47099999999999997</v>
      </c>
      <c r="E80">
        <v>0.47099999999999997</v>
      </c>
      <c r="F80">
        <v>0.47099999999999997</v>
      </c>
      <c r="G80">
        <v>0.47099999999999997</v>
      </c>
      <c r="H80">
        <v>0.47099999999999997</v>
      </c>
      <c r="I80">
        <v>0.47099999999999997</v>
      </c>
      <c r="J80">
        <v>0.47099999999999997</v>
      </c>
      <c r="K80">
        <v>0.47099999999999997</v>
      </c>
      <c r="L80">
        <v>0.47099999999999997</v>
      </c>
      <c r="M80">
        <v>0.47099999999999997</v>
      </c>
      <c r="N80">
        <v>0.47099999999999997</v>
      </c>
      <c r="O80">
        <v>0.47099999999999997</v>
      </c>
      <c r="P80">
        <v>0.47099999999999997</v>
      </c>
      <c r="Q80">
        <v>0.47099999999999997</v>
      </c>
      <c r="R80">
        <v>0.47099999999999997</v>
      </c>
      <c r="S80">
        <v>0.47099999999999997</v>
      </c>
      <c r="T80">
        <v>0.47099999999999997</v>
      </c>
      <c r="U80">
        <v>0.47099999999999997</v>
      </c>
      <c r="V80">
        <v>0.47099999999999997</v>
      </c>
      <c r="W80">
        <v>0.47099999999999997</v>
      </c>
      <c r="X80">
        <v>0.47099999999999997</v>
      </c>
      <c r="Y80">
        <v>0.47099999999999997</v>
      </c>
      <c r="Z80">
        <v>0.47099999999999997</v>
      </c>
      <c r="AA80">
        <v>0.47099999999999997</v>
      </c>
      <c r="AB80">
        <v>0.47099999999999997</v>
      </c>
      <c r="AC80">
        <v>0.47099999999999997</v>
      </c>
      <c r="AD80">
        <v>0.47099999999999997</v>
      </c>
      <c r="AE80">
        <v>0.47099999999999997</v>
      </c>
      <c r="AF80">
        <v>0.47099999999999997</v>
      </c>
      <c r="AG80">
        <v>0.47099999999999997</v>
      </c>
    </row>
    <row r="81" spans="1:33" x14ac:dyDescent="0.45">
      <c r="A81" t="s">
        <v>116</v>
      </c>
      <c r="B81">
        <v>6.4000000000000001E-2</v>
      </c>
      <c r="C81">
        <v>6.4000000000000001E-2</v>
      </c>
      <c r="D81">
        <v>6.4000000000000001E-2</v>
      </c>
      <c r="E81">
        <v>6.4000000000000001E-2</v>
      </c>
      <c r="F81">
        <v>6.4000000000000001E-2</v>
      </c>
      <c r="G81">
        <v>6.4000000000000001E-2</v>
      </c>
      <c r="H81">
        <v>6.4000000000000001E-2</v>
      </c>
      <c r="I81">
        <v>6.4000000000000001E-2</v>
      </c>
      <c r="J81">
        <v>6.4000000000000001E-2</v>
      </c>
      <c r="K81">
        <v>6.4000000000000001E-2</v>
      </c>
      <c r="L81">
        <v>6.4000000000000001E-2</v>
      </c>
      <c r="M81">
        <v>6.4000000000000001E-2</v>
      </c>
      <c r="N81">
        <v>6.4000000000000001E-2</v>
      </c>
      <c r="O81">
        <v>6.4000000000000001E-2</v>
      </c>
      <c r="P81">
        <v>6.4000000000000001E-2</v>
      </c>
      <c r="Q81">
        <v>6.4000000000000001E-2</v>
      </c>
      <c r="R81">
        <v>6.4000000000000001E-2</v>
      </c>
      <c r="S81">
        <v>6.4000000000000001E-2</v>
      </c>
      <c r="T81">
        <v>6.4000000000000001E-2</v>
      </c>
      <c r="U81">
        <v>6.4000000000000001E-2</v>
      </c>
      <c r="V81">
        <v>6.4000000000000001E-2</v>
      </c>
      <c r="W81">
        <v>6.4000000000000001E-2</v>
      </c>
      <c r="X81">
        <v>6.4000000000000001E-2</v>
      </c>
      <c r="Y81">
        <v>6.4000000000000001E-2</v>
      </c>
      <c r="Z81">
        <v>6.4000000000000001E-2</v>
      </c>
      <c r="AA81">
        <v>6.4000000000000001E-2</v>
      </c>
      <c r="AB81">
        <v>6.4000000000000001E-2</v>
      </c>
      <c r="AC81">
        <v>6.4000000000000001E-2</v>
      </c>
      <c r="AD81">
        <v>6.4000000000000001E-2</v>
      </c>
      <c r="AE81">
        <v>6.4000000000000001E-2</v>
      </c>
      <c r="AF81">
        <v>6.4000000000000001E-2</v>
      </c>
      <c r="AG81">
        <v>6.4000000000000001E-2</v>
      </c>
    </row>
    <row r="82" spans="1:33" x14ac:dyDescent="0.45">
      <c r="A82" t="s">
        <v>117</v>
      </c>
      <c r="B82">
        <v>6.4000000000000001E-2</v>
      </c>
      <c r="C82">
        <v>6.4000000000000001E-2</v>
      </c>
      <c r="D82">
        <v>6.4000000000000001E-2</v>
      </c>
      <c r="E82">
        <v>6.4000000000000001E-2</v>
      </c>
      <c r="F82">
        <v>6.4000000000000001E-2</v>
      </c>
      <c r="G82">
        <v>6.4000000000000001E-2</v>
      </c>
      <c r="H82">
        <v>6.4000000000000001E-2</v>
      </c>
      <c r="I82">
        <v>6.4000000000000001E-2</v>
      </c>
      <c r="J82">
        <v>6.4000000000000001E-2</v>
      </c>
      <c r="K82">
        <v>6.4000000000000001E-2</v>
      </c>
      <c r="L82">
        <v>6.4000000000000001E-2</v>
      </c>
      <c r="M82">
        <v>6.4000000000000001E-2</v>
      </c>
      <c r="N82">
        <v>6.4000000000000001E-2</v>
      </c>
      <c r="O82">
        <v>6.4000000000000001E-2</v>
      </c>
      <c r="P82">
        <v>6.4000000000000001E-2</v>
      </c>
      <c r="Q82">
        <v>6.4000000000000001E-2</v>
      </c>
      <c r="R82">
        <v>6.4000000000000001E-2</v>
      </c>
      <c r="S82">
        <v>6.4000000000000001E-2</v>
      </c>
      <c r="T82">
        <v>6.4000000000000001E-2</v>
      </c>
      <c r="U82">
        <v>6.4000000000000001E-2</v>
      </c>
      <c r="V82">
        <v>6.4000000000000001E-2</v>
      </c>
      <c r="W82">
        <v>6.4000000000000001E-2</v>
      </c>
      <c r="X82">
        <v>6.4000000000000001E-2</v>
      </c>
      <c r="Y82">
        <v>6.4000000000000001E-2</v>
      </c>
      <c r="Z82">
        <v>6.4000000000000001E-2</v>
      </c>
      <c r="AA82">
        <v>6.4000000000000001E-2</v>
      </c>
      <c r="AB82">
        <v>6.4000000000000001E-2</v>
      </c>
      <c r="AC82">
        <v>6.4000000000000001E-2</v>
      </c>
      <c r="AD82">
        <v>6.4000000000000001E-2</v>
      </c>
      <c r="AE82">
        <v>6.4000000000000001E-2</v>
      </c>
      <c r="AF82">
        <v>6.4000000000000001E-2</v>
      </c>
      <c r="AG82">
        <v>6.4000000000000001E-2</v>
      </c>
    </row>
    <row r="83" spans="1:33" x14ac:dyDescent="0.45">
      <c r="A83" t="s">
        <v>118</v>
      </c>
      <c r="B83">
        <v>1.002</v>
      </c>
      <c r="C83">
        <v>1.002</v>
      </c>
      <c r="D83">
        <v>1.002</v>
      </c>
      <c r="E83">
        <v>1.002</v>
      </c>
      <c r="F83">
        <v>1.002</v>
      </c>
      <c r="G83">
        <v>1.002</v>
      </c>
      <c r="H83">
        <v>1.002</v>
      </c>
      <c r="I83">
        <v>1.002</v>
      </c>
      <c r="J83">
        <v>1.002</v>
      </c>
      <c r="K83">
        <v>1.002</v>
      </c>
      <c r="L83">
        <v>1.002</v>
      </c>
      <c r="M83">
        <v>1.002</v>
      </c>
      <c r="N83">
        <v>1.002</v>
      </c>
      <c r="O83">
        <v>1.002</v>
      </c>
      <c r="P83">
        <v>1.002</v>
      </c>
      <c r="Q83">
        <v>1.002</v>
      </c>
      <c r="R83">
        <v>1.002</v>
      </c>
      <c r="S83">
        <v>1.002</v>
      </c>
      <c r="T83">
        <v>1.002</v>
      </c>
      <c r="U83">
        <v>1.002</v>
      </c>
      <c r="V83">
        <v>1.002</v>
      </c>
      <c r="W83">
        <v>1.002</v>
      </c>
      <c r="X83">
        <v>1.002</v>
      </c>
      <c r="Y83">
        <v>1.002</v>
      </c>
      <c r="Z83">
        <v>1.002</v>
      </c>
      <c r="AA83">
        <v>1.002</v>
      </c>
      <c r="AB83">
        <v>1.002</v>
      </c>
      <c r="AC83">
        <v>1.002</v>
      </c>
      <c r="AD83">
        <v>1.002</v>
      </c>
      <c r="AE83">
        <v>1.002</v>
      </c>
      <c r="AF83">
        <v>1.002</v>
      </c>
      <c r="AG83">
        <v>1.002</v>
      </c>
    </row>
    <row r="85" spans="1:33" x14ac:dyDescent="0.45">
      <c r="A85" s="1" t="s">
        <v>58</v>
      </c>
    </row>
    <row r="86" spans="1:33" x14ac:dyDescent="0.45">
      <c r="A86" t="s">
        <v>22</v>
      </c>
      <c r="B86" s="7">
        <f>F5*1000/(8760*B68)+E5+(B27*10^6)*B48/10^6</f>
        <v>37.91957141830045</v>
      </c>
    </row>
    <row r="87" spans="1:33" x14ac:dyDescent="0.45">
      <c r="A87" t="s">
        <v>23</v>
      </c>
      <c r="B87" s="7">
        <f>F9*1000/(8760*B69)+E9+(B28*10^6)*B49/10^6</f>
        <v>22.066844467696896</v>
      </c>
    </row>
    <row r="88" spans="1:33" x14ac:dyDescent="0.45">
      <c r="A88" t="s">
        <v>24</v>
      </c>
      <c r="B88" s="7">
        <f>F10*1000/(8760*B70)+E10+(B29*10^6)*B50/10^6</f>
        <v>23.690599400839194</v>
      </c>
    </row>
    <row r="89" spans="1:33" x14ac:dyDescent="0.45">
      <c r="A89" t="s">
        <v>25</v>
      </c>
      <c r="B89" s="7">
        <f>F13*1000/(8760*B71)+E13+(B30*10^6)*B51/10^6</f>
        <v>11.698640141047356</v>
      </c>
    </row>
    <row r="90" spans="1:33" x14ac:dyDescent="0.45">
      <c r="A90" t="s">
        <v>26</v>
      </c>
      <c r="B90" s="7">
        <f>F14*1000/(8760*B72)+E14+(B31*10^6)*B52/10^6</f>
        <v>8.196236123322107</v>
      </c>
    </row>
    <row r="91" spans="1:33" x14ac:dyDescent="0.45">
      <c r="A91" t="s">
        <v>119</v>
      </c>
      <c r="B91" s="7">
        <f>F17*1000/(8760*B73)+E17+(B32*10^6)*B53/10^6</f>
        <v>7.6743450535082207</v>
      </c>
    </row>
    <row r="92" spans="1:33" x14ac:dyDescent="0.45">
      <c r="A92" t="s">
        <v>120</v>
      </c>
      <c r="B92" s="7">
        <f>F16*1000/(8760*B74)+E16+(B33*10^6)*B54/10^6</f>
        <v>15.860491837526487</v>
      </c>
    </row>
    <row r="93" spans="1:33" x14ac:dyDescent="0.45">
      <c r="A93" t="s">
        <v>29</v>
      </c>
      <c r="B93" s="7">
        <f>F11*1000/(8760*B75)+E11+(B34*10^6)*B55/10^6</f>
        <v>55.261317485898473</v>
      </c>
    </row>
    <row r="94" spans="1:33" x14ac:dyDescent="0.45">
      <c r="A94" t="s">
        <v>30</v>
      </c>
      <c r="B94" s="7">
        <f>F12*1000/(8760*B76)+E12+(B35*10^6)*B56/10^6</f>
        <v>16.629675121802013</v>
      </c>
    </row>
    <row r="95" spans="1:33" x14ac:dyDescent="0.45">
      <c r="A95" t="s">
        <v>31</v>
      </c>
      <c r="B95" s="7">
        <f>F9*1000/(8760*B77)+E9+(B36*10^6)*B57/10^6</f>
        <v>213.61222031963467</v>
      </c>
    </row>
    <row r="96" spans="1:33" x14ac:dyDescent="0.45">
      <c r="A96" t="s">
        <v>32</v>
      </c>
      <c r="B96" s="7">
        <f>F7*1000/(8760*B78)+E7+(B37*10^6)*B58/10^6</f>
        <v>36.38234998570578</v>
      </c>
    </row>
    <row r="97" spans="1:2" x14ac:dyDescent="0.45">
      <c r="A97" t="s">
        <v>62</v>
      </c>
      <c r="B97" s="7">
        <f>F5*1000/(8760*B79)+E5+(B38*10^6)*B59/10^6</f>
        <v>40.844083378801315</v>
      </c>
    </row>
    <row r="98" spans="1:2" x14ac:dyDescent="0.45">
      <c r="A98" t="s">
        <v>64</v>
      </c>
      <c r="B98" s="7">
        <f>F15*1000/(8760*B80)+E15+(B39*10^6)*B60/10^6</f>
        <v>26.548972845107564</v>
      </c>
    </row>
    <row r="99" spans="1:2" x14ac:dyDescent="0.45">
      <c r="A99" t="s">
        <v>66</v>
      </c>
      <c r="B99" s="7">
        <f>F9*1000/(8760*B81)+E9+(B40*10^6)*B61/10^6</f>
        <v>105.26222031963468</v>
      </c>
    </row>
    <row r="100" spans="1:2" x14ac:dyDescent="0.45">
      <c r="A100" t="s">
        <v>67</v>
      </c>
      <c r="B100" s="7">
        <f>F9*1000/(8760*B82)+E9+(B41*10^6)*B62/10^6</f>
        <v>128.31222031963472</v>
      </c>
    </row>
    <row r="101" spans="1:2" x14ac:dyDescent="0.45">
      <c r="A101" t="s">
        <v>68</v>
      </c>
      <c r="B101" s="7">
        <f>F18*1000/(8760*B83)+E18+(B42*10^6)*B63/10^6</f>
        <v>8.4508264749040727</v>
      </c>
    </row>
    <row r="103" spans="1:2" x14ac:dyDescent="0.45">
      <c r="A103" s="1" t="s">
        <v>60</v>
      </c>
    </row>
    <row r="104" spans="1:2" x14ac:dyDescent="0.45">
      <c r="A104" t="s">
        <v>22</v>
      </c>
      <c r="B104" s="10">
        <f>B86/$B$86</f>
        <v>1</v>
      </c>
    </row>
    <row r="105" spans="1:2" x14ac:dyDescent="0.45">
      <c r="A105" t="s">
        <v>23</v>
      </c>
      <c r="B105" s="10">
        <f t="shared" ref="B105:B119" si="7">B87/$B$86</f>
        <v>0.58193812963421754</v>
      </c>
    </row>
    <row r="106" spans="1:2" x14ac:dyDescent="0.45">
      <c r="A106" t="s">
        <v>24</v>
      </c>
      <c r="B106" s="10">
        <f t="shared" si="7"/>
        <v>0.62475915509440116</v>
      </c>
    </row>
    <row r="107" spans="1:2" x14ac:dyDescent="0.45">
      <c r="A107" t="s">
        <v>25</v>
      </c>
      <c r="B107" s="10">
        <f t="shared" si="7"/>
        <v>0.30851192942021094</v>
      </c>
    </row>
    <row r="108" spans="1:2" x14ac:dyDescent="0.45">
      <c r="A108" t="s">
        <v>26</v>
      </c>
      <c r="B108" s="10">
        <f t="shared" si="7"/>
        <v>0.21614791034706957</v>
      </c>
    </row>
    <row r="109" spans="1:2" x14ac:dyDescent="0.45">
      <c r="A109" t="s">
        <v>119</v>
      </c>
      <c r="B109" s="10">
        <f t="shared" si="7"/>
        <v>0.20238480463955053</v>
      </c>
    </row>
    <row r="110" spans="1:2" x14ac:dyDescent="0.45">
      <c r="A110" t="s">
        <v>120</v>
      </c>
      <c r="B110" s="10">
        <f t="shared" si="7"/>
        <v>0.41826664290493587</v>
      </c>
    </row>
    <row r="111" spans="1:2" x14ac:dyDescent="0.45">
      <c r="A111" t="s">
        <v>29</v>
      </c>
      <c r="B111" s="10">
        <f t="shared" si="7"/>
        <v>1.4573296959582376</v>
      </c>
    </row>
    <row r="112" spans="1:2" x14ac:dyDescent="0.45">
      <c r="A112" t="s">
        <v>30</v>
      </c>
      <c r="B112" s="10">
        <f t="shared" si="7"/>
        <v>0.43855124147780655</v>
      </c>
    </row>
    <row r="113" spans="1:2" x14ac:dyDescent="0.45">
      <c r="A113" t="s">
        <v>31</v>
      </c>
      <c r="B113" s="10">
        <f t="shared" si="7"/>
        <v>5.6332973272093154</v>
      </c>
    </row>
    <row r="114" spans="1:2" x14ac:dyDescent="0.45">
      <c r="A114" t="s">
        <v>32</v>
      </c>
      <c r="B114" s="10">
        <f t="shared" si="7"/>
        <v>0.95946100192860329</v>
      </c>
    </row>
    <row r="115" spans="1:2" x14ac:dyDescent="0.45">
      <c r="A115" t="s">
        <v>62</v>
      </c>
      <c r="B115" s="10">
        <f t="shared" si="7"/>
        <v>1.0771240773857866</v>
      </c>
    </row>
    <row r="116" spans="1:2" x14ac:dyDescent="0.45">
      <c r="A116" t="s">
        <v>64</v>
      </c>
      <c r="B116" s="10">
        <f t="shared" si="7"/>
        <v>0.70013905358367801</v>
      </c>
    </row>
    <row r="117" spans="1:2" x14ac:dyDescent="0.45">
      <c r="A117" t="s">
        <v>66</v>
      </c>
      <c r="B117" s="10">
        <f t="shared" si="7"/>
        <v>2.775933808915199</v>
      </c>
    </row>
    <row r="118" spans="1:2" x14ac:dyDescent="0.45">
      <c r="A118" t="s">
        <v>67</v>
      </c>
      <c r="B118" s="10">
        <f t="shared" si="7"/>
        <v>3.3837993289583879</v>
      </c>
    </row>
    <row r="119" spans="1:2" x14ac:dyDescent="0.45">
      <c r="A119" t="s">
        <v>68</v>
      </c>
      <c r="B119" s="10">
        <f t="shared" si="7"/>
        <v>0.22286186680964437</v>
      </c>
    </row>
  </sheetData>
  <mergeCells count="2">
    <mergeCell ref="G2:I2"/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tabSelected="1" workbookViewId="0">
      <selection activeCell="I5" sqref="I5"/>
    </sheetView>
  </sheetViews>
  <sheetFormatPr defaultRowHeight="14.25" x14ac:dyDescent="0.45"/>
  <cols>
    <col min="1" max="1" width="27.1328125" customWidth="1"/>
  </cols>
  <sheetData>
    <row r="1" spans="1:2" x14ac:dyDescent="0.45">
      <c r="B1" t="s">
        <v>21</v>
      </c>
    </row>
    <row r="2" spans="1:2" x14ac:dyDescent="0.45">
      <c r="A2" t="s">
        <v>65</v>
      </c>
      <c r="B2" s="5">
        <f>Calculations!$B$17*Weighting!B104</f>
        <v>4000</v>
      </c>
    </row>
    <row r="3" spans="1:2" x14ac:dyDescent="0.45">
      <c r="A3" t="s">
        <v>23</v>
      </c>
      <c r="B3" s="5">
        <f>Calculations!$B$17*Weighting!B105</f>
        <v>2327.75251853687</v>
      </c>
    </row>
    <row r="4" spans="1:2" x14ac:dyDescent="0.45">
      <c r="A4" t="s">
        <v>24</v>
      </c>
      <c r="B4" s="5">
        <f>Calculations!$B$17*Weighting!B106</f>
        <v>2499.0366203776048</v>
      </c>
    </row>
    <row r="5" spans="1:2" x14ac:dyDescent="0.45">
      <c r="A5" t="s">
        <v>25</v>
      </c>
      <c r="B5" s="5">
        <f>Calculations!$B$17*Weighting!B107</f>
        <v>1234.0477176808438</v>
      </c>
    </row>
    <row r="6" spans="1:2" x14ac:dyDescent="0.45">
      <c r="A6" t="s">
        <v>63</v>
      </c>
      <c r="B6" s="5">
        <f>Calculations!$B$17*Weighting!B108</f>
        <v>864.59164138827828</v>
      </c>
    </row>
    <row r="7" spans="1:2" x14ac:dyDescent="0.45">
      <c r="A7" t="s">
        <v>27</v>
      </c>
      <c r="B7" s="5">
        <f>Calculations!$B$17*Weighting!B109</f>
        <v>809.53921855820215</v>
      </c>
    </row>
    <row r="8" spans="1:2" x14ac:dyDescent="0.45">
      <c r="A8" t="s">
        <v>28</v>
      </c>
      <c r="B8" s="5">
        <f>Calculations!$B$17*Weighting!B110</f>
        <v>1673.0665716197434</v>
      </c>
    </row>
    <row r="9" spans="1:2" x14ac:dyDescent="0.45">
      <c r="A9" t="s">
        <v>29</v>
      </c>
      <c r="B9" s="5">
        <f>Calculations!$B$17*Weighting!B111</f>
        <v>5829.3187838329504</v>
      </c>
    </row>
    <row r="10" spans="1:2" x14ac:dyDescent="0.45">
      <c r="A10" t="s">
        <v>30</v>
      </c>
      <c r="B10" s="5">
        <f>Calculations!$B$17*Weighting!B112</f>
        <v>1754.2049659112263</v>
      </c>
    </row>
    <row r="11" spans="1:2" x14ac:dyDescent="0.45">
      <c r="A11" s="6" t="s">
        <v>31</v>
      </c>
      <c r="B11" s="5">
        <v>0</v>
      </c>
    </row>
    <row r="12" spans="1:2" x14ac:dyDescent="0.45">
      <c r="A12" s="6" t="s">
        <v>32</v>
      </c>
      <c r="B12" s="5">
        <v>0</v>
      </c>
    </row>
    <row r="13" spans="1:2" x14ac:dyDescent="0.45">
      <c r="A13" t="s">
        <v>62</v>
      </c>
      <c r="B13" s="5">
        <f>Calculations!$B$17*Weighting!B115</f>
        <v>4308.4963095431467</v>
      </c>
    </row>
    <row r="14" spans="1:2" x14ac:dyDescent="0.45">
      <c r="A14" t="s">
        <v>64</v>
      </c>
      <c r="B14" s="5">
        <f>Calculations!$B$17*Weighting!B116</f>
        <v>2800.556214334712</v>
      </c>
    </row>
    <row r="15" spans="1:2" x14ac:dyDescent="0.45">
      <c r="A15" t="s">
        <v>66</v>
      </c>
      <c r="B15" s="5">
        <v>0</v>
      </c>
    </row>
    <row r="16" spans="1:2" x14ac:dyDescent="0.45">
      <c r="A16" t="s">
        <v>67</v>
      </c>
      <c r="B16" s="5">
        <v>0</v>
      </c>
    </row>
    <row r="17" spans="1:2" x14ac:dyDescent="0.45">
      <c r="A17" t="s">
        <v>68</v>
      </c>
      <c r="B17" s="5">
        <f>Calculations!$B$17*Weighting!B119</f>
        <v>891.44746723857747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2016-01-11T23:06:44Z</dcterms:created>
  <dcterms:modified xsi:type="dcterms:W3CDTF">2020-08-27T16:29:05Z</dcterms:modified>
</cp:coreProperties>
</file>