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OneDrive\Pós-graduação\3 - Projetos\projeto EPS\Variáveis feitas\Variáveis marianne FINAL\indst\PPRiFUfERoIF\"/>
    </mc:Choice>
  </mc:AlternateContent>
  <xr:revisionPtr revIDLastSave="0" documentId="13_ncr:1_{40BA244A-27A4-4A4C-AD73-C5F6184761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SourceData" sheetId="5" r:id="rId2"/>
    <sheet name="SourceData2" sheetId="6" r:id="rId3"/>
    <sheet name="Results" sheetId="3" r:id="rId4"/>
    <sheet name="PPRiFUfERoIF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9" i="3" l="1"/>
  <c r="E130" i="6"/>
  <c r="D130" i="6"/>
  <c r="E67" i="6"/>
  <c r="D67" i="6"/>
  <c r="B5" i="3"/>
  <c r="B4" i="3"/>
  <c r="B3" i="3"/>
  <c r="H86" i="5"/>
  <c r="D129" i="6" a="1"/>
  <c r="D129" i="6" s="1"/>
  <c r="E129" i="6" a="1"/>
  <c r="E129" i="6" s="1"/>
  <c r="D66" i="6"/>
  <c r="E66" i="6"/>
  <c r="H7" i="5" l="1"/>
  <c r="B8" i="4" l="1"/>
  <c r="B6" i="4" l="1"/>
  <c r="B7" i="4"/>
  <c r="B9" i="4" l="1"/>
  <c r="B5" i="4"/>
  <c r="B4" i="4"/>
  <c r="B3" i="4"/>
  <c r="B2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<sst xmlns="http://schemas.openxmlformats.org/spreadsheetml/2006/main" count="518" uniqueCount="339">
  <si>
    <t>Industrial Sector Macroeconomic Indicators</t>
  </si>
  <si>
    <t>Source:</t>
  </si>
  <si>
    <t>We assume that the amount of production capacity that would be brought offline (net)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</si>
  <si>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</si>
  <si>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</si>
  <si>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</si>
  <si>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</si>
  <si>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</si>
  <si>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</si>
  <si>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</si>
  <si>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</si>
  <si>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</si>
  <si>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</si>
  <si>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</si>
  <si>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</si>
  <si>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</si>
  <si>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</si>
  <si>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</si>
  <si>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</si>
  <si>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</si>
  <si>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</si>
  <si>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</si>
  <si>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</si>
  <si>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</si>
  <si>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</si>
  <si>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</si>
  <si>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</si>
  <si>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</si>
  <si>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</si>
  <si>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Industries</t>
  </si>
  <si>
    <t>agriculture</t>
  </si>
  <si>
    <t>Early retirement policy based on energy efficiency of facility operations is unlikely to be applicable to agricultural operations.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</si>
  <si>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</si>
  <si>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</si>
  <si>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</si>
  <si>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</si>
  <si>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</si>
  <si>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</si>
  <si>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</si>
  <si>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</si>
  <si>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</si>
  <si>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</si>
  <si>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</si>
  <si>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</si>
  <si>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</si>
  <si>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</si>
  <si>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</si>
  <si>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</si>
  <si>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</si>
  <si>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</si>
  <si>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</si>
  <si>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</si>
  <si>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</si>
  <si>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</si>
  <si>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</si>
  <si>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</si>
  <si>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</si>
  <si>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</si>
  <si>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</si>
  <si>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</si>
  <si>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</si>
  <si>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</si>
  <si>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</si>
  <si>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</si>
  <si>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</si>
  <si>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</si>
  <si>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</si>
  <si>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</si>
  <si>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</si>
  <si>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</si>
  <si>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</si>
  <si>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</si>
  <si>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</si>
  <si>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</si>
  <si>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</si>
  <si>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</si>
  <si>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</si>
  <si>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</si>
  <si>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</si>
  <si>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</si>
  <si>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</si>
  <si>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</si>
  <si>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</si>
  <si>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</si>
  <si>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</si>
  <si>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</si>
  <si>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</si>
  <si>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</si>
  <si>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</si>
  <si>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</si>
  <si>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</si>
  <si>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</si>
  <si>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</si>
  <si>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</si>
  <si>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</si>
  <si>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</si>
  <si>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</si>
  <si>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</si>
  <si>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</si>
  <si>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</si>
  <si>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</si>
  <si>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</si>
  <si>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</si>
  <si>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</si>
  <si>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</si>
  <si>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</si>
  <si>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</si>
  <si>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</si>
  <si>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</si>
  <si>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</si>
  <si>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</si>
  <si>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</si>
  <si>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</si>
  <si>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</si>
  <si>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</si>
  <si>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</si>
  <si>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</si>
  <si>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</si>
  <si>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</si>
  <si>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</si>
  <si>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</si>
  <si>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</si>
  <si>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</si>
  <si>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</si>
  <si>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</si>
  <si>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</si>
  <si>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</si>
  <si>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</si>
  <si>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</si>
  <si>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</si>
  <si>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</si>
  <si>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</si>
  <si>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</si>
  <si>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</si>
  <si>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</si>
  <si>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</si>
  <si>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</si>
  <si>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</si>
  <si>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</si>
  <si>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</si>
  <si>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</si>
  <si>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</si>
  <si>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</si>
  <si>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</si>
  <si>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</si>
  <si>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</si>
  <si>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</si>
  <si>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</si>
  <si>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</si>
  <si>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</si>
  <si>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PPRiFUfERoIF Potential Perc Reduction in Fuel Use from Early Retirement of Inefficient Facilities</t>
  </si>
  <si>
    <t>Perc Fuel Use Reduction (dimensionless)</t>
  </si>
  <si>
    <t xml:space="preserve"> </t>
  </si>
  <si>
    <t>Notes on the Brazilian Adaptation:</t>
  </si>
  <si>
    <t xml:space="preserve">The early retirement of inneficient facilities is not a realistic measure in the Brazilian context (facilities do not shut down for being inneficient). Also, there is no reliable information about it. </t>
  </si>
  <si>
    <t>https://www.mctic.gov.br/mctic/export/sites/institucional/ciencia/SEPED/clima/arquivos/projeto_opcoes_mitigacao/publicacoes/Modelagem-Integrada_impactos-economicos.pdf</t>
  </si>
  <si>
    <t>Annex I - Page 119</t>
  </si>
  <si>
    <t>Source: Mitigation Options of Greenhouse Gas Emissions in Key Sectors in Brazil</t>
  </si>
  <si>
    <t xml:space="preserve">Modelagem integrada e impactos econômicos de opções setoriais de baixo carbono
/ organizador Régis Rathmann. - Brasília: Ministério da Ciência, Tecnologia,
Inovações e Comunicações, ONU Meio Ambiente, 2017. </t>
  </si>
  <si>
    <t>in response to the MOP's most stringent carbon price scenario ($100/ton) is the same</t>
  </si>
  <si>
    <t>Industrial Sector Macroeconomic Indicators, Reference Case and LC100 Case (Mitigation Options of Greenhouse Gas Emissions in Key Sectors in Brazil - MOP)</t>
  </si>
  <si>
    <t>Industrial Macroeconomic : Gross Domestic Product : LC100</t>
  </si>
  <si>
    <t>Industrial Macroeconomic : Manufacturing: Cement and other carbonate uses : Greenhouse gas LC100</t>
  </si>
  <si>
    <t>Industrial Macroeconomic : Manufacturing: Cement and other carbonate uses : Reference Case</t>
  </si>
  <si>
    <t>US$2013billion</t>
  </si>
  <si>
    <t>0101</t>
  </si>
  <si>
    <t>Agricultura, silvicultura, exploração florestal</t>
  </si>
  <si>
    <t>S1</t>
  </si>
  <si>
    <t>0102</t>
  </si>
  <si>
    <t>Pecuária e pesca</t>
  </si>
  <si>
    <t>S2</t>
  </si>
  <si>
    <t>0201</t>
  </si>
  <si>
    <t>Petróleo e gás natural</t>
  </si>
  <si>
    <t>S3</t>
  </si>
  <si>
    <t>0202</t>
  </si>
  <si>
    <t>Minério de ferro</t>
  </si>
  <si>
    <t>S4</t>
  </si>
  <si>
    <t>0203</t>
  </si>
  <si>
    <t>Outros da indústria extrativa</t>
  </si>
  <si>
    <t>S5</t>
  </si>
  <si>
    <t>0301</t>
  </si>
  <si>
    <t>Alimentos e Bebidas</t>
  </si>
  <si>
    <t>S6</t>
  </si>
  <si>
    <t>0302</t>
  </si>
  <si>
    <t>Produtos do fumo</t>
  </si>
  <si>
    <t>S7</t>
  </si>
  <si>
    <t>0303</t>
  </si>
  <si>
    <t>Têxteis</t>
  </si>
  <si>
    <t>S8</t>
  </si>
  <si>
    <t>0304</t>
  </si>
  <si>
    <t>Artigos do vestuário e acessórios</t>
  </si>
  <si>
    <t>S9</t>
  </si>
  <si>
    <t>0305</t>
  </si>
  <si>
    <t>Artefatos de couro e calçados</t>
  </si>
  <si>
    <t>S10</t>
  </si>
  <si>
    <t>0306</t>
  </si>
  <si>
    <t>Produtos de madeira - exclusive móveis</t>
  </si>
  <si>
    <t>S11</t>
  </si>
  <si>
    <t>0307</t>
  </si>
  <si>
    <t>Celulose e produtos de papel</t>
  </si>
  <si>
    <t>S12</t>
  </si>
  <si>
    <t>0308</t>
  </si>
  <si>
    <t>Jornais, revistas, discos</t>
  </si>
  <si>
    <t>S13</t>
  </si>
  <si>
    <t>0309</t>
  </si>
  <si>
    <t>Refino de petróleo e coque</t>
  </si>
  <si>
    <t>S14</t>
  </si>
  <si>
    <t>0310</t>
  </si>
  <si>
    <t>Álcool</t>
  </si>
  <si>
    <t>S15</t>
  </si>
  <si>
    <t>0311</t>
  </si>
  <si>
    <t>Produtos  químicos</t>
  </si>
  <si>
    <t>S16</t>
  </si>
  <si>
    <t>0312</t>
  </si>
  <si>
    <t>Fabricação de resina e elastômeros</t>
  </si>
  <si>
    <t>S17</t>
  </si>
  <si>
    <t>0313</t>
  </si>
  <si>
    <t>Produtos farmacêuticos</t>
  </si>
  <si>
    <t>S18</t>
  </si>
  <si>
    <t>0314</t>
  </si>
  <si>
    <t>Defensivos agrícolas</t>
  </si>
  <si>
    <t>S19</t>
  </si>
  <si>
    <t>0315</t>
  </si>
  <si>
    <t>Perfumaria, higiene e limpeza</t>
  </si>
  <si>
    <t>S20</t>
  </si>
  <si>
    <t>0316</t>
  </si>
  <si>
    <t>Tintas, vernizes, esmaltes e lacas</t>
  </si>
  <si>
    <t>S21</t>
  </si>
  <si>
    <t>0317</t>
  </si>
  <si>
    <t>Produtos e preparados químicos diversos</t>
  </si>
  <si>
    <t>S22</t>
  </si>
  <si>
    <t>0318</t>
  </si>
  <si>
    <t>Artigos de borracha e plástico</t>
  </si>
  <si>
    <t>S23</t>
  </si>
  <si>
    <t>0319</t>
  </si>
  <si>
    <t>Cimento</t>
  </si>
  <si>
    <t>S24</t>
  </si>
  <si>
    <t>0320</t>
  </si>
  <si>
    <t>Outros produtos de minerais não-metálicos</t>
  </si>
  <si>
    <t>S25</t>
  </si>
  <si>
    <t>0321</t>
  </si>
  <si>
    <t>Fabricação de aço e derivados</t>
  </si>
  <si>
    <t>S26</t>
  </si>
  <si>
    <t>0322</t>
  </si>
  <si>
    <t>Metalurgia de metais não-ferrosos</t>
  </si>
  <si>
    <t>S27</t>
  </si>
  <si>
    <t>0323</t>
  </si>
  <si>
    <t>Produtos de metal - exclusive máquinas e equipamentos</t>
  </si>
  <si>
    <t>S28</t>
  </si>
  <si>
    <t>0324</t>
  </si>
  <si>
    <t>Máquinas e equipamentos, inclusive manutenção e reparos</t>
  </si>
  <si>
    <t>S29</t>
  </si>
  <si>
    <t>0325</t>
  </si>
  <si>
    <t>Eletrodomésticos</t>
  </si>
  <si>
    <t>S30</t>
  </si>
  <si>
    <t>0326</t>
  </si>
  <si>
    <t>Máquinas para escritório e equipamentos de informática</t>
  </si>
  <si>
    <t>S31</t>
  </si>
  <si>
    <t>0327</t>
  </si>
  <si>
    <t>Máquinas, aparelhos e materiais elétricos</t>
  </si>
  <si>
    <t>S32</t>
  </si>
  <si>
    <t>0328</t>
  </si>
  <si>
    <t>Material eletrônico e equipamentos de comunicações</t>
  </si>
  <si>
    <t>S33</t>
  </si>
  <si>
    <t>0329</t>
  </si>
  <si>
    <t>Aparelhos/instrumentos médico-hospitalar, medida e óptico</t>
  </si>
  <si>
    <t>S34</t>
  </si>
  <si>
    <t>0330</t>
  </si>
  <si>
    <t>Automóveis, camionetas e utilitários</t>
  </si>
  <si>
    <t>S35</t>
  </si>
  <si>
    <t>0331</t>
  </si>
  <si>
    <t>Caminhões e ônibus</t>
  </si>
  <si>
    <t>S36</t>
  </si>
  <si>
    <t>0332</t>
  </si>
  <si>
    <t>Peças e acessórios para veículos automotores</t>
  </si>
  <si>
    <t>S37</t>
  </si>
  <si>
    <t>0333</t>
  </si>
  <si>
    <t>Outros equipamentos de transporte</t>
  </si>
  <si>
    <t>S38</t>
  </si>
  <si>
    <t>0334</t>
  </si>
  <si>
    <t>Móveis e produtos das indústrias diversas</t>
  </si>
  <si>
    <t>S39</t>
  </si>
  <si>
    <t>0401</t>
  </si>
  <si>
    <t>Eletricidade e gás, água, esgoto e limpeza urbana</t>
  </si>
  <si>
    <t>S40</t>
  </si>
  <si>
    <t>0501</t>
  </si>
  <si>
    <t>Construção</t>
  </si>
  <si>
    <t>S41</t>
  </si>
  <si>
    <t>0601</t>
  </si>
  <si>
    <t>Comércio</t>
  </si>
  <si>
    <t>S42</t>
  </si>
  <si>
    <t>0701</t>
  </si>
  <si>
    <t>Transporte, armazenagem e correio</t>
  </si>
  <si>
    <t>S43</t>
  </si>
  <si>
    <t>0801</t>
  </si>
  <si>
    <t>Serviços de informação</t>
  </si>
  <si>
    <t>S44</t>
  </si>
  <si>
    <t>0901</t>
  </si>
  <si>
    <t>Intermediação financeira e seguros</t>
  </si>
  <si>
    <t>S45</t>
  </si>
  <si>
    <t>1001</t>
  </si>
  <si>
    <t>Serviços imobiliários e aluguel</t>
  </si>
  <si>
    <t>S46</t>
  </si>
  <si>
    <t>1101</t>
  </si>
  <si>
    <t xml:space="preserve">Serviços de manutenção e reparação </t>
  </si>
  <si>
    <t>S47</t>
  </si>
  <si>
    <t>1102</t>
  </si>
  <si>
    <t>Serviços de alojamento e alimentação</t>
  </si>
  <si>
    <t>S48</t>
  </si>
  <si>
    <t>1103</t>
  </si>
  <si>
    <t>Serviços prestados às empresas</t>
  </si>
  <si>
    <t>S49</t>
  </si>
  <si>
    <t>1104</t>
  </si>
  <si>
    <t>Educação mercantil</t>
  </si>
  <si>
    <t>S50</t>
  </si>
  <si>
    <t>1105</t>
  </si>
  <si>
    <t>Saúde mercantil</t>
  </si>
  <si>
    <t>S51</t>
  </si>
  <si>
    <t>1106</t>
  </si>
  <si>
    <t>Serviços prestados às famílias e associativas</t>
  </si>
  <si>
    <t>S52</t>
  </si>
  <si>
    <t>Serviços domésticos</t>
  </si>
  <si>
    <t>S53</t>
  </si>
  <si>
    <t>1201</t>
  </si>
  <si>
    <t>Educação pública</t>
  </si>
  <si>
    <t>S54</t>
  </si>
  <si>
    <t>1202</t>
  </si>
  <si>
    <t>Saúde pública</t>
  </si>
  <si>
    <t>S55</t>
  </si>
  <si>
    <t>1203</t>
  </si>
  <si>
    <t>Administração pública e seguridade social</t>
  </si>
  <si>
    <t>S56</t>
  </si>
  <si>
    <t>TOTAL</t>
  </si>
  <si>
    <t>GDP, Reference Case</t>
  </si>
  <si>
    <t>US$2013 million</t>
  </si>
  <si>
    <t>GDP, Low-carbon scenario USD 100/ton case (LC100)</t>
  </si>
  <si>
    <t>Outras indústrias</t>
  </si>
  <si>
    <t xml:space="preserve">However, we included a similar method used for US model so EPS users could test how this measure would affect Brazilian emissions in the long run.  </t>
  </si>
  <si>
    <t>Integrated and economical modeling of low carbon sector options/ organizer Régis Rathmann. - Brasília: Ministry of Science, Technology, Innovations and Communications, UN Environment,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</si>
</sst>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00"/>
    <numFmt numFmtId="166" formatCode="#,##0.000"/>
    <numFmt numFmtId="167" formatCode="_-* #,##0_-;\-* #,##0_-;_-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  <font>
      <i/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0" borderId="0" xfId="0" applyFill="1"/>
    <xf numFmtId="0" fontId="1" fillId="0" borderId="0" xfId="0" applyFont="1" applyAlignment="1">
      <alignment horizontal="right" wrapText="1"/>
    </xf>
    <xf numFmtId="0" fontId="1" fillId="6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  <xf numFmtId="4" fontId="4" fillId="0" borderId="0" xfId="0" applyNumberFormat="1" applyFont="1"/>
    <xf numFmtId="166" fontId="0" fillId="0" borderId="0" xfId="0" applyNumberFormat="1"/>
    <xf numFmtId="10" fontId="0" fillId="4" borderId="2" xfId="3" applyNumberFormat="1" applyFont="1" applyFill="1" applyBorder="1" applyAlignment="1">
      <alignment horizontal="left"/>
    </xf>
    <xf numFmtId="167" fontId="0" fillId="0" borderId="0" xfId="2" applyNumberFormat="1" applyFont="1"/>
    <xf numFmtId="10" fontId="0" fillId="4" borderId="3" xfId="3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4">
    <cellStyle name="Hiperlink" xfId="1" builtinId="8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tic.gov.br/mctic/export/sites/institucional/ciencia/SEPED/clima/arquivos/projeto_opcoes_mitigacao/publicacoes/Modelagem-Integrada_impactos-economico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B3" sqref="B3"/>
    </sheetView>
  </sheetViews>
  <sheetFormatPr defaultColWidth="8.77734375" defaultRowHeight="14.4"/>
  <cols>
    <col min="1" max="1" width="16.6640625" customWidth="1"/>
    <col min="2" max="2" width="81.44140625" customWidth="1"/>
    <col min="4" max="4" width="63.109375" customWidth="1"/>
  </cols>
  <sheetData>
    <row r="1" spans="1:14">
      <c r="A1" s="1" t="s">
        <v>150</v>
      </c>
    </row>
    <row r="3" spans="1:14" ht="43.2" customHeight="1">
      <c r="A3" s="1" t="s">
        <v>1</v>
      </c>
      <c r="B3" s="11" t="s">
        <v>158</v>
      </c>
      <c r="D3" s="32" t="s">
        <v>338</v>
      </c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>
      <c r="B4" s="3" t="s">
        <v>155</v>
      </c>
      <c r="K4" s="30"/>
    </row>
    <row r="5" spans="1:14">
      <c r="B5" t="s">
        <v>160</v>
      </c>
      <c r="K5" s="30"/>
    </row>
    <row r="7" spans="1:14">
      <c r="A7" s="19" t="s">
        <v>153</v>
      </c>
      <c r="B7" s="20"/>
    </row>
    <row r="8" spans="1:14">
      <c r="A8" t="s">
        <v>154</v>
      </c>
    </row>
    <row r="9" spans="1:14">
      <c r="A9" t="s">
        <v>337</v>
      </c>
    </row>
    <row r="11" spans="1:14">
      <c r="A11" s="12" t="s">
        <v>26</v>
      </c>
    </row>
    <row r="12" spans="1:14">
      <c r="A12" t="s">
        <v>2</v>
      </c>
    </row>
    <row r="13" spans="1:14">
      <c r="A13" t="s">
        <v>159</v>
      </c>
    </row>
    <row r="14" spans="1:14">
      <c r="A14" t="s">
        <v>3</v>
      </c>
    </row>
    <row r="16" spans="1:14">
      <c r="A16" t="s">
        <v>4</v>
      </c>
    </row>
    <row r="17" spans="1:3">
      <c r="A17" t="s">
        <v>22</v>
      </c>
    </row>
    <row r="19" spans="1:3">
      <c r="A19" t="s">
        <v>25</v>
      </c>
      <c r="C19" t="s">
        <v>152</v>
      </c>
    </row>
    <row r="20" spans="1:3">
      <c r="A20" t="s">
        <v>24</v>
      </c>
    </row>
    <row r="21" spans="1:3">
      <c r="A21" t="s">
        <v>27</v>
      </c>
    </row>
    <row r="23" spans="1:3">
      <c r="A23" t="s">
        <v>23</v>
      </c>
    </row>
    <row r="24" spans="1:3">
      <c r="A24" t="s">
        <v>6</v>
      </c>
    </row>
    <row r="25" spans="1:3">
      <c r="A25" t="s">
        <v>5</v>
      </c>
    </row>
    <row r="26" spans="1:3">
      <c r="A26" t="s">
        <v>28</v>
      </c>
    </row>
  </sheetData>
  <hyperlinks>
    <hyperlink ref="B4" r:id="rId1" xr:uid="{AF5D3020-2394-9C45-9AAD-59F8E746A37A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H122"/>
  <sheetViews>
    <sheetView topLeftCell="A37" workbookViewId="0">
      <selection activeCell="H86" sqref="H86"/>
    </sheetView>
  </sheetViews>
  <sheetFormatPr defaultColWidth="8.77734375" defaultRowHeight="14.4"/>
  <cols>
    <col min="1" max="1" width="106" customWidth="1"/>
    <col min="2" max="2" width="9.109375" customWidth="1"/>
    <col min="3" max="3" width="14" customWidth="1"/>
    <col min="4" max="5" width="9.109375" customWidth="1"/>
    <col min="7" max="7" width="9.109375" customWidth="1"/>
  </cols>
  <sheetData>
    <row r="5" spans="1:8">
      <c r="B5" t="s">
        <v>32</v>
      </c>
      <c r="C5" t="s">
        <v>33</v>
      </c>
      <c r="D5" t="s">
        <v>34</v>
      </c>
      <c r="E5">
        <v>2029</v>
      </c>
      <c r="F5">
        <v>2030</v>
      </c>
      <c r="G5" t="s">
        <v>35</v>
      </c>
    </row>
    <row r="6" spans="1:8">
      <c r="A6" t="s">
        <v>36</v>
      </c>
      <c r="C6" t="b">
        <v>1</v>
      </c>
      <c r="E6" s="29" t="s">
        <v>164</v>
      </c>
      <c r="F6" s="29"/>
    </row>
    <row r="7" spans="1:8">
      <c r="A7" t="s">
        <v>161</v>
      </c>
      <c r="C7" t="b">
        <v>1</v>
      </c>
      <c r="E7">
        <v>20496.3</v>
      </c>
      <c r="F7">
        <v>20991.3</v>
      </c>
      <c r="G7" s="15">
        <v>2.4E-2</v>
      </c>
      <c r="H7">
        <f>F7/E7</f>
        <v>1.0241507003703108</v>
      </c>
    </row>
    <row r="8" spans="1:8">
      <c r="A8" t="s">
        <v>37</v>
      </c>
      <c r="C8" t="b">
        <v>1</v>
      </c>
      <c r="E8">
        <v>20637.400000000001</v>
      </c>
      <c r="F8">
        <v>21138.5</v>
      </c>
      <c r="G8" s="15">
        <v>2.4E-2</v>
      </c>
    </row>
    <row r="9" spans="1:8">
      <c r="A9" t="s">
        <v>38</v>
      </c>
      <c r="C9" t="b">
        <v>1</v>
      </c>
    </row>
    <row r="10" spans="1:8">
      <c r="A10" t="s">
        <v>39</v>
      </c>
      <c r="C10" t="b">
        <v>1</v>
      </c>
      <c r="E10">
        <v>157.19999999999999</v>
      </c>
      <c r="F10">
        <v>158.6</v>
      </c>
      <c r="G10" s="15">
        <v>8.0000000000000002E-3</v>
      </c>
    </row>
    <row r="11" spans="1:8">
      <c r="A11" t="s">
        <v>40</v>
      </c>
      <c r="C11" t="b">
        <v>1</v>
      </c>
      <c r="E11">
        <v>157.19999999999999</v>
      </c>
      <c r="F11">
        <v>158.6</v>
      </c>
      <c r="G11" s="15">
        <v>8.0000000000000002E-3</v>
      </c>
    </row>
    <row r="12" spans="1:8">
      <c r="A12" t="s">
        <v>41</v>
      </c>
    </row>
    <row r="13" spans="1:8">
      <c r="A13" t="s">
        <v>42</v>
      </c>
    </row>
    <row r="14" spans="1:8">
      <c r="A14" t="s">
        <v>43</v>
      </c>
      <c r="C14" t="b">
        <v>1</v>
      </c>
    </row>
    <row r="15" spans="1:8">
      <c r="A15" s="17" t="s">
        <v>44</v>
      </c>
      <c r="C15" t="b">
        <v>1</v>
      </c>
      <c r="E15">
        <v>355.7</v>
      </c>
      <c r="F15">
        <v>359</v>
      </c>
      <c r="G15" s="15">
        <v>1.4E-2</v>
      </c>
    </row>
    <row r="16" spans="1:8">
      <c r="A16" s="17" t="s">
        <v>45</v>
      </c>
      <c r="C16" t="b">
        <v>1</v>
      </c>
      <c r="E16">
        <v>358.2</v>
      </c>
      <c r="F16">
        <v>361.7</v>
      </c>
      <c r="G16" s="15">
        <v>1.4E-2</v>
      </c>
    </row>
    <row r="17" spans="1:7">
      <c r="A17" t="s">
        <v>46</v>
      </c>
      <c r="C17" t="b">
        <v>1</v>
      </c>
    </row>
    <row r="18" spans="1:7">
      <c r="A18" t="s">
        <v>47</v>
      </c>
      <c r="C18" t="b">
        <v>1</v>
      </c>
      <c r="E18">
        <v>530.6</v>
      </c>
      <c r="F18">
        <v>529.4</v>
      </c>
      <c r="G18" s="15">
        <v>4.0000000000000001E-3</v>
      </c>
    </row>
    <row r="19" spans="1:7">
      <c r="A19" t="s">
        <v>48</v>
      </c>
      <c r="C19" t="b">
        <v>1</v>
      </c>
      <c r="E19">
        <v>534.6</v>
      </c>
      <c r="F19">
        <v>532.5</v>
      </c>
      <c r="G19" s="15">
        <v>4.0000000000000001E-3</v>
      </c>
    </row>
    <row r="20" spans="1:7">
      <c r="A20" t="s">
        <v>49</v>
      </c>
      <c r="C20" t="b">
        <v>1</v>
      </c>
    </row>
    <row r="21" spans="1:7">
      <c r="A21" t="s">
        <v>50</v>
      </c>
      <c r="C21" t="b">
        <v>1</v>
      </c>
      <c r="E21">
        <v>1476.6</v>
      </c>
      <c r="F21">
        <v>1492</v>
      </c>
      <c r="G21" s="15">
        <v>2.1000000000000001E-2</v>
      </c>
    </row>
    <row r="22" spans="1:7">
      <c r="A22" t="s">
        <v>51</v>
      </c>
      <c r="C22" t="b">
        <v>1</v>
      </c>
      <c r="E22">
        <v>1475.7</v>
      </c>
      <c r="F22">
        <v>1494.8</v>
      </c>
      <c r="G22" s="15">
        <v>2.1999999999999999E-2</v>
      </c>
    </row>
    <row r="23" spans="1:7">
      <c r="A23" t="s">
        <v>52</v>
      </c>
    </row>
    <row r="24" spans="1:7">
      <c r="A24" t="s">
        <v>53</v>
      </c>
      <c r="C24" t="b">
        <v>1</v>
      </c>
    </row>
    <row r="25" spans="1:7">
      <c r="A25" t="s">
        <v>54</v>
      </c>
      <c r="C25" t="b">
        <v>1</v>
      </c>
      <c r="E25">
        <v>808.6</v>
      </c>
      <c r="F25">
        <v>822</v>
      </c>
      <c r="G25" s="15">
        <v>1.7999999999999999E-2</v>
      </c>
    </row>
    <row r="26" spans="1:7">
      <c r="A26" t="s">
        <v>55</v>
      </c>
      <c r="C26" t="b">
        <v>1</v>
      </c>
      <c r="E26">
        <v>814.8</v>
      </c>
      <c r="F26">
        <v>827.6</v>
      </c>
      <c r="G26" s="15">
        <v>1.7999999999999999E-2</v>
      </c>
    </row>
    <row r="27" spans="1:7">
      <c r="A27" t="s">
        <v>56</v>
      </c>
      <c r="C27" t="b">
        <v>1</v>
      </c>
    </row>
    <row r="28" spans="1:7">
      <c r="A28" t="s">
        <v>57</v>
      </c>
      <c r="C28" t="b">
        <v>1</v>
      </c>
      <c r="E28">
        <v>95.7</v>
      </c>
      <c r="F28">
        <v>95.3</v>
      </c>
      <c r="G28" s="15">
        <v>-3.0000000000000001E-3</v>
      </c>
    </row>
    <row r="29" spans="1:7">
      <c r="A29" t="s">
        <v>58</v>
      </c>
      <c r="C29" t="b">
        <v>1</v>
      </c>
      <c r="E29">
        <v>97.6</v>
      </c>
      <c r="F29">
        <v>97.1</v>
      </c>
      <c r="G29" s="15">
        <v>-2E-3</v>
      </c>
    </row>
    <row r="30" spans="1:7">
      <c r="A30" t="s">
        <v>59</v>
      </c>
      <c r="C30" t="b">
        <v>1</v>
      </c>
    </row>
    <row r="31" spans="1:7">
      <c r="A31" t="s">
        <v>60</v>
      </c>
      <c r="C31" t="b">
        <v>1</v>
      </c>
      <c r="E31">
        <v>37.299999999999997</v>
      </c>
      <c r="F31">
        <v>36.1</v>
      </c>
      <c r="G31" s="15">
        <v>-3.2000000000000001E-2</v>
      </c>
    </row>
    <row r="32" spans="1:7">
      <c r="A32" t="s">
        <v>61</v>
      </c>
      <c r="C32" t="b">
        <v>1</v>
      </c>
      <c r="E32">
        <v>42.9</v>
      </c>
      <c r="F32">
        <v>41.6</v>
      </c>
      <c r="G32" s="15">
        <v>-2.5999999999999999E-2</v>
      </c>
    </row>
    <row r="33" spans="1:7">
      <c r="A33" t="s">
        <v>62</v>
      </c>
      <c r="C33" t="b">
        <v>1</v>
      </c>
    </row>
    <row r="34" spans="1:7">
      <c r="A34" t="s">
        <v>63</v>
      </c>
      <c r="C34" t="b">
        <v>1</v>
      </c>
      <c r="E34">
        <v>101.8</v>
      </c>
      <c r="F34">
        <v>102.6</v>
      </c>
      <c r="G34" s="15">
        <v>1.2E-2</v>
      </c>
    </row>
    <row r="35" spans="1:7">
      <c r="A35" t="s">
        <v>64</v>
      </c>
      <c r="C35" t="b">
        <v>1</v>
      </c>
      <c r="E35">
        <v>106.6</v>
      </c>
      <c r="F35">
        <v>107.1</v>
      </c>
      <c r="G35" s="15">
        <v>1.2E-2</v>
      </c>
    </row>
    <row r="36" spans="1:7">
      <c r="A36" t="s">
        <v>65</v>
      </c>
      <c r="C36" t="b">
        <v>1</v>
      </c>
    </row>
    <row r="37" spans="1:7">
      <c r="A37" t="s">
        <v>66</v>
      </c>
      <c r="C37" t="b">
        <v>1</v>
      </c>
      <c r="E37">
        <v>72.8</v>
      </c>
      <c r="F37">
        <v>73.3</v>
      </c>
      <c r="G37" s="15">
        <v>1.2999999999999999E-2</v>
      </c>
    </row>
    <row r="38" spans="1:7">
      <c r="A38" t="s">
        <v>67</v>
      </c>
      <c r="C38" t="b">
        <v>1</v>
      </c>
      <c r="E38">
        <v>75.5</v>
      </c>
      <c r="F38">
        <v>76.099999999999994</v>
      </c>
      <c r="G38" s="15">
        <v>1.4999999999999999E-2</v>
      </c>
    </row>
    <row r="39" spans="1:7">
      <c r="A39" t="s">
        <v>68</v>
      </c>
      <c r="C39" t="b">
        <v>1</v>
      </c>
    </row>
    <row r="40" spans="1:7">
      <c r="A40" t="s">
        <v>69</v>
      </c>
      <c r="C40" t="b">
        <v>1</v>
      </c>
      <c r="E40">
        <v>183.9</v>
      </c>
      <c r="F40">
        <v>186.5</v>
      </c>
      <c r="G40" s="15">
        <v>1.6E-2</v>
      </c>
    </row>
    <row r="41" spans="1:7">
      <c r="A41" t="s">
        <v>70</v>
      </c>
      <c r="C41" t="b">
        <v>1</v>
      </c>
      <c r="E41">
        <v>189.7</v>
      </c>
      <c r="F41">
        <v>192.4</v>
      </c>
      <c r="G41" s="15">
        <v>1.7000000000000001E-2</v>
      </c>
    </row>
    <row r="42" spans="1:7">
      <c r="A42" t="s">
        <v>71</v>
      </c>
      <c r="C42" t="b">
        <v>1</v>
      </c>
    </row>
    <row r="43" spans="1:7">
      <c r="A43" t="s">
        <v>72</v>
      </c>
      <c r="C43" t="b">
        <v>1</v>
      </c>
      <c r="E43">
        <v>66.099999999999994</v>
      </c>
      <c r="F43">
        <v>66.599999999999994</v>
      </c>
      <c r="G43" s="15">
        <v>0</v>
      </c>
    </row>
    <row r="44" spans="1:7">
      <c r="A44" t="s">
        <v>73</v>
      </c>
      <c r="C44" t="b">
        <v>1</v>
      </c>
      <c r="E44">
        <v>66.3</v>
      </c>
      <c r="F44">
        <v>66.900000000000006</v>
      </c>
      <c r="G44" s="15">
        <v>0</v>
      </c>
    </row>
    <row r="45" spans="1:7">
      <c r="A45" t="s">
        <v>74</v>
      </c>
      <c r="C45" t="b">
        <v>1</v>
      </c>
    </row>
    <row r="46" spans="1:7">
      <c r="A46" t="s">
        <v>75</v>
      </c>
      <c r="C46" t="b">
        <v>1</v>
      </c>
      <c r="E46">
        <v>1014.5</v>
      </c>
      <c r="F46">
        <v>1031.5999999999999</v>
      </c>
      <c r="G46" s="15">
        <v>2.5999999999999999E-2</v>
      </c>
    </row>
    <row r="47" spans="1:7">
      <c r="A47" t="s">
        <v>76</v>
      </c>
      <c r="C47" t="b">
        <v>1</v>
      </c>
      <c r="E47">
        <v>1030.5</v>
      </c>
      <c r="F47">
        <v>1046.8</v>
      </c>
      <c r="G47" s="15">
        <v>2.5999999999999999E-2</v>
      </c>
    </row>
    <row r="48" spans="1:7">
      <c r="A48" t="s">
        <v>77</v>
      </c>
      <c r="C48" t="b">
        <v>1</v>
      </c>
    </row>
    <row r="49" spans="1:7">
      <c r="A49" s="16" t="s">
        <v>78</v>
      </c>
      <c r="C49" t="b">
        <v>1</v>
      </c>
      <c r="E49">
        <v>450.4</v>
      </c>
      <c r="F49" s="16">
        <v>450.2</v>
      </c>
      <c r="G49" s="15">
        <v>1.4999999999999999E-2</v>
      </c>
    </row>
    <row r="50" spans="1:7">
      <c r="A50" s="16" t="s">
        <v>79</v>
      </c>
      <c r="C50" t="b">
        <v>1</v>
      </c>
      <c r="E50">
        <v>460.2</v>
      </c>
      <c r="F50" s="16">
        <v>459.3</v>
      </c>
      <c r="G50" s="15">
        <v>1.6E-2</v>
      </c>
    </row>
    <row r="51" spans="1:7">
      <c r="A51" t="s">
        <v>80</v>
      </c>
      <c r="C51" t="b">
        <v>1</v>
      </c>
    </row>
    <row r="52" spans="1:7">
      <c r="A52" t="s">
        <v>81</v>
      </c>
      <c r="C52" t="b">
        <v>1</v>
      </c>
      <c r="E52">
        <v>31.6</v>
      </c>
      <c r="F52">
        <v>31.3</v>
      </c>
      <c r="G52" s="15">
        <v>-4.0000000000000001E-3</v>
      </c>
    </row>
    <row r="53" spans="1:7">
      <c r="A53" t="s">
        <v>82</v>
      </c>
      <c r="C53" t="b">
        <v>1</v>
      </c>
      <c r="E53">
        <v>33.1</v>
      </c>
      <c r="F53">
        <v>32.6</v>
      </c>
      <c r="G53" s="15">
        <v>-4.0000000000000001E-3</v>
      </c>
    </row>
    <row r="54" spans="1:7">
      <c r="A54" t="s">
        <v>83</v>
      </c>
      <c r="C54" t="b">
        <v>1</v>
      </c>
    </row>
    <row r="55" spans="1:7">
      <c r="A55" t="s">
        <v>84</v>
      </c>
      <c r="C55" t="b">
        <v>1</v>
      </c>
      <c r="E55">
        <v>217.2</v>
      </c>
      <c r="F55">
        <v>217.9</v>
      </c>
      <c r="G55" s="15">
        <v>1.4999999999999999E-2</v>
      </c>
    </row>
    <row r="56" spans="1:7">
      <c r="A56" t="s">
        <v>85</v>
      </c>
      <c r="C56" t="b">
        <v>1</v>
      </c>
      <c r="E56">
        <v>226.3</v>
      </c>
      <c r="F56">
        <v>226.5</v>
      </c>
      <c r="G56" s="15">
        <v>1.6E-2</v>
      </c>
    </row>
    <row r="57" spans="1:7">
      <c r="A57" t="s">
        <v>86</v>
      </c>
      <c r="C57" t="b">
        <v>1</v>
      </c>
    </row>
    <row r="58" spans="1:7">
      <c r="A58" t="s">
        <v>87</v>
      </c>
      <c r="C58" t="b">
        <v>1</v>
      </c>
      <c r="E58">
        <v>176.9</v>
      </c>
      <c r="F58">
        <v>176.6</v>
      </c>
      <c r="G58" s="15">
        <v>0.02</v>
      </c>
    </row>
    <row r="59" spans="1:7">
      <c r="A59" t="s">
        <v>88</v>
      </c>
      <c r="C59" t="b">
        <v>1</v>
      </c>
      <c r="E59">
        <v>175.1</v>
      </c>
      <c r="F59">
        <v>174.9</v>
      </c>
      <c r="G59" s="15">
        <v>2.1999999999999999E-2</v>
      </c>
    </row>
    <row r="60" spans="1:7">
      <c r="A60" t="s">
        <v>89</v>
      </c>
      <c r="C60" t="b">
        <v>1</v>
      </c>
    </row>
    <row r="61" spans="1:7">
      <c r="A61" t="s">
        <v>90</v>
      </c>
      <c r="C61" t="b">
        <v>1</v>
      </c>
      <c r="E61">
        <v>24.6</v>
      </c>
      <c r="F61">
        <v>24.4</v>
      </c>
      <c r="G61" s="15">
        <v>6.0000000000000001E-3</v>
      </c>
    </row>
    <row r="62" spans="1:7">
      <c r="A62" t="s">
        <v>91</v>
      </c>
      <c r="C62" t="b">
        <v>1</v>
      </c>
      <c r="E62">
        <v>25.7</v>
      </c>
      <c r="F62">
        <v>25.3</v>
      </c>
      <c r="G62" s="15">
        <v>6.0000000000000001E-3</v>
      </c>
    </row>
    <row r="63" spans="1:7">
      <c r="A63" t="s">
        <v>92</v>
      </c>
      <c r="C63" t="b">
        <v>1</v>
      </c>
    </row>
    <row r="64" spans="1:7">
      <c r="A64" t="s">
        <v>93</v>
      </c>
      <c r="C64" t="b">
        <v>1</v>
      </c>
      <c r="E64">
        <v>564.1</v>
      </c>
      <c r="F64">
        <v>581.4</v>
      </c>
      <c r="G64" s="15">
        <v>3.4000000000000002E-2</v>
      </c>
    </row>
    <row r="65" spans="1:7">
      <c r="A65" t="s">
        <v>94</v>
      </c>
      <c r="C65" t="b">
        <v>1</v>
      </c>
      <c r="E65">
        <v>570.29999999999995</v>
      </c>
      <c r="F65">
        <v>587.5</v>
      </c>
      <c r="G65" s="15">
        <v>3.4000000000000002E-2</v>
      </c>
    </row>
    <row r="66" spans="1:7">
      <c r="A66" t="s">
        <v>95</v>
      </c>
      <c r="C66" t="b">
        <v>1</v>
      </c>
    </row>
    <row r="67" spans="1:7">
      <c r="A67" s="16" t="s">
        <v>96</v>
      </c>
      <c r="C67" t="b">
        <v>1</v>
      </c>
      <c r="E67">
        <v>438.9</v>
      </c>
      <c r="F67" s="16">
        <v>437</v>
      </c>
      <c r="G67" s="15">
        <v>-2E-3</v>
      </c>
    </row>
    <row r="68" spans="1:7">
      <c r="A68" s="16" t="s">
        <v>97</v>
      </c>
      <c r="C68" t="b">
        <v>1</v>
      </c>
      <c r="E68">
        <v>458.6</v>
      </c>
      <c r="F68" s="16">
        <v>457.4</v>
      </c>
      <c r="G68" s="15">
        <v>0</v>
      </c>
    </row>
    <row r="69" spans="1:7">
      <c r="A69" t="s">
        <v>98</v>
      </c>
      <c r="C69" t="b">
        <v>1</v>
      </c>
    </row>
    <row r="70" spans="1:7">
      <c r="A70" t="s">
        <v>99</v>
      </c>
      <c r="C70" t="b">
        <v>1</v>
      </c>
      <c r="E70">
        <v>416.2</v>
      </c>
      <c r="F70">
        <v>414.3</v>
      </c>
      <c r="G70" s="15">
        <v>-2E-3</v>
      </c>
    </row>
    <row r="71" spans="1:7">
      <c r="A71" t="s">
        <v>100</v>
      </c>
      <c r="C71" t="b">
        <v>1</v>
      </c>
      <c r="E71">
        <v>435.8</v>
      </c>
      <c r="F71">
        <v>434.5</v>
      </c>
      <c r="G71" s="15">
        <v>0</v>
      </c>
    </row>
    <row r="72" spans="1:7">
      <c r="A72" t="s">
        <v>101</v>
      </c>
      <c r="C72" t="b">
        <v>1</v>
      </c>
    </row>
    <row r="73" spans="1:7">
      <c r="A73" t="s">
        <v>102</v>
      </c>
      <c r="C73" t="b">
        <v>1</v>
      </c>
      <c r="E73">
        <v>22.7</v>
      </c>
      <c r="F73">
        <v>22.7</v>
      </c>
      <c r="G73" s="15">
        <v>0</v>
      </c>
    </row>
    <row r="74" spans="1:7">
      <c r="A74" t="s">
        <v>103</v>
      </c>
      <c r="C74" t="b">
        <v>1</v>
      </c>
      <c r="E74">
        <v>22.8</v>
      </c>
      <c r="F74">
        <v>22.8</v>
      </c>
      <c r="G74" s="15">
        <v>0</v>
      </c>
    </row>
    <row r="75" spans="1:7">
      <c r="A75" t="s">
        <v>104</v>
      </c>
      <c r="C75" t="b">
        <v>1</v>
      </c>
    </row>
    <row r="76" spans="1:7">
      <c r="A76" t="s">
        <v>105</v>
      </c>
      <c r="C76" t="b">
        <v>1</v>
      </c>
      <c r="E76">
        <v>238.5</v>
      </c>
      <c r="F76">
        <v>241.9</v>
      </c>
      <c r="G76" s="15">
        <v>1.9E-2</v>
      </c>
    </row>
    <row r="77" spans="1:7">
      <c r="A77" t="s">
        <v>106</v>
      </c>
      <c r="C77" t="b">
        <v>1</v>
      </c>
      <c r="E77">
        <v>260.7</v>
      </c>
      <c r="F77">
        <v>263.8</v>
      </c>
      <c r="G77" s="15">
        <v>2.1999999999999999E-2</v>
      </c>
    </row>
    <row r="78" spans="1:7">
      <c r="A78" t="s">
        <v>107</v>
      </c>
      <c r="C78" t="b">
        <v>1</v>
      </c>
    </row>
    <row r="79" spans="1:7">
      <c r="A79" t="s">
        <v>108</v>
      </c>
      <c r="C79" t="b">
        <v>1</v>
      </c>
      <c r="E79">
        <v>114.5</v>
      </c>
      <c r="F79">
        <v>116.1</v>
      </c>
      <c r="G79" s="15">
        <v>1.7000000000000001E-2</v>
      </c>
    </row>
    <row r="80" spans="1:7">
      <c r="A80" t="s">
        <v>109</v>
      </c>
      <c r="C80" t="b">
        <v>1</v>
      </c>
      <c r="E80">
        <v>130.1</v>
      </c>
      <c r="F80">
        <v>131.9</v>
      </c>
      <c r="G80" s="15">
        <v>2.1999999999999999E-2</v>
      </c>
    </row>
    <row r="81" spans="1:8">
      <c r="A81" t="s">
        <v>110</v>
      </c>
      <c r="C81" t="b">
        <v>1</v>
      </c>
    </row>
    <row r="82" spans="1:8">
      <c r="A82" t="s">
        <v>111</v>
      </c>
      <c r="C82" t="b">
        <v>1</v>
      </c>
      <c r="E82">
        <v>26.9</v>
      </c>
      <c r="F82">
        <v>27.3</v>
      </c>
      <c r="G82" s="15">
        <v>1.6E-2</v>
      </c>
    </row>
    <row r="83" spans="1:8">
      <c r="A83" t="s">
        <v>112</v>
      </c>
      <c r="C83" t="b">
        <v>1</v>
      </c>
      <c r="E83">
        <v>28.9</v>
      </c>
      <c r="F83">
        <v>29.3</v>
      </c>
      <c r="G83" s="15">
        <v>1.7000000000000001E-2</v>
      </c>
    </row>
    <row r="84" spans="1:8">
      <c r="A84" t="s">
        <v>113</v>
      </c>
      <c r="C84" t="b">
        <v>1</v>
      </c>
    </row>
    <row r="85" spans="1:8">
      <c r="A85" s="16" t="s">
        <v>162</v>
      </c>
      <c r="C85" t="b">
        <v>1</v>
      </c>
      <c r="E85">
        <v>10.199999999999999</v>
      </c>
      <c r="F85" s="16">
        <v>10.4</v>
      </c>
      <c r="G85" s="15">
        <v>2.3E-2</v>
      </c>
    </row>
    <row r="86" spans="1:8">
      <c r="A86" s="16" t="s">
        <v>163</v>
      </c>
      <c r="C86" t="b">
        <v>1</v>
      </c>
      <c r="E86">
        <v>10.9</v>
      </c>
      <c r="F86" s="16">
        <v>11.1</v>
      </c>
      <c r="G86" s="15">
        <v>2.5000000000000001E-2</v>
      </c>
      <c r="H86">
        <f>(F86-F85)/F86</f>
        <v>6.3063063063063002E-2</v>
      </c>
    </row>
    <row r="87" spans="1:8">
      <c r="A87" t="s">
        <v>114</v>
      </c>
      <c r="C87" t="b">
        <v>1</v>
      </c>
    </row>
    <row r="88" spans="1:8">
      <c r="A88" t="s">
        <v>115</v>
      </c>
      <c r="C88" t="b">
        <v>1</v>
      </c>
      <c r="E88">
        <v>77.400000000000006</v>
      </c>
      <c r="F88">
        <v>78.400000000000006</v>
      </c>
      <c r="G88" s="15">
        <v>1.7000000000000001E-2</v>
      </c>
    </row>
    <row r="89" spans="1:8">
      <c r="A89" t="s">
        <v>116</v>
      </c>
      <c r="C89" t="b">
        <v>1</v>
      </c>
      <c r="E89">
        <v>90.3</v>
      </c>
      <c r="F89">
        <v>91.6</v>
      </c>
      <c r="G89" s="15">
        <v>2.3E-2</v>
      </c>
    </row>
    <row r="90" spans="1:8">
      <c r="A90" t="s">
        <v>117</v>
      </c>
      <c r="C90" t="b">
        <v>1</v>
      </c>
    </row>
    <row r="91" spans="1:8">
      <c r="A91" t="s">
        <v>118</v>
      </c>
      <c r="C91" t="b">
        <v>1</v>
      </c>
      <c r="E91">
        <v>266.60000000000002</v>
      </c>
      <c r="F91">
        <v>266.8</v>
      </c>
      <c r="G91" s="15">
        <v>8.0000000000000002E-3</v>
      </c>
    </row>
    <row r="92" spans="1:8">
      <c r="A92" t="s">
        <v>119</v>
      </c>
      <c r="C92" t="b">
        <v>1</v>
      </c>
      <c r="E92">
        <v>298.89999999999998</v>
      </c>
      <c r="F92">
        <v>297.8</v>
      </c>
      <c r="G92" s="15">
        <v>1.0999999999999999E-2</v>
      </c>
    </row>
    <row r="93" spans="1:8">
      <c r="A93" t="s">
        <v>120</v>
      </c>
      <c r="C93" t="b">
        <v>1</v>
      </c>
    </row>
    <row r="94" spans="1:8">
      <c r="A94" s="16" t="s">
        <v>121</v>
      </c>
      <c r="C94" t="b">
        <v>1</v>
      </c>
      <c r="E94">
        <v>150.1</v>
      </c>
      <c r="F94" s="16">
        <v>150.19999999999999</v>
      </c>
      <c r="G94" s="15">
        <v>6.0000000000000001E-3</v>
      </c>
    </row>
    <row r="95" spans="1:8">
      <c r="A95" s="16" t="s">
        <v>122</v>
      </c>
      <c r="C95" t="b">
        <v>1</v>
      </c>
      <c r="E95">
        <v>165.8</v>
      </c>
      <c r="F95" s="16">
        <v>164.7</v>
      </c>
      <c r="G95" s="15">
        <v>8.9999999999999993E-3</v>
      </c>
    </row>
    <row r="96" spans="1:8">
      <c r="A96" t="s">
        <v>123</v>
      </c>
      <c r="C96" t="b">
        <v>1</v>
      </c>
    </row>
    <row r="97" spans="1:7">
      <c r="A97" t="s">
        <v>124</v>
      </c>
      <c r="C97" t="b">
        <v>1</v>
      </c>
      <c r="E97">
        <v>43</v>
      </c>
      <c r="F97">
        <v>42.5</v>
      </c>
      <c r="G97" s="15">
        <v>5.0000000000000001E-3</v>
      </c>
    </row>
    <row r="98" spans="1:7">
      <c r="A98" t="s">
        <v>125</v>
      </c>
      <c r="C98" t="b">
        <v>1</v>
      </c>
      <c r="E98">
        <v>52.3</v>
      </c>
      <c r="F98">
        <v>51.9</v>
      </c>
      <c r="G98" s="15">
        <v>1.0999999999999999E-2</v>
      </c>
    </row>
    <row r="99" spans="1:7">
      <c r="A99" t="s">
        <v>126</v>
      </c>
      <c r="C99" t="b">
        <v>1</v>
      </c>
    </row>
    <row r="100" spans="1:7">
      <c r="A100" t="s">
        <v>127</v>
      </c>
      <c r="C100" t="b">
        <v>1</v>
      </c>
      <c r="E100">
        <v>73.5</v>
      </c>
      <c r="F100">
        <v>74</v>
      </c>
      <c r="G100" s="15">
        <v>1.2E-2</v>
      </c>
    </row>
    <row r="101" spans="1:7">
      <c r="A101" t="s">
        <v>128</v>
      </c>
      <c r="C101" t="b">
        <v>1</v>
      </c>
      <c r="E101">
        <v>80.7</v>
      </c>
      <c r="F101">
        <v>81.3</v>
      </c>
      <c r="G101" s="15">
        <v>1.6E-2</v>
      </c>
    </row>
    <row r="102" spans="1:7">
      <c r="A102" t="s">
        <v>129</v>
      </c>
      <c r="C102" t="b">
        <v>1</v>
      </c>
    </row>
    <row r="103" spans="1:7">
      <c r="A103" t="s">
        <v>130</v>
      </c>
      <c r="C103" t="b">
        <v>1</v>
      </c>
      <c r="E103">
        <v>407.7</v>
      </c>
      <c r="F103">
        <v>412.7</v>
      </c>
      <c r="G103" s="15">
        <v>1.7999999999999999E-2</v>
      </c>
    </row>
    <row r="104" spans="1:7">
      <c r="A104" t="s">
        <v>131</v>
      </c>
      <c r="C104" t="b">
        <v>1</v>
      </c>
      <c r="E104">
        <v>412.5</v>
      </c>
      <c r="F104">
        <v>417.9</v>
      </c>
      <c r="G104" s="15">
        <v>1.9E-2</v>
      </c>
    </row>
    <row r="105" spans="1:7">
      <c r="A105" t="s">
        <v>132</v>
      </c>
      <c r="C105" t="b">
        <v>1</v>
      </c>
    </row>
    <row r="106" spans="1:7">
      <c r="A106" t="s">
        <v>133</v>
      </c>
      <c r="C106" t="b">
        <v>1</v>
      </c>
      <c r="E106">
        <v>547.1</v>
      </c>
      <c r="F106">
        <v>559.29999999999995</v>
      </c>
      <c r="G106" s="15">
        <v>2.5000000000000001E-2</v>
      </c>
    </row>
    <row r="107" spans="1:7">
      <c r="A107" t="s">
        <v>134</v>
      </c>
      <c r="C107" t="b">
        <v>1</v>
      </c>
      <c r="E107">
        <v>563</v>
      </c>
      <c r="F107">
        <v>575.1</v>
      </c>
      <c r="G107" s="15">
        <v>2.5999999999999999E-2</v>
      </c>
    </row>
    <row r="108" spans="1:7">
      <c r="A108" t="s">
        <v>135</v>
      </c>
      <c r="C108" t="b">
        <v>1</v>
      </c>
    </row>
    <row r="109" spans="1:7">
      <c r="A109" t="s">
        <v>136</v>
      </c>
      <c r="C109" t="b">
        <v>1</v>
      </c>
      <c r="E109">
        <v>775.5</v>
      </c>
      <c r="F109">
        <v>799</v>
      </c>
      <c r="G109" s="15">
        <v>3.3000000000000002E-2</v>
      </c>
    </row>
    <row r="110" spans="1:7">
      <c r="A110" t="s">
        <v>137</v>
      </c>
      <c r="C110" t="b">
        <v>1</v>
      </c>
      <c r="E110">
        <v>778.9</v>
      </c>
      <c r="F110">
        <v>803.9</v>
      </c>
      <c r="G110" s="15">
        <v>3.3000000000000002E-2</v>
      </c>
    </row>
    <row r="111" spans="1:7">
      <c r="A111" t="s">
        <v>138</v>
      </c>
      <c r="C111" t="b">
        <v>1</v>
      </c>
    </row>
    <row r="112" spans="1:7">
      <c r="A112" t="s">
        <v>139</v>
      </c>
      <c r="C112" t="b">
        <v>1</v>
      </c>
      <c r="E112">
        <v>1204</v>
      </c>
      <c r="F112">
        <v>1238.3</v>
      </c>
      <c r="G112" s="15">
        <v>0.03</v>
      </c>
    </row>
    <row r="113" spans="1:7">
      <c r="A113" t="s">
        <v>140</v>
      </c>
      <c r="C113" t="b">
        <v>1</v>
      </c>
      <c r="E113">
        <v>1216.2</v>
      </c>
      <c r="F113">
        <v>1249</v>
      </c>
      <c r="G113" s="15">
        <v>0.03</v>
      </c>
    </row>
    <row r="114" spans="1:7">
      <c r="A114" t="s">
        <v>141</v>
      </c>
      <c r="C114" t="b">
        <v>1</v>
      </c>
    </row>
    <row r="115" spans="1:7">
      <c r="A115" t="s">
        <v>142</v>
      </c>
      <c r="C115" t="b">
        <v>1</v>
      </c>
      <c r="E115">
        <v>170.9</v>
      </c>
      <c r="F115">
        <v>175.1</v>
      </c>
      <c r="G115" s="15">
        <v>2.7E-2</v>
      </c>
    </row>
    <row r="116" spans="1:7">
      <c r="A116" t="s">
        <v>143</v>
      </c>
      <c r="C116" t="b">
        <v>1</v>
      </c>
      <c r="E116">
        <v>172</v>
      </c>
      <c r="F116">
        <v>176.7</v>
      </c>
      <c r="G116" s="15">
        <v>2.7E-2</v>
      </c>
    </row>
    <row r="117" spans="1:7">
      <c r="A117" t="s">
        <v>144</v>
      </c>
      <c r="C117" t="b">
        <v>1</v>
      </c>
    </row>
    <row r="118" spans="1:7">
      <c r="A118" t="s">
        <v>145</v>
      </c>
      <c r="C118" t="b">
        <v>1</v>
      </c>
      <c r="E118">
        <v>302.3</v>
      </c>
      <c r="F118">
        <v>315.39999999999998</v>
      </c>
      <c r="G118" s="15">
        <v>4.4999999999999998E-2</v>
      </c>
    </row>
    <row r="119" spans="1:7">
      <c r="A119" t="s">
        <v>146</v>
      </c>
      <c r="C119" t="b">
        <v>1</v>
      </c>
      <c r="E119">
        <v>305.7</v>
      </c>
      <c r="F119">
        <v>318.89999999999998</v>
      </c>
      <c r="G119" s="15">
        <v>4.4999999999999998E-2</v>
      </c>
    </row>
    <row r="120" spans="1:7">
      <c r="A120" t="s">
        <v>147</v>
      </c>
      <c r="C120" t="b">
        <v>1</v>
      </c>
    </row>
    <row r="121" spans="1:7">
      <c r="A121" t="s">
        <v>148</v>
      </c>
      <c r="C121" t="b">
        <v>1</v>
      </c>
      <c r="E121">
        <v>9209.6</v>
      </c>
      <c r="F121">
        <v>9356</v>
      </c>
      <c r="G121" s="15">
        <v>0.02</v>
      </c>
    </row>
    <row r="122" spans="1:7">
      <c r="A122" t="s">
        <v>149</v>
      </c>
      <c r="C122" t="b">
        <v>1</v>
      </c>
      <c r="E122">
        <v>9388.9</v>
      </c>
      <c r="F122">
        <v>9536.9</v>
      </c>
      <c r="G122" s="15">
        <v>2.1000000000000001E-2</v>
      </c>
    </row>
  </sheetData>
  <mergeCells count="1">
    <mergeCell ref="E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36CE-3502-4A4C-9376-B43DACD8FCBA}">
  <dimension ref="A1:G130"/>
  <sheetViews>
    <sheetView topLeftCell="A7" workbookViewId="0">
      <selection activeCell="I69" sqref="I69"/>
    </sheetView>
  </sheetViews>
  <sheetFormatPr defaultColWidth="8.77734375" defaultRowHeight="14.4"/>
  <cols>
    <col min="2" max="2" width="60.6640625" bestFit="1" customWidth="1"/>
    <col min="3" max="3" width="5.109375" bestFit="1" customWidth="1"/>
    <col min="4" max="4" width="13.6640625" bestFit="1" customWidth="1"/>
    <col min="5" max="7" width="11.6640625" bestFit="1" customWidth="1"/>
  </cols>
  <sheetData>
    <row r="1" spans="1:7">
      <c r="A1" t="s">
        <v>0</v>
      </c>
    </row>
    <row r="2" spans="1:7">
      <c r="A2" s="17" t="s">
        <v>155</v>
      </c>
    </row>
    <row r="3" spans="1:7">
      <c r="A3" t="s">
        <v>156</v>
      </c>
    </row>
    <row r="4" spans="1:7">
      <c r="A4" t="s">
        <v>157</v>
      </c>
    </row>
    <row r="6" spans="1:7">
      <c r="A6" s="1" t="s">
        <v>333</v>
      </c>
    </row>
    <row r="7" spans="1:7">
      <c r="A7" t="s">
        <v>334</v>
      </c>
    </row>
    <row r="8" spans="1:7">
      <c r="D8">
        <v>2029</v>
      </c>
      <c r="E8">
        <v>2030</v>
      </c>
    </row>
    <row r="9" spans="1:7">
      <c r="A9" s="21" t="s">
        <v>165</v>
      </c>
      <c r="B9" t="s">
        <v>166</v>
      </c>
      <c r="C9" t="s">
        <v>167</v>
      </c>
      <c r="D9" s="22">
        <v>155316.15542577163</v>
      </c>
      <c r="E9" s="22">
        <v>157952.43648297756</v>
      </c>
      <c r="F9" s="23"/>
      <c r="G9" s="22"/>
    </row>
    <row r="10" spans="1:7">
      <c r="A10" s="21" t="s">
        <v>168</v>
      </c>
      <c r="B10" t="s">
        <v>169</v>
      </c>
      <c r="C10" t="s">
        <v>170</v>
      </c>
      <c r="D10" s="22">
        <v>72542.330160323283</v>
      </c>
      <c r="E10" s="22">
        <v>73825.365312337875</v>
      </c>
      <c r="F10" s="23"/>
      <c r="G10" s="22"/>
    </row>
    <row r="11" spans="1:7">
      <c r="A11" s="21" t="s">
        <v>171</v>
      </c>
      <c r="B11" t="s">
        <v>172</v>
      </c>
      <c r="C11" t="s">
        <v>173</v>
      </c>
      <c r="D11" s="22">
        <v>73478.512558554561</v>
      </c>
      <c r="E11" s="22">
        <v>75962.130986924414</v>
      </c>
      <c r="F11" s="23"/>
      <c r="G11" s="22"/>
    </row>
    <row r="12" spans="1:7">
      <c r="A12" s="21" t="s">
        <v>174</v>
      </c>
      <c r="B12" t="s">
        <v>175</v>
      </c>
      <c r="C12" t="s">
        <v>176</v>
      </c>
      <c r="D12" s="22">
        <v>34180.927650030259</v>
      </c>
      <c r="E12" s="22">
        <v>35138.302540689961</v>
      </c>
      <c r="F12" s="23"/>
      <c r="G12" s="22"/>
    </row>
    <row r="13" spans="1:7">
      <c r="A13" s="21" t="s">
        <v>177</v>
      </c>
      <c r="B13" t="s">
        <v>178</v>
      </c>
      <c r="C13" t="s">
        <v>179</v>
      </c>
      <c r="D13" s="22">
        <v>9131.9508754074704</v>
      </c>
      <c r="E13" s="22">
        <v>9277.7570899592847</v>
      </c>
      <c r="F13" s="23"/>
      <c r="G13" s="22"/>
    </row>
    <row r="14" spans="1:7">
      <c r="A14" s="21" t="s">
        <v>180</v>
      </c>
      <c r="B14" t="s">
        <v>181</v>
      </c>
      <c r="C14" t="s">
        <v>182</v>
      </c>
      <c r="D14" s="22">
        <v>91689.419957165388</v>
      </c>
      <c r="E14" s="22">
        <v>93090.99514290737</v>
      </c>
      <c r="F14" s="23"/>
      <c r="G14" s="22"/>
    </row>
    <row r="15" spans="1:7">
      <c r="A15" s="21" t="s">
        <v>183</v>
      </c>
      <c r="B15" t="s">
        <v>184</v>
      </c>
      <c r="C15" t="s">
        <v>185</v>
      </c>
      <c r="D15" s="22">
        <v>3052.2834616790947</v>
      </c>
      <c r="E15" s="22">
        <v>3077.6176407477174</v>
      </c>
      <c r="F15" s="23"/>
      <c r="G15" s="22"/>
    </row>
    <row r="16" spans="1:7">
      <c r="A16" s="21" t="s">
        <v>186</v>
      </c>
      <c r="B16" t="s">
        <v>187</v>
      </c>
      <c r="C16" t="s">
        <v>188</v>
      </c>
      <c r="D16" s="22">
        <v>17704.997137923579</v>
      </c>
      <c r="E16" s="22">
        <v>17848.912275923485</v>
      </c>
      <c r="F16" s="23"/>
      <c r="G16" s="22"/>
    </row>
    <row r="17" spans="1:7">
      <c r="A17" s="21" t="s">
        <v>189</v>
      </c>
      <c r="B17" t="s">
        <v>190</v>
      </c>
      <c r="C17" t="s">
        <v>191</v>
      </c>
      <c r="D17" s="22">
        <v>14579.267740796529</v>
      </c>
      <c r="E17" s="22">
        <v>14525.135009700787</v>
      </c>
      <c r="F17" s="23"/>
      <c r="G17" s="22"/>
    </row>
    <row r="18" spans="1:7">
      <c r="A18" s="21" t="s">
        <v>192</v>
      </c>
      <c r="B18" t="s">
        <v>193</v>
      </c>
      <c r="C18" t="s">
        <v>194</v>
      </c>
      <c r="D18" s="22">
        <v>11028.600071075334</v>
      </c>
      <c r="E18" s="22">
        <v>11206.577833991367</v>
      </c>
      <c r="F18" s="23"/>
      <c r="G18" s="22"/>
    </row>
    <row r="19" spans="1:7">
      <c r="A19" s="21" t="s">
        <v>195</v>
      </c>
      <c r="B19" t="s">
        <v>196</v>
      </c>
      <c r="C19" t="s">
        <v>197</v>
      </c>
      <c r="D19" s="22">
        <v>5939.1077688608193</v>
      </c>
      <c r="E19" s="22">
        <v>5917.1385214346783</v>
      </c>
      <c r="F19" s="23"/>
      <c r="G19" s="22"/>
    </row>
    <row r="20" spans="1:7">
      <c r="A20" s="21" t="s">
        <v>198</v>
      </c>
      <c r="B20" t="s">
        <v>199</v>
      </c>
      <c r="C20" t="s">
        <v>200</v>
      </c>
      <c r="D20" s="22">
        <v>17667.51676604016</v>
      </c>
      <c r="E20" s="22">
        <v>17900.158005600697</v>
      </c>
      <c r="F20" s="23"/>
      <c r="G20" s="22"/>
    </row>
    <row r="21" spans="1:7">
      <c r="A21" s="21" t="s">
        <v>201</v>
      </c>
      <c r="B21" t="s">
        <v>202</v>
      </c>
      <c r="C21" t="s">
        <v>203</v>
      </c>
      <c r="D21" s="22">
        <v>26759.627787389822</v>
      </c>
      <c r="E21" s="22">
        <v>27216.616155186795</v>
      </c>
      <c r="F21" s="23"/>
      <c r="G21" s="22"/>
    </row>
    <row r="22" spans="1:7">
      <c r="A22" s="21" t="s">
        <v>204</v>
      </c>
      <c r="B22" t="s">
        <v>205</v>
      </c>
      <c r="C22" t="s">
        <v>206</v>
      </c>
      <c r="D22" s="22">
        <v>46427.158296986403</v>
      </c>
      <c r="E22" s="22">
        <v>47316.829948390194</v>
      </c>
      <c r="F22" s="23"/>
      <c r="G22" s="22"/>
    </row>
    <row r="23" spans="1:7">
      <c r="A23" s="21" t="s">
        <v>207</v>
      </c>
      <c r="B23" t="s">
        <v>208</v>
      </c>
      <c r="C23" t="s">
        <v>209</v>
      </c>
      <c r="D23" s="22">
        <v>10290.326819419975</v>
      </c>
      <c r="E23" s="22">
        <v>10429.381017790818</v>
      </c>
      <c r="F23" s="23"/>
      <c r="G23" s="22"/>
    </row>
    <row r="24" spans="1:7">
      <c r="A24" s="21" t="s">
        <v>210</v>
      </c>
      <c r="B24" t="s">
        <v>211</v>
      </c>
      <c r="C24" t="s">
        <v>212</v>
      </c>
      <c r="D24" s="22">
        <v>18646.131603220445</v>
      </c>
      <c r="E24" s="22">
        <v>18970.944641765604</v>
      </c>
      <c r="F24" s="23"/>
      <c r="G24" s="22"/>
    </row>
    <row r="25" spans="1:7">
      <c r="A25" s="21" t="s">
        <v>213</v>
      </c>
      <c r="B25" t="s">
        <v>214</v>
      </c>
      <c r="C25" t="s">
        <v>215</v>
      </c>
      <c r="D25" s="22">
        <v>3467.3068000768503</v>
      </c>
      <c r="E25" s="22">
        <v>3495.4451935244138</v>
      </c>
      <c r="F25" s="23"/>
      <c r="G25" s="22"/>
    </row>
    <row r="26" spans="1:7">
      <c r="A26" s="21" t="s">
        <v>216</v>
      </c>
      <c r="B26" t="s">
        <v>217</v>
      </c>
      <c r="C26" t="s">
        <v>218</v>
      </c>
      <c r="D26" s="22">
        <v>27244.750505083688</v>
      </c>
      <c r="E26" s="22">
        <v>27711.717931864052</v>
      </c>
      <c r="F26" s="23"/>
      <c r="G26" s="22"/>
    </row>
    <row r="27" spans="1:7">
      <c r="A27" s="21" t="s">
        <v>219</v>
      </c>
      <c r="B27" t="s">
        <v>220</v>
      </c>
      <c r="C27" t="s">
        <v>221</v>
      </c>
      <c r="D27" s="22">
        <v>3498.0943212454654</v>
      </c>
      <c r="E27" s="22">
        <v>3537.1172352010726</v>
      </c>
      <c r="F27" s="23"/>
      <c r="G27" s="22"/>
    </row>
    <row r="28" spans="1:7">
      <c r="A28" s="21" t="s">
        <v>222</v>
      </c>
      <c r="B28" t="s">
        <v>223</v>
      </c>
      <c r="C28" t="s">
        <v>224</v>
      </c>
      <c r="D28" s="22">
        <v>12525.808013854839</v>
      </c>
      <c r="E28" s="22">
        <v>12743.288042525588</v>
      </c>
      <c r="F28" s="23"/>
      <c r="G28" s="22"/>
    </row>
    <row r="29" spans="1:7">
      <c r="A29" s="21" t="s">
        <v>225</v>
      </c>
      <c r="B29" t="s">
        <v>226</v>
      </c>
      <c r="C29" t="s">
        <v>227</v>
      </c>
      <c r="D29" s="22">
        <v>6601.1616374011192</v>
      </c>
      <c r="E29" s="22">
        <v>6722.3122764494219</v>
      </c>
      <c r="F29" s="23"/>
      <c r="G29" s="22"/>
    </row>
    <row r="30" spans="1:7">
      <c r="A30" s="21" t="s">
        <v>228</v>
      </c>
      <c r="B30" t="s">
        <v>229</v>
      </c>
      <c r="C30" t="s">
        <v>230</v>
      </c>
      <c r="D30" s="22">
        <v>5443.121689126885</v>
      </c>
      <c r="E30" s="22">
        <v>5525.1558078106182</v>
      </c>
      <c r="F30" s="23"/>
      <c r="G30" s="22"/>
    </row>
    <row r="31" spans="1:7">
      <c r="A31" s="21" t="s">
        <v>231</v>
      </c>
      <c r="B31" t="s">
        <v>232</v>
      </c>
      <c r="C31" t="s">
        <v>233</v>
      </c>
      <c r="D31" s="22">
        <v>23582.914616814687</v>
      </c>
      <c r="E31" s="22">
        <v>23928.466749521787</v>
      </c>
      <c r="F31" s="23"/>
      <c r="G31" s="22"/>
    </row>
    <row r="32" spans="1:7">
      <c r="A32" s="21" t="s">
        <v>234</v>
      </c>
      <c r="B32" t="s">
        <v>235</v>
      </c>
      <c r="C32" t="s">
        <v>236</v>
      </c>
      <c r="D32" s="22">
        <v>5470.8345950964158</v>
      </c>
      <c r="E32" s="22">
        <v>5583.093518717712</v>
      </c>
      <c r="F32" s="23"/>
      <c r="G32" s="22"/>
    </row>
    <row r="33" spans="1:7">
      <c r="A33" s="21" t="s">
        <v>237</v>
      </c>
      <c r="B33" t="s">
        <v>238</v>
      </c>
      <c r="C33" t="s">
        <v>239</v>
      </c>
      <c r="D33" s="22">
        <v>20679.796822230728</v>
      </c>
      <c r="E33" s="22">
        <v>21020.942438976683</v>
      </c>
      <c r="F33" s="23"/>
      <c r="G33" s="22"/>
    </row>
    <row r="34" spans="1:7">
      <c r="A34" s="21" t="s">
        <v>240</v>
      </c>
      <c r="B34" t="s">
        <v>241</v>
      </c>
      <c r="C34" t="s">
        <v>242</v>
      </c>
      <c r="D34" s="22">
        <v>33707.19653452807</v>
      </c>
      <c r="E34" s="22">
        <v>34317.103808778658</v>
      </c>
      <c r="F34" s="23"/>
      <c r="G34" s="22"/>
    </row>
    <row r="35" spans="1:7">
      <c r="A35" s="21" t="s">
        <v>243</v>
      </c>
      <c r="B35" t="s">
        <v>244</v>
      </c>
      <c r="C35" t="s">
        <v>245</v>
      </c>
      <c r="D35" s="22">
        <v>9993.9699022642872</v>
      </c>
      <c r="E35" s="22">
        <v>10089.850554065995</v>
      </c>
      <c r="F35" s="23"/>
      <c r="G35" s="22"/>
    </row>
    <row r="36" spans="1:7">
      <c r="A36" s="21" t="s">
        <v>246</v>
      </c>
      <c r="B36" t="s">
        <v>247</v>
      </c>
      <c r="C36" t="s">
        <v>248</v>
      </c>
      <c r="D36" s="22">
        <v>44035.405711476044</v>
      </c>
      <c r="E36" s="22">
        <v>44938.265892129566</v>
      </c>
      <c r="F36" s="23"/>
      <c r="G36" s="22"/>
    </row>
    <row r="37" spans="1:7">
      <c r="A37" s="21" t="s">
        <v>249</v>
      </c>
      <c r="B37" t="s">
        <v>250</v>
      </c>
      <c r="C37" t="s">
        <v>251</v>
      </c>
      <c r="D37" s="22">
        <v>34693.149156328582</v>
      </c>
      <c r="E37" s="22">
        <v>35393.401934058602</v>
      </c>
      <c r="F37" s="23"/>
      <c r="G37" s="22"/>
    </row>
    <row r="38" spans="1:7">
      <c r="A38" s="21" t="s">
        <v>252</v>
      </c>
      <c r="B38" t="s">
        <v>253</v>
      </c>
      <c r="C38" t="s">
        <v>254</v>
      </c>
      <c r="D38" s="22">
        <v>5094.3092725804627</v>
      </c>
      <c r="E38" s="22">
        <v>5181.5290552388542</v>
      </c>
      <c r="F38" s="23"/>
      <c r="G38" s="22"/>
    </row>
    <row r="39" spans="1:7">
      <c r="A39" s="21" t="s">
        <v>255</v>
      </c>
      <c r="B39" t="s">
        <v>256</v>
      </c>
      <c r="C39" t="s">
        <v>257</v>
      </c>
      <c r="D39" s="22">
        <v>4354.502564709569</v>
      </c>
      <c r="E39" s="22">
        <v>4418.8087822754433</v>
      </c>
      <c r="F39" s="23"/>
      <c r="G39" s="22"/>
    </row>
    <row r="40" spans="1:7">
      <c r="A40" s="21" t="s">
        <v>258</v>
      </c>
      <c r="B40" t="s">
        <v>259</v>
      </c>
      <c r="C40" t="s">
        <v>260</v>
      </c>
      <c r="D40" s="22">
        <v>25009.573597203507</v>
      </c>
      <c r="E40" s="22">
        <v>25795.065299423852</v>
      </c>
      <c r="F40" s="23"/>
      <c r="G40" s="22"/>
    </row>
    <row r="41" spans="1:7">
      <c r="A41" s="21" t="s">
        <v>261</v>
      </c>
      <c r="B41" t="s">
        <v>262</v>
      </c>
      <c r="C41" t="s">
        <v>263</v>
      </c>
      <c r="D41" s="22">
        <v>7105.835126110177</v>
      </c>
      <c r="E41" s="22">
        <v>7265.6908798955292</v>
      </c>
      <c r="F41" s="23"/>
      <c r="G41" s="22"/>
    </row>
    <row r="42" spans="1:7">
      <c r="A42" s="21" t="s">
        <v>264</v>
      </c>
      <c r="B42" t="s">
        <v>265</v>
      </c>
      <c r="C42" t="s">
        <v>266</v>
      </c>
      <c r="D42" s="22">
        <v>19789.271928625316</v>
      </c>
      <c r="E42" s="22">
        <v>20489.233245328451</v>
      </c>
      <c r="F42" s="23"/>
      <c r="G42" s="22"/>
    </row>
    <row r="43" spans="1:7">
      <c r="A43" s="21" t="s">
        <v>267</v>
      </c>
      <c r="B43" t="s">
        <v>268</v>
      </c>
      <c r="C43" t="s">
        <v>269</v>
      </c>
      <c r="D43" s="22">
        <v>19465.444587494512</v>
      </c>
      <c r="E43" s="22">
        <v>20137.052033292144</v>
      </c>
      <c r="F43" s="23"/>
      <c r="G43" s="22"/>
    </row>
    <row r="44" spans="1:7">
      <c r="A44" s="21" t="s">
        <v>270</v>
      </c>
      <c r="B44" t="s">
        <v>271</v>
      </c>
      <c r="C44" t="s">
        <v>272</v>
      </c>
      <c r="D44" s="22">
        <v>7174.5849803335268</v>
      </c>
      <c r="E44" s="22">
        <v>7442.7622387071679</v>
      </c>
      <c r="F44" s="23"/>
      <c r="G44" s="22"/>
    </row>
    <row r="45" spans="1:7">
      <c r="A45" s="21" t="s">
        <v>273</v>
      </c>
      <c r="B45" t="s">
        <v>274</v>
      </c>
      <c r="C45" t="s">
        <v>275</v>
      </c>
      <c r="D45" s="22">
        <v>27223.172882959665</v>
      </c>
      <c r="E45" s="22">
        <v>27990.765758172511</v>
      </c>
      <c r="F45" s="23"/>
      <c r="G45" s="22"/>
    </row>
    <row r="46" spans="1:7">
      <c r="A46" s="21" t="s">
        <v>276</v>
      </c>
      <c r="B46" t="s">
        <v>277</v>
      </c>
      <c r="C46" t="s">
        <v>278</v>
      </c>
      <c r="D46" s="22">
        <v>19981.7364867059</v>
      </c>
      <c r="E46" s="22">
        <v>20997.888270770582</v>
      </c>
      <c r="F46" s="23"/>
      <c r="G46" s="22"/>
    </row>
    <row r="47" spans="1:7">
      <c r="A47" s="21" t="s">
        <v>279</v>
      </c>
      <c r="B47" t="s">
        <v>280</v>
      </c>
      <c r="C47" t="s">
        <v>281</v>
      </c>
      <c r="D47" s="22">
        <v>14687.740402039215</v>
      </c>
      <c r="E47" s="22">
        <v>14570.117437849431</v>
      </c>
      <c r="F47" s="23"/>
      <c r="G47" s="22"/>
    </row>
    <row r="48" spans="1:7">
      <c r="A48" s="21" t="s">
        <v>282</v>
      </c>
      <c r="B48" t="s">
        <v>283</v>
      </c>
      <c r="C48" t="s">
        <v>284</v>
      </c>
      <c r="D48" s="22">
        <v>123673.07157679662</v>
      </c>
      <c r="E48" s="22">
        <v>125642.81899405493</v>
      </c>
      <c r="F48" s="23"/>
      <c r="G48" s="22"/>
    </row>
    <row r="49" spans="1:7">
      <c r="A49" s="21" t="s">
        <v>285</v>
      </c>
      <c r="B49" t="s">
        <v>286</v>
      </c>
      <c r="C49" t="s">
        <v>287</v>
      </c>
      <c r="D49" s="22">
        <v>238768.31605070306</v>
      </c>
      <c r="E49" s="22">
        <v>243984.37848911271</v>
      </c>
      <c r="F49" s="23"/>
      <c r="G49" s="22"/>
    </row>
    <row r="50" spans="1:7">
      <c r="A50" s="21" t="s">
        <v>288</v>
      </c>
      <c r="B50" t="s">
        <v>289</v>
      </c>
      <c r="C50" t="s">
        <v>290</v>
      </c>
      <c r="D50" s="22">
        <v>496827.85225788882</v>
      </c>
      <c r="E50" s="22">
        <v>506001.61259849038</v>
      </c>
      <c r="F50" s="23"/>
      <c r="G50" s="22"/>
    </row>
    <row r="51" spans="1:7">
      <c r="A51" s="21" t="s">
        <v>291</v>
      </c>
      <c r="B51" t="s">
        <v>292</v>
      </c>
      <c r="C51" t="s">
        <v>293</v>
      </c>
      <c r="D51" s="22">
        <v>186908.99331525344</v>
      </c>
      <c r="E51" s="22">
        <v>189917.4610846166</v>
      </c>
      <c r="F51" s="23"/>
      <c r="G51" s="22"/>
    </row>
    <row r="52" spans="1:7">
      <c r="A52" s="21" t="s">
        <v>294</v>
      </c>
      <c r="B52" t="s">
        <v>295</v>
      </c>
      <c r="C52" t="s">
        <v>296</v>
      </c>
      <c r="D52" s="22">
        <v>154042.41587307048</v>
      </c>
      <c r="E52" s="22">
        <v>157664.94569159465</v>
      </c>
      <c r="F52" s="23"/>
      <c r="G52" s="22"/>
    </row>
    <row r="53" spans="1:7">
      <c r="A53" s="21" t="s">
        <v>297</v>
      </c>
      <c r="B53" t="s">
        <v>298</v>
      </c>
      <c r="C53" t="s">
        <v>299</v>
      </c>
      <c r="D53" s="22">
        <v>331985.87804023246</v>
      </c>
      <c r="E53" s="22">
        <v>340547.52347450651</v>
      </c>
      <c r="F53" s="23"/>
      <c r="G53" s="22"/>
    </row>
    <row r="54" spans="1:7">
      <c r="A54" s="21" t="s">
        <v>300</v>
      </c>
      <c r="B54" t="s">
        <v>301</v>
      </c>
      <c r="C54" t="s">
        <v>302</v>
      </c>
      <c r="D54" s="22">
        <v>241135.27214039327</v>
      </c>
      <c r="E54" s="22">
        <v>244182.08003846221</v>
      </c>
      <c r="F54" s="23"/>
      <c r="G54" s="22"/>
    </row>
    <row r="55" spans="1:7">
      <c r="A55" s="21" t="s">
        <v>303</v>
      </c>
      <c r="B55" t="s">
        <v>304</v>
      </c>
      <c r="C55" t="s">
        <v>305</v>
      </c>
      <c r="D55" s="22">
        <v>40814.868159494989</v>
      </c>
      <c r="E55" s="22">
        <v>41424.520356721252</v>
      </c>
      <c r="F55" s="23"/>
      <c r="G55" s="22"/>
    </row>
    <row r="56" spans="1:7">
      <c r="A56" s="21" t="s">
        <v>306</v>
      </c>
      <c r="B56" t="s">
        <v>307</v>
      </c>
      <c r="C56" t="s">
        <v>308</v>
      </c>
      <c r="D56" s="22">
        <v>83582.156287509599</v>
      </c>
      <c r="E56" s="22">
        <v>85318.716597339939</v>
      </c>
      <c r="F56" s="23"/>
      <c r="G56" s="22"/>
    </row>
    <row r="57" spans="1:7">
      <c r="A57" s="21" t="s">
        <v>309</v>
      </c>
      <c r="B57" t="s">
        <v>310</v>
      </c>
      <c r="C57" t="s">
        <v>311</v>
      </c>
      <c r="D57" s="22">
        <v>180506.13886014541</v>
      </c>
      <c r="E57" s="22">
        <v>183293.37442112155</v>
      </c>
      <c r="F57" s="23"/>
      <c r="G57" s="22"/>
    </row>
    <row r="58" spans="1:7">
      <c r="A58" s="21" t="s">
        <v>312</v>
      </c>
      <c r="B58" t="s">
        <v>313</v>
      </c>
      <c r="C58" t="s">
        <v>314</v>
      </c>
      <c r="D58" s="22">
        <v>74632.070317635546</v>
      </c>
      <c r="E58" s="22">
        <v>78361.374124665395</v>
      </c>
      <c r="F58" s="23"/>
      <c r="G58" s="22"/>
    </row>
    <row r="59" spans="1:7">
      <c r="A59" s="21" t="s">
        <v>315</v>
      </c>
      <c r="B59" t="s">
        <v>316</v>
      </c>
      <c r="C59" t="s">
        <v>317</v>
      </c>
      <c r="D59" s="22">
        <v>105077.57847487906</v>
      </c>
      <c r="E59" s="22">
        <v>108886.58115139602</v>
      </c>
      <c r="F59" s="23"/>
      <c r="G59" s="22"/>
    </row>
    <row r="60" spans="1:7">
      <c r="A60" s="21" t="s">
        <v>318</v>
      </c>
      <c r="B60" t="s">
        <v>319</v>
      </c>
      <c r="C60" t="s">
        <v>320</v>
      </c>
      <c r="D60" s="22">
        <v>79570.874702075176</v>
      </c>
      <c r="E60" s="22">
        <v>80656.43389505161</v>
      </c>
      <c r="F60" s="23"/>
      <c r="G60" s="22"/>
    </row>
    <row r="61" spans="1:7">
      <c r="A61" s="21">
        <v>1107</v>
      </c>
      <c r="B61" t="s">
        <v>321</v>
      </c>
      <c r="C61" t="s">
        <v>322</v>
      </c>
      <c r="D61" s="22">
        <v>66266.256622423534</v>
      </c>
      <c r="E61" s="22">
        <v>68817.101920149478</v>
      </c>
      <c r="F61" s="23"/>
      <c r="G61" s="22"/>
    </row>
    <row r="62" spans="1:7">
      <c r="A62" s="21" t="s">
        <v>323</v>
      </c>
      <c r="B62" t="s">
        <v>324</v>
      </c>
      <c r="C62" t="s">
        <v>325</v>
      </c>
      <c r="D62" s="22">
        <v>177213.99464170975</v>
      </c>
      <c r="E62" s="22">
        <v>182395.0678433232</v>
      </c>
      <c r="F62" s="23"/>
      <c r="G62" s="22"/>
    </row>
    <row r="63" spans="1:7">
      <c r="A63" s="21" t="s">
        <v>326</v>
      </c>
      <c r="B63" t="s">
        <v>327</v>
      </c>
      <c r="C63" t="s">
        <v>328</v>
      </c>
      <c r="D63" s="22">
        <v>92471.68183567439</v>
      </c>
      <c r="E63" s="22">
        <v>95192.817755933254</v>
      </c>
      <c r="F63" s="23"/>
      <c r="G63" s="22"/>
    </row>
    <row r="64" spans="1:7">
      <c r="A64" s="21" t="s">
        <v>329</v>
      </c>
      <c r="B64" t="s">
        <v>330</v>
      </c>
      <c r="C64" t="s">
        <v>331</v>
      </c>
      <c r="D64" s="22">
        <v>455969.70137496683</v>
      </c>
      <c r="E64" s="22">
        <v>469115.21950723627</v>
      </c>
      <c r="F64" s="23"/>
      <c r="G64" s="22"/>
    </row>
    <row r="65" spans="1:7">
      <c r="F65" s="22"/>
      <c r="G65" s="22"/>
    </row>
    <row r="66" spans="1:7">
      <c r="B66" t="s">
        <v>332</v>
      </c>
      <c r="D66" s="22">
        <f>SUM(D9:D64)</f>
        <v>4118711.1167457853</v>
      </c>
      <c r="E66" s="22">
        <f>SUM(E9:E64)</f>
        <v>4210353.4009346832</v>
      </c>
      <c r="F66" s="22"/>
      <c r="G66" s="22"/>
    </row>
    <row r="67" spans="1:7">
      <c r="B67" t="s">
        <v>336</v>
      </c>
      <c r="D67" s="27">
        <f>D14+D15+D16+D17+D18+D19+D20+D21+D22+D23+D31+D33+D35+D36+D37+D38+D39+D40+D41+D42+D43+D44+D45+D46+D47+D49</f>
        <v>766778.02989591635</v>
      </c>
      <c r="E67" s="27">
        <f>E14+E15+E16+E17+E18+E19+E20+E21+E22+E23+E31+E33+E35+E36+E37+E38+E39+E40+E41+E42+E43+E44+E45+E46+E47+E49</f>
        <v>782173.5806104932</v>
      </c>
      <c r="F67" s="22"/>
      <c r="G67" s="22"/>
    </row>
    <row r="68" spans="1:7">
      <c r="F68" s="22"/>
      <c r="G68" s="22"/>
    </row>
    <row r="69" spans="1:7">
      <c r="A69" s="1" t="s">
        <v>335</v>
      </c>
      <c r="F69" s="22"/>
      <c r="G69" s="22"/>
    </row>
    <row r="70" spans="1:7">
      <c r="A70" t="s">
        <v>334</v>
      </c>
      <c r="F70" s="22"/>
      <c r="G70" s="22"/>
    </row>
    <row r="71" spans="1:7">
      <c r="D71">
        <v>2029</v>
      </c>
      <c r="E71">
        <v>2030</v>
      </c>
      <c r="F71" s="22"/>
      <c r="G71" s="22"/>
    </row>
    <row r="72" spans="1:7">
      <c r="A72" s="21" t="s">
        <v>165</v>
      </c>
      <c r="B72" t="s">
        <v>166</v>
      </c>
      <c r="C72" t="s">
        <v>167</v>
      </c>
      <c r="D72" s="22">
        <v>167561.58745186252</v>
      </c>
      <c r="E72" s="22">
        <v>171173.34503203855</v>
      </c>
      <c r="F72" s="24"/>
      <c r="G72" s="25"/>
    </row>
    <row r="73" spans="1:7">
      <c r="A73" s="21" t="s">
        <v>168</v>
      </c>
      <c r="B73" t="s">
        <v>169</v>
      </c>
      <c r="C73" t="s">
        <v>170</v>
      </c>
      <c r="D73" s="22">
        <v>70064.384715717475</v>
      </c>
      <c r="E73" s="22">
        <v>71044.802997077131</v>
      </c>
      <c r="F73" s="24"/>
      <c r="G73" s="25"/>
    </row>
    <row r="74" spans="1:7">
      <c r="A74" s="21" t="s">
        <v>171</v>
      </c>
      <c r="B74" t="s">
        <v>172</v>
      </c>
      <c r="C74" t="s">
        <v>173</v>
      </c>
      <c r="D74" s="22">
        <v>60666.112557569541</v>
      </c>
      <c r="E74" s="22">
        <v>61328.45992475692</v>
      </c>
      <c r="F74" s="24"/>
      <c r="G74" s="25"/>
    </row>
    <row r="75" spans="1:7">
      <c r="A75" s="21" t="s">
        <v>174</v>
      </c>
      <c r="B75" t="s">
        <v>175</v>
      </c>
      <c r="C75" t="s">
        <v>176</v>
      </c>
      <c r="D75" s="22">
        <v>21485.062403089349</v>
      </c>
      <c r="E75" s="22">
        <v>21536.750604540244</v>
      </c>
      <c r="F75" s="24"/>
      <c r="G75" s="25"/>
    </row>
    <row r="76" spans="1:7">
      <c r="A76" s="21" t="s">
        <v>177</v>
      </c>
      <c r="B76" t="s">
        <v>178</v>
      </c>
      <c r="C76" t="s">
        <v>179</v>
      </c>
      <c r="D76" s="22">
        <v>7228.6115249658578</v>
      </c>
      <c r="E76" s="22">
        <v>7225.7212364712695</v>
      </c>
      <c r="F76" s="24"/>
      <c r="G76" s="25"/>
    </row>
    <row r="77" spans="1:7">
      <c r="A77" s="21" t="s">
        <v>180</v>
      </c>
      <c r="B77" t="s">
        <v>181</v>
      </c>
      <c r="C77" t="s">
        <v>182</v>
      </c>
      <c r="D77" s="22">
        <v>89358.922454344749</v>
      </c>
      <c r="E77" s="22">
        <v>90435.100146083147</v>
      </c>
      <c r="F77" s="24"/>
      <c r="G77" s="25"/>
    </row>
    <row r="78" spans="1:7">
      <c r="A78" s="21" t="s">
        <v>183</v>
      </c>
      <c r="B78" t="s">
        <v>184</v>
      </c>
      <c r="C78" t="s">
        <v>185</v>
      </c>
      <c r="D78" s="22">
        <v>3333.8855513761632</v>
      </c>
      <c r="E78" s="22">
        <v>3378.1391745629376</v>
      </c>
      <c r="F78" s="24"/>
      <c r="G78" s="25"/>
    </row>
    <row r="79" spans="1:7">
      <c r="A79" s="21" t="s">
        <v>186</v>
      </c>
      <c r="B79" t="s">
        <v>187</v>
      </c>
      <c r="C79" t="s">
        <v>188</v>
      </c>
      <c r="D79" s="22">
        <v>17867.302346802007</v>
      </c>
      <c r="E79" s="22">
        <v>18000.506091881933</v>
      </c>
      <c r="F79" s="24"/>
      <c r="G79" s="25"/>
    </row>
    <row r="80" spans="1:7">
      <c r="A80" s="21" t="s">
        <v>189</v>
      </c>
      <c r="B80" t="s">
        <v>190</v>
      </c>
      <c r="C80" t="s">
        <v>191</v>
      </c>
      <c r="D80" s="22">
        <v>13985.641914051492</v>
      </c>
      <c r="E80" s="22">
        <v>13873.268439690002</v>
      </c>
      <c r="F80" s="24"/>
      <c r="G80" s="25"/>
    </row>
    <row r="81" spans="1:7">
      <c r="A81" s="21" t="s">
        <v>192</v>
      </c>
      <c r="B81" t="s">
        <v>193</v>
      </c>
      <c r="C81" t="s">
        <v>194</v>
      </c>
      <c r="D81" s="22">
        <v>10143.897048638084</v>
      </c>
      <c r="E81" s="22">
        <v>10234.988445805755</v>
      </c>
      <c r="F81" s="24"/>
      <c r="G81" s="25"/>
    </row>
    <row r="82" spans="1:7">
      <c r="A82" s="21" t="s">
        <v>195</v>
      </c>
      <c r="B82" t="s">
        <v>196</v>
      </c>
      <c r="C82" t="s">
        <v>197</v>
      </c>
      <c r="D82" s="22">
        <v>5832.2913013377547</v>
      </c>
      <c r="E82" s="22">
        <v>5794.6262308373125</v>
      </c>
      <c r="F82" s="24"/>
      <c r="G82" s="25"/>
    </row>
    <row r="83" spans="1:7">
      <c r="A83" s="21" t="s">
        <v>198</v>
      </c>
      <c r="B83" t="s">
        <v>199</v>
      </c>
      <c r="C83" t="s">
        <v>200</v>
      </c>
      <c r="D83" s="22">
        <v>16740.032685494283</v>
      </c>
      <c r="E83" s="22">
        <v>16880.137829478957</v>
      </c>
      <c r="F83" s="24"/>
      <c r="G83" s="25"/>
    </row>
    <row r="84" spans="1:7">
      <c r="A84" s="21" t="s">
        <v>201</v>
      </c>
      <c r="B84" t="s">
        <v>202</v>
      </c>
      <c r="C84" t="s">
        <v>203</v>
      </c>
      <c r="D84" s="22">
        <v>25901.80788971284</v>
      </c>
      <c r="E84" s="22">
        <v>26256.267500976013</v>
      </c>
      <c r="F84" s="24"/>
      <c r="G84" s="25"/>
    </row>
    <row r="85" spans="1:7">
      <c r="A85" s="21" t="s">
        <v>204</v>
      </c>
      <c r="B85" t="s">
        <v>205</v>
      </c>
      <c r="C85" t="s">
        <v>206</v>
      </c>
      <c r="D85" s="22">
        <v>41438.777813034292</v>
      </c>
      <c r="E85" s="22">
        <v>41848.897003670259</v>
      </c>
      <c r="F85" s="24"/>
      <c r="G85" s="25"/>
    </row>
    <row r="86" spans="1:7">
      <c r="A86" s="21" t="s">
        <v>207</v>
      </c>
      <c r="B86" t="s">
        <v>208</v>
      </c>
      <c r="C86" t="s">
        <v>209</v>
      </c>
      <c r="D86" s="22">
        <v>11310.345081751593</v>
      </c>
      <c r="E86" s="22">
        <v>11523.530394041358</v>
      </c>
      <c r="F86" s="24"/>
      <c r="G86" s="25"/>
    </row>
    <row r="87" spans="1:7">
      <c r="A87" s="21" t="s">
        <v>210</v>
      </c>
      <c r="B87" t="s">
        <v>211</v>
      </c>
      <c r="C87" t="s">
        <v>212</v>
      </c>
      <c r="D87" s="22">
        <v>15728.482672678709</v>
      </c>
      <c r="E87" s="22">
        <v>15797.993845599345</v>
      </c>
      <c r="F87" s="24"/>
      <c r="G87" s="25"/>
    </row>
    <row r="88" spans="1:7">
      <c r="A88" s="21" t="s">
        <v>213</v>
      </c>
      <c r="B88" t="s">
        <v>214</v>
      </c>
      <c r="C88" t="s">
        <v>215</v>
      </c>
      <c r="D88" s="22">
        <v>3198.6502615843001</v>
      </c>
      <c r="E88" s="22">
        <v>3203.4554447514274</v>
      </c>
      <c r="F88" s="24"/>
      <c r="G88" s="25"/>
    </row>
    <row r="89" spans="1:7">
      <c r="A89" s="21" t="s">
        <v>216</v>
      </c>
      <c r="B89" t="s">
        <v>217</v>
      </c>
      <c r="C89" t="s">
        <v>218</v>
      </c>
      <c r="D89" s="22">
        <v>29745.762944736409</v>
      </c>
      <c r="E89" s="22">
        <v>30430.448025305788</v>
      </c>
      <c r="F89" s="24"/>
      <c r="G89" s="25"/>
    </row>
    <row r="90" spans="1:7">
      <c r="A90" s="21" t="s">
        <v>219</v>
      </c>
      <c r="B90" t="s">
        <v>220</v>
      </c>
      <c r="C90" t="s">
        <v>221</v>
      </c>
      <c r="D90" s="22">
        <v>3713.6161082904091</v>
      </c>
      <c r="E90" s="22">
        <v>3767.1090568983659</v>
      </c>
      <c r="F90" s="24"/>
      <c r="G90" s="25"/>
    </row>
    <row r="91" spans="1:7">
      <c r="A91" s="21" t="s">
        <v>222</v>
      </c>
      <c r="B91" t="s">
        <v>223</v>
      </c>
      <c r="C91" t="s">
        <v>224</v>
      </c>
      <c r="D91" s="22">
        <v>12549.338483111294</v>
      </c>
      <c r="E91" s="22">
        <v>12753.392767389525</v>
      </c>
      <c r="F91" s="24"/>
      <c r="G91" s="25"/>
    </row>
    <row r="92" spans="1:7">
      <c r="A92" s="21" t="s">
        <v>225</v>
      </c>
      <c r="B92" t="s">
        <v>226</v>
      </c>
      <c r="C92" t="s">
        <v>227</v>
      </c>
      <c r="D92" s="22">
        <v>6055.0234126674623</v>
      </c>
      <c r="E92" s="22">
        <v>6119.2758086583754</v>
      </c>
      <c r="F92" s="24"/>
      <c r="G92" s="25"/>
    </row>
    <row r="93" spans="1:7">
      <c r="A93" s="21" t="s">
        <v>228</v>
      </c>
      <c r="B93" t="s">
        <v>229</v>
      </c>
      <c r="C93" t="s">
        <v>230</v>
      </c>
      <c r="D93" s="22">
        <v>5399.0209038562452</v>
      </c>
      <c r="E93" s="22">
        <v>5475.1251433487932</v>
      </c>
      <c r="F93" s="24"/>
      <c r="G93" s="25"/>
    </row>
    <row r="94" spans="1:7">
      <c r="A94" s="21" t="s">
        <v>231</v>
      </c>
      <c r="B94" t="s">
        <v>232</v>
      </c>
      <c r="C94" t="s">
        <v>233</v>
      </c>
      <c r="D94" s="22">
        <v>21638.470195867183</v>
      </c>
      <c r="E94" s="22">
        <v>21795.397054660742</v>
      </c>
      <c r="F94" s="24"/>
      <c r="G94" s="25"/>
    </row>
    <row r="95" spans="1:7">
      <c r="A95" s="21" t="s">
        <v>234</v>
      </c>
      <c r="B95" t="s">
        <v>235</v>
      </c>
      <c r="C95" t="s">
        <v>236</v>
      </c>
      <c r="D95" s="22">
        <v>4610.7209641420641</v>
      </c>
      <c r="E95" s="22">
        <v>4656.8235169599675</v>
      </c>
      <c r="F95" s="24"/>
      <c r="G95" s="25"/>
    </row>
    <row r="96" spans="1:7">
      <c r="A96" s="21" t="s">
        <v>237</v>
      </c>
      <c r="B96" t="s">
        <v>238</v>
      </c>
      <c r="C96" t="s">
        <v>239</v>
      </c>
      <c r="D96" s="22">
        <v>16473.569464565415</v>
      </c>
      <c r="E96" s="22">
        <v>16490.059524089502</v>
      </c>
      <c r="F96" s="24"/>
      <c r="G96" s="25"/>
    </row>
    <row r="97" spans="1:7">
      <c r="A97" s="21" t="s">
        <v>240</v>
      </c>
      <c r="B97" t="s">
        <v>241</v>
      </c>
      <c r="C97" t="s">
        <v>242</v>
      </c>
      <c r="D97" s="22">
        <v>21436.694703547397</v>
      </c>
      <c r="E97" s="22">
        <v>21289.795117238453</v>
      </c>
      <c r="F97" s="24"/>
      <c r="G97" s="25"/>
    </row>
    <row r="98" spans="1:7">
      <c r="A98" s="21" t="s">
        <v>243</v>
      </c>
      <c r="B98" t="s">
        <v>244</v>
      </c>
      <c r="C98" t="s">
        <v>245</v>
      </c>
      <c r="D98" s="22">
        <v>7674.7531824591952</v>
      </c>
      <c r="E98" s="22">
        <v>7629.7377298530619</v>
      </c>
      <c r="F98" s="24"/>
      <c r="G98" s="25"/>
    </row>
    <row r="99" spans="1:7">
      <c r="A99" s="21" t="s">
        <v>246</v>
      </c>
      <c r="B99" t="s">
        <v>247</v>
      </c>
      <c r="C99" t="s">
        <v>248</v>
      </c>
      <c r="D99" s="22">
        <v>39054.243060800014</v>
      </c>
      <c r="E99" s="22">
        <v>39460.688148731955</v>
      </c>
      <c r="F99" s="24"/>
      <c r="G99" s="25"/>
    </row>
    <row r="100" spans="1:7">
      <c r="A100" s="21" t="s">
        <v>249</v>
      </c>
      <c r="B100" t="s">
        <v>250</v>
      </c>
      <c r="C100" t="s">
        <v>251</v>
      </c>
      <c r="D100" s="22">
        <v>28890.36737299693</v>
      </c>
      <c r="E100" s="22">
        <v>29038.463537035816</v>
      </c>
      <c r="F100" s="24"/>
      <c r="G100" s="25"/>
    </row>
    <row r="101" spans="1:7">
      <c r="A101" s="21" t="s">
        <v>252</v>
      </c>
      <c r="B101" t="s">
        <v>253</v>
      </c>
      <c r="C101" t="s">
        <v>254</v>
      </c>
      <c r="D101" s="22">
        <v>4426.6264403638315</v>
      </c>
      <c r="E101" s="22">
        <v>4448.4237165750492</v>
      </c>
      <c r="F101" s="24"/>
      <c r="G101" s="25"/>
    </row>
    <row r="102" spans="1:7">
      <c r="A102" s="21" t="s">
        <v>255</v>
      </c>
      <c r="B102" t="s">
        <v>256</v>
      </c>
      <c r="C102" t="s">
        <v>257</v>
      </c>
      <c r="D102" s="22">
        <v>4242.6312671139631</v>
      </c>
      <c r="E102" s="22">
        <v>4291.5549940460887</v>
      </c>
      <c r="F102" s="24"/>
      <c r="G102" s="25"/>
    </row>
    <row r="103" spans="1:7">
      <c r="A103" s="21" t="s">
        <v>258</v>
      </c>
      <c r="B103" t="s">
        <v>259</v>
      </c>
      <c r="C103" t="s">
        <v>260</v>
      </c>
      <c r="D103" s="22">
        <v>23342.758544679564</v>
      </c>
      <c r="E103" s="22">
        <v>23931.472774943166</v>
      </c>
      <c r="F103" s="24"/>
      <c r="G103" s="25"/>
    </row>
    <row r="104" spans="1:7">
      <c r="A104" s="21" t="s">
        <v>261</v>
      </c>
      <c r="B104" t="s">
        <v>262</v>
      </c>
      <c r="C104" t="s">
        <v>263</v>
      </c>
      <c r="D104" s="22">
        <v>6810.3074662313002</v>
      </c>
      <c r="E104" s="22">
        <v>6935.1399859789208</v>
      </c>
      <c r="F104" s="24"/>
      <c r="G104" s="25"/>
    </row>
    <row r="105" spans="1:7">
      <c r="A105" s="21" t="s">
        <v>264</v>
      </c>
      <c r="B105" t="s">
        <v>265</v>
      </c>
      <c r="C105" t="s">
        <v>266</v>
      </c>
      <c r="D105" s="22">
        <v>26794.500265140014</v>
      </c>
      <c r="E105" s="22">
        <v>28480.548751211751</v>
      </c>
      <c r="F105" s="24"/>
      <c r="G105" s="25"/>
    </row>
    <row r="106" spans="1:7">
      <c r="A106" s="21" t="s">
        <v>267</v>
      </c>
      <c r="B106" t="s">
        <v>268</v>
      </c>
      <c r="C106" t="s">
        <v>269</v>
      </c>
      <c r="D106" s="22">
        <v>16668.473745301548</v>
      </c>
      <c r="E106" s="22">
        <v>17017.328989588103</v>
      </c>
      <c r="F106" s="24"/>
      <c r="G106" s="25"/>
    </row>
    <row r="107" spans="1:7">
      <c r="A107" s="21" t="s">
        <v>270</v>
      </c>
      <c r="B107" t="s">
        <v>271</v>
      </c>
      <c r="C107" t="s">
        <v>272</v>
      </c>
      <c r="D107" s="22">
        <v>6634.2384043525835</v>
      </c>
      <c r="E107" s="22">
        <v>6834.4889300016321</v>
      </c>
      <c r="F107" s="24"/>
      <c r="G107" s="25"/>
    </row>
    <row r="108" spans="1:7">
      <c r="A108" s="21" t="s">
        <v>273</v>
      </c>
      <c r="B108" t="s">
        <v>274</v>
      </c>
      <c r="C108" t="s">
        <v>275</v>
      </c>
      <c r="D108" s="22">
        <v>21910.15879762331</v>
      </c>
      <c r="E108" s="22">
        <v>22156.091412299837</v>
      </c>
      <c r="F108" s="24"/>
      <c r="G108" s="25"/>
    </row>
    <row r="109" spans="1:7">
      <c r="A109" s="21" t="s">
        <v>276</v>
      </c>
      <c r="B109" t="s">
        <v>277</v>
      </c>
      <c r="C109" t="s">
        <v>278</v>
      </c>
      <c r="D109" s="22">
        <v>17702.811462143032</v>
      </c>
      <c r="E109" s="22">
        <v>18430.829216182228</v>
      </c>
      <c r="F109" s="24"/>
      <c r="G109" s="25"/>
    </row>
    <row r="110" spans="1:7">
      <c r="A110" s="21" t="s">
        <v>279</v>
      </c>
      <c r="B110" t="s">
        <v>280</v>
      </c>
      <c r="C110" t="s">
        <v>281</v>
      </c>
      <c r="D110" s="22">
        <v>13006.382294555762</v>
      </c>
      <c r="E110" s="22">
        <v>12786.45526401471</v>
      </c>
      <c r="F110" s="24"/>
      <c r="G110" s="25"/>
    </row>
    <row r="111" spans="1:7">
      <c r="A111" s="21" t="s">
        <v>282</v>
      </c>
      <c r="B111" t="s">
        <v>283</v>
      </c>
      <c r="C111" t="s">
        <v>284</v>
      </c>
      <c r="D111" s="22">
        <v>95536.053671430476</v>
      </c>
      <c r="E111" s="22">
        <v>95269.299632459602</v>
      </c>
      <c r="F111" s="24"/>
      <c r="G111" s="25"/>
    </row>
    <row r="112" spans="1:7">
      <c r="A112" s="21" t="s">
        <v>285</v>
      </c>
      <c r="B112" t="s">
        <v>286</v>
      </c>
      <c r="C112" t="s">
        <v>287</v>
      </c>
      <c r="D112" s="22">
        <v>227102.74570289973</v>
      </c>
      <c r="E112" s="22">
        <v>230912.80701870844</v>
      </c>
      <c r="F112" s="24"/>
      <c r="G112" s="25"/>
    </row>
    <row r="113" spans="1:7">
      <c r="A113" s="21" t="s">
        <v>288</v>
      </c>
      <c r="B113" t="s">
        <v>289</v>
      </c>
      <c r="C113" t="s">
        <v>290</v>
      </c>
      <c r="D113" s="22">
        <v>465829.67297175672</v>
      </c>
      <c r="E113" s="22">
        <v>471774.02569552028</v>
      </c>
      <c r="F113" s="24"/>
      <c r="G113" s="25"/>
    </row>
    <row r="114" spans="1:7">
      <c r="A114" s="21" t="s">
        <v>291</v>
      </c>
      <c r="B114" t="s">
        <v>292</v>
      </c>
      <c r="C114" t="s">
        <v>293</v>
      </c>
      <c r="D114" s="22">
        <v>157105.51794875393</v>
      </c>
      <c r="E114" s="22">
        <v>157799.83723257727</v>
      </c>
      <c r="F114" s="24"/>
      <c r="G114" s="25"/>
    </row>
    <row r="115" spans="1:7">
      <c r="A115" s="21" t="s">
        <v>294</v>
      </c>
      <c r="B115" t="s">
        <v>295</v>
      </c>
      <c r="C115" t="s">
        <v>296</v>
      </c>
      <c r="D115" s="22">
        <v>151829.42371446823</v>
      </c>
      <c r="E115" s="22">
        <v>155007.06862120287</v>
      </c>
      <c r="F115" s="24"/>
      <c r="G115" s="25"/>
    </row>
    <row r="116" spans="1:7">
      <c r="A116" s="21" t="s">
        <v>297</v>
      </c>
      <c r="B116" t="s">
        <v>298</v>
      </c>
      <c r="C116" t="s">
        <v>299</v>
      </c>
      <c r="D116" s="22">
        <v>328738.33351474069</v>
      </c>
      <c r="E116" s="22">
        <v>336684.07774963201</v>
      </c>
      <c r="F116" s="24"/>
      <c r="G116" s="25"/>
    </row>
    <row r="117" spans="1:7">
      <c r="A117" s="21" t="s">
        <v>300</v>
      </c>
      <c r="B117" t="s">
        <v>301</v>
      </c>
      <c r="C117" t="s">
        <v>302</v>
      </c>
      <c r="D117" s="22">
        <v>153576.78720780869</v>
      </c>
      <c r="E117" s="22">
        <v>150905.75533832042</v>
      </c>
      <c r="F117" s="24"/>
      <c r="G117" s="25"/>
    </row>
    <row r="118" spans="1:7">
      <c r="A118" s="21" t="s">
        <v>303</v>
      </c>
      <c r="B118" t="s">
        <v>304</v>
      </c>
      <c r="C118" t="s">
        <v>305</v>
      </c>
      <c r="D118" s="22">
        <v>41111.814484298979</v>
      </c>
      <c r="E118" s="22">
        <v>41691.323886318809</v>
      </c>
      <c r="F118" s="24"/>
      <c r="G118" s="25"/>
    </row>
    <row r="119" spans="1:7">
      <c r="A119" s="21" t="s">
        <v>306</v>
      </c>
      <c r="B119" t="s">
        <v>307</v>
      </c>
      <c r="C119" t="s">
        <v>308</v>
      </c>
      <c r="D119" s="22">
        <v>89684.973452688835</v>
      </c>
      <c r="E119" s="22">
        <v>91899.757611116744</v>
      </c>
      <c r="F119" s="24"/>
      <c r="G119" s="25"/>
    </row>
    <row r="120" spans="1:7">
      <c r="A120" s="21" t="s">
        <v>309</v>
      </c>
      <c r="B120" t="s">
        <v>310</v>
      </c>
      <c r="C120" t="s">
        <v>311</v>
      </c>
      <c r="D120" s="22">
        <v>180253.93265773557</v>
      </c>
      <c r="E120" s="22">
        <v>182850.40845783683</v>
      </c>
      <c r="F120" s="24"/>
      <c r="G120" s="25"/>
    </row>
    <row r="121" spans="1:7">
      <c r="A121" s="21" t="s">
        <v>312</v>
      </c>
      <c r="B121" t="s">
        <v>313</v>
      </c>
      <c r="C121" t="s">
        <v>314</v>
      </c>
      <c r="D121" s="22">
        <v>65907.750473867229</v>
      </c>
      <c r="E121" s="22">
        <v>68432.925421936685</v>
      </c>
      <c r="F121" s="24"/>
      <c r="G121" s="25"/>
    </row>
    <row r="122" spans="1:7">
      <c r="A122" s="21" t="s">
        <v>315</v>
      </c>
      <c r="B122" t="s">
        <v>316</v>
      </c>
      <c r="C122" t="s">
        <v>317</v>
      </c>
      <c r="D122" s="22">
        <v>97699.333606608168</v>
      </c>
      <c r="E122" s="22">
        <v>100555.09840120231</v>
      </c>
      <c r="F122" s="24"/>
      <c r="G122" s="25"/>
    </row>
    <row r="123" spans="1:7">
      <c r="A123" s="21" t="s">
        <v>318</v>
      </c>
      <c r="B123" t="s">
        <v>319</v>
      </c>
      <c r="C123" t="s">
        <v>320</v>
      </c>
      <c r="D123" s="22">
        <v>75513.904893278581</v>
      </c>
      <c r="E123" s="22">
        <v>76153.595092051823</v>
      </c>
      <c r="F123" s="24"/>
      <c r="G123" s="25"/>
    </row>
    <row r="124" spans="1:7">
      <c r="A124" s="21">
        <v>1107</v>
      </c>
      <c r="B124" t="s">
        <v>321</v>
      </c>
      <c r="C124" t="s">
        <v>322</v>
      </c>
      <c r="D124" s="22">
        <v>57597.746441825053</v>
      </c>
      <c r="E124" s="22">
        <v>59117.054748871036</v>
      </c>
      <c r="F124" s="24"/>
      <c r="G124" s="25"/>
    </row>
    <row r="125" spans="1:7">
      <c r="A125" s="21" t="s">
        <v>323</v>
      </c>
      <c r="B125" t="s">
        <v>324</v>
      </c>
      <c r="C125" t="s">
        <v>325</v>
      </c>
      <c r="D125" s="22">
        <v>169991.53973574747</v>
      </c>
      <c r="E125" s="22">
        <v>174189.50685085304</v>
      </c>
      <c r="F125" s="24"/>
      <c r="G125" s="25"/>
    </row>
    <row r="126" spans="1:7">
      <c r="A126" s="21" t="s">
        <v>326</v>
      </c>
      <c r="B126" t="s">
        <v>327</v>
      </c>
      <c r="C126" t="s">
        <v>328</v>
      </c>
      <c r="D126" s="22">
        <v>88696.32450424174</v>
      </c>
      <c r="E126" s="22">
        <v>90896.007895308197</v>
      </c>
      <c r="F126" s="24"/>
      <c r="G126" s="25"/>
    </row>
    <row r="127" spans="1:7">
      <c r="A127" s="21" t="s">
        <v>329</v>
      </c>
      <c r="B127" t="s">
        <v>330</v>
      </c>
      <c r="C127" t="s">
        <v>331</v>
      </c>
      <c r="D127" s="22">
        <v>437312.35271178122</v>
      </c>
      <c r="E127" s="22">
        <v>447928.25229107984</v>
      </c>
      <c r="F127" s="24"/>
      <c r="G127" s="25"/>
    </row>
    <row r="128" spans="1:7">
      <c r="G128" s="22"/>
    </row>
    <row r="129" spans="2:7">
      <c r="B129" t="s">
        <v>332</v>
      </c>
      <c r="D129" s="22" cm="1">
        <f t="array" ref="D129">SUM(+++D72:D127)</f>
        <v>3804114.4728524871</v>
      </c>
      <c r="E129" s="22" cm="1">
        <f t="array" ref="E129">SUM(+++E72:E127)</f>
        <v>3865821.4417522699</v>
      </c>
      <c r="F129" s="22"/>
      <c r="G129" s="22"/>
    </row>
    <row r="130" spans="2:7">
      <c r="B130" t="s">
        <v>336</v>
      </c>
      <c r="D130" s="27">
        <f>D77+D78+D79+D80+D81+D82+D83+D84+D85+D86+D94+D96+D98+D99+D100+D101+D102+D103+D104+D105+D106+D107+D108+D109+D110+D112</f>
        <v>718285.94175363658</v>
      </c>
      <c r="E130" s="27">
        <f>E77+E78+E79+E80+E81+E82+E83+E84+E85+E86+E94+E96+E98+E99+E100+E101+E102+E103+E104+E105+E106+E107+E108+E109+E110+E112</f>
        <v>728864.94830494863</v>
      </c>
    </row>
  </sheetData>
  <pageMargins left="0.511811024" right="0.511811024" top="0.78740157499999996" bottom="0.78740157499999996" header="0.31496062000000002" footer="0.31496062000000002"/>
  <ignoredErrors>
    <ignoredError sqref="D66:E66 D129:E12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B13" sqref="B13"/>
    </sheetView>
  </sheetViews>
  <sheetFormatPr defaultColWidth="8.77734375" defaultRowHeight="14.4"/>
  <cols>
    <col min="1" max="1" width="34.33203125" customWidth="1"/>
    <col min="2" max="2" width="36.77734375" customWidth="1"/>
    <col min="3" max="3" width="68.44140625" customWidth="1"/>
  </cols>
  <sheetData>
    <row r="1" spans="1:3">
      <c r="A1" s="4" t="s">
        <v>7</v>
      </c>
      <c r="B1" s="8" t="s">
        <v>15</v>
      </c>
      <c r="C1" s="4" t="s">
        <v>16</v>
      </c>
    </row>
    <row r="2" spans="1:3">
      <c r="A2" t="s">
        <v>8</v>
      </c>
      <c r="B2" s="9">
        <f>(SourceData2!E32-SourceData2!E95)/SourceData2!E32</f>
        <v>0.16590623077552963</v>
      </c>
      <c r="C2" s="2"/>
    </row>
    <row r="3" spans="1:3">
      <c r="A3" t="s">
        <v>9</v>
      </c>
      <c r="B3" s="9">
        <f>(SourceData2!E11-SourceData2!E74)/SourceData2!E11</f>
        <v>0.19264429357157489</v>
      </c>
      <c r="C3" s="2"/>
    </row>
    <row r="4" spans="1:3">
      <c r="A4" t="s">
        <v>10</v>
      </c>
      <c r="B4" s="9">
        <f>(SourceData2!E34-SourceData2!E97)/SourceData2!E34</f>
        <v>0.37961562153178235</v>
      </c>
      <c r="C4" s="2"/>
    </row>
    <row r="5" spans="1:3">
      <c r="A5" t="s">
        <v>11</v>
      </c>
      <c r="B5" s="26">
        <f>(SUM(SourceData2!E24:E30)-SUM(SourceData2!E87:E93))/SUM(SourceData2!E24:E30)</f>
        <v>1.4727991704812926E-2</v>
      </c>
      <c r="C5" s="2"/>
    </row>
    <row r="6" spans="1:3" ht="28.8">
      <c r="A6" t="s">
        <v>12</v>
      </c>
      <c r="B6" s="10">
        <v>0</v>
      </c>
      <c r="C6" s="2" t="s">
        <v>17</v>
      </c>
    </row>
    <row r="7" spans="1:3" ht="28.8">
      <c r="A7" t="s">
        <v>13</v>
      </c>
      <c r="B7" s="10">
        <v>0</v>
      </c>
      <c r="C7" s="2" t="s">
        <v>21</v>
      </c>
    </row>
    <row r="8" spans="1:3" ht="28.8">
      <c r="A8" t="s">
        <v>30</v>
      </c>
      <c r="B8" s="10">
        <v>0</v>
      </c>
      <c r="C8" s="11" t="s">
        <v>31</v>
      </c>
    </row>
    <row r="9" spans="1:3" ht="15" thickBot="1">
      <c r="A9" t="s">
        <v>14</v>
      </c>
      <c r="B9" s="28">
        <f>(SourceData2!E67-SourceData2!E130)/SourceData2!E67</f>
        <v>6.8154478273143318E-2</v>
      </c>
      <c r="C9" s="2"/>
    </row>
    <row r="10" spans="1:3" ht="15" thickBot="1"/>
    <row r="11" spans="1:3">
      <c r="A11" s="5" t="s">
        <v>18</v>
      </c>
    </row>
    <row r="12" spans="1:3">
      <c r="A12" s="6" t="s">
        <v>19</v>
      </c>
    </row>
    <row r="13" spans="1:3" ht="15" thickBot="1">
      <c r="A13" s="7" t="s">
        <v>20</v>
      </c>
    </row>
  </sheetData>
  <pageMargins left="0.7" right="0.7" top="0.75" bottom="0.75" header="0.3" footer="0.3"/>
  <ignoredErrors>
    <ignoredError sqref="B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9"/>
  <sheetViews>
    <sheetView workbookViewId="0">
      <selection activeCell="B2" sqref="B2"/>
    </sheetView>
  </sheetViews>
  <sheetFormatPr defaultColWidth="8.77734375" defaultRowHeight="14.4"/>
  <cols>
    <col min="1" max="1" width="33.33203125" customWidth="1"/>
    <col min="2" max="2" width="27" customWidth="1"/>
  </cols>
  <sheetData>
    <row r="1" spans="1:2" ht="28.8">
      <c r="A1" s="1" t="s">
        <v>29</v>
      </c>
      <c r="B1" s="18" t="s">
        <v>151</v>
      </c>
    </row>
    <row r="2" spans="1:2">
      <c r="A2" t="s">
        <v>8</v>
      </c>
      <c r="B2" s="13">
        <f>Results!B2</f>
        <v>0.16590623077552963</v>
      </c>
    </row>
    <row r="3" spans="1:2">
      <c r="A3" t="s">
        <v>9</v>
      </c>
      <c r="B3" s="13">
        <f>Results!B3</f>
        <v>0.19264429357157489</v>
      </c>
    </row>
    <row r="4" spans="1:2">
      <c r="A4" t="s">
        <v>10</v>
      </c>
      <c r="B4" s="13">
        <f>Results!B4</f>
        <v>0.37961562153178235</v>
      </c>
    </row>
    <row r="5" spans="1:2">
      <c r="A5" t="s">
        <v>11</v>
      </c>
      <c r="B5" s="13">
        <f>Results!B5</f>
        <v>1.4727991704812926E-2</v>
      </c>
    </row>
    <row r="6" spans="1:2">
      <c r="A6" t="s">
        <v>12</v>
      </c>
      <c r="B6" s="14">
        <f>Results!B6</f>
        <v>0</v>
      </c>
    </row>
    <row r="7" spans="1:2">
      <c r="A7" t="s">
        <v>13</v>
      </c>
      <c r="B7" s="14">
        <f>Results!B7</f>
        <v>0</v>
      </c>
    </row>
    <row r="8" spans="1:2">
      <c r="A8" t="s">
        <v>30</v>
      </c>
      <c r="B8" s="14">
        <f>Results!B8</f>
        <v>0</v>
      </c>
    </row>
    <row r="9" spans="1:2">
      <c r="A9" t="s">
        <v>14</v>
      </c>
      <c r="B9" s="13">
        <f>Results!B9</f>
        <v>6.8154478273143318E-2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About</vt:lpstr>
      <vt:lpstr>SourceData</vt:lpstr>
      <vt:lpstr>SourceData2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2014-03-25T02:22:10Z</dcterms:created>
  <dcterms:modified xsi:type="dcterms:W3CDTF">2020-04-28T17:10:51Z</dcterms:modified>
</cp:coreProperties>
</file>