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egisrathmann/Documents/WRI/Produtos/Produto 4/InputData/land/PLANAbPiaSY/"/>
    </mc:Choice>
  </mc:AlternateContent>
  <xr:revisionPtr revIDLastSave="0" documentId="8_{B167CE9F-55BE-414E-9646-72CCB17070D9}" xr6:coauthVersionLast="45" xr6:coauthVersionMax="45" xr10:uidLastSave="{00000000-0000-0000-0000-000000000000}"/>
  <bookViews>
    <workbookView xWindow="0" yWindow="460" windowWidth="20500" windowHeight="7160" tabRatio="832" activeTab="6" xr2:uid="{00000000-000D-0000-FFFF-FFFF00000000}"/>
  </bookViews>
  <sheets>
    <sheet name="About" sheetId="1" r:id="rId1"/>
    <sheet name="Aff Ref" sheetId="13" r:id="rId2"/>
    <sheet name="Set Asides" sheetId="14" r:id="rId3"/>
    <sheet name="Avoided Def" sheetId="12" r:id="rId4"/>
    <sheet name="Impr Forest Mgmt" sheetId="11" r:id="rId5"/>
    <sheet name="Forest Restoration" sheetId="10" r:id="rId6"/>
    <sheet name="PLANAbPiaSY" sheetId="3" r:id="rId7"/>
  </sheets>
  <definedNames>
    <definedName name="acres_per_million_hectare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8" i="12" l="1"/>
  <c r="G5" i="3" s="1"/>
  <c r="A14" i="10"/>
  <c r="A13" i="11"/>
  <c r="AH5" i="3" l="1"/>
  <c r="Z5" i="3"/>
  <c r="R5" i="3"/>
  <c r="J5" i="3"/>
  <c r="Y5" i="3"/>
  <c r="AJ5" i="3"/>
  <c r="AF5" i="3"/>
  <c r="AB5" i="3"/>
  <c r="X5" i="3"/>
  <c r="T5" i="3"/>
  <c r="P5" i="3"/>
  <c r="L5" i="3"/>
  <c r="H5" i="3"/>
  <c r="AD5" i="3"/>
  <c r="V5" i="3"/>
  <c r="N5" i="3"/>
  <c r="F5" i="3"/>
  <c r="AG5" i="3"/>
  <c r="AC5" i="3"/>
  <c r="U5" i="3"/>
  <c r="Q5" i="3"/>
  <c r="M5" i="3"/>
  <c r="I5" i="3"/>
  <c r="AI5" i="3"/>
  <c r="AE5" i="3"/>
  <c r="AA5" i="3"/>
  <c r="W5" i="3"/>
  <c r="S5" i="3"/>
  <c r="O5" i="3"/>
  <c r="K5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D11" i="14" l="1"/>
  <c r="A19" i="14" s="1"/>
  <c r="A36" i="14" s="1"/>
  <c r="A17" i="13"/>
  <c r="A20" i="13" s="1"/>
  <c r="A36" i="13" s="1"/>
  <c r="A38" i="13" s="1"/>
  <c r="C12" i="13"/>
  <c r="I3" i="3" l="1"/>
  <c r="M3" i="3"/>
  <c r="Q3" i="3"/>
  <c r="U3" i="3"/>
  <c r="Y3" i="3"/>
  <c r="AC3" i="3"/>
  <c r="AG3" i="3"/>
  <c r="V3" i="3"/>
  <c r="AD3" i="3"/>
  <c r="G3" i="3"/>
  <c r="O3" i="3"/>
  <c r="W3" i="3"/>
  <c r="AE3" i="3"/>
  <c r="L3" i="3"/>
  <c r="T3" i="3"/>
  <c r="AB3" i="3"/>
  <c r="AF3" i="3"/>
  <c r="F3" i="3"/>
  <c r="J3" i="3"/>
  <c r="N3" i="3"/>
  <c r="R3" i="3"/>
  <c r="Z3" i="3"/>
  <c r="AH3" i="3"/>
  <c r="K3" i="3"/>
  <c r="S3" i="3"/>
  <c r="AA3" i="3"/>
  <c r="AI3" i="3"/>
  <c r="H3" i="3"/>
  <c r="P3" i="3"/>
  <c r="X3" i="3"/>
  <c r="AJ3" i="3"/>
  <c r="G2" i="3"/>
  <c r="K2" i="3"/>
  <c r="W2" i="3"/>
  <c r="AE2" i="3"/>
  <c r="I2" i="3"/>
  <c r="Y2" i="3"/>
  <c r="H2" i="3"/>
  <c r="L2" i="3"/>
  <c r="P2" i="3"/>
  <c r="T2" i="3"/>
  <c r="X2" i="3"/>
  <c r="AB2" i="3"/>
  <c r="AF2" i="3"/>
  <c r="AJ2" i="3"/>
  <c r="M2" i="3"/>
  <c r="U2" i="3"/>
  <c r="AG2" i="3"/>
  <c r="J2" i="3"/>
  <c r="N2" i="3"/>
  <c r="R2" i="3"/>
  <c r="V2" i="3"/>
  <c r="Z2" i="3"/>
  <c r="AD2" i="3"/>
  <c r="AH2" i="3"/>
  <c r="O2" i="3"/>
  <c r="S2" i="3"/>
  <c r="AA2" i="3"/>
  <c r="AI2" i="3"/>
  <c r="Q2" i="3"/>
  <c r="AC2" i="3"/>
  <c r="F2" i="3"/>
  <c r="A12" i="12"/>
  <c r="A18" i="11"/>
  <c r="A19" i="11" s="1"/>
  <c r="N4" i="3" l="1"/>
  <c r="R4" i="3"/>
  <c r="V4" i="3"/>
  <c r="Z4" i="3"/>
  <c r="AD4" i="3"/>
  <c r="AH4" i="3"/>
  <c r="H4" i="3"/>
  <c r="O4" i="3"/>
  <c r="S4" i="3"/>
  <c r="AA4" i="3"/>
  <c r="AI4" i="3"/>
  <c r="I4" i="3"/>
  <c r="P4" i="3"/>
  <c r="T4" i="3"/>
  <c r="AF4" i="3"/>
  <c r="J4" i="3"/>
  <c r="M4" i="3"/>
  <c r="U4" i="3"/>
  <c r="AC4" i="3"/>
  <c r="G4" i="3"/>
  <c r="K4" i="3"/>
  <c r="W4" i="3"/>
  <c r="AE4" i="3"/>
  <c r="L4" i="3"/>
  <c r="X4" i="3"/>
  <c r="AB4" i="3"/>
  <c r="AJ4" i="3"/>
  <c r="Q4" i="3"/>
  <c r="Y4" i="3"/>
  <c r="AG4" i="3"/>
  <c r="F4" i="3"/>
</calcChain>
</file>

<file path=xl/sharedStrings.xml><?xml version="1.0" encoding="utf-8"?>
<sst xmlns="http://schemas.openxmlformats.org/spreadsheetml/2006/main" count="141" uniqueCount="129">
  <si>
    <t>PLANAbPiaSY Potential Land Area Newly Affected by Policy in a Single Year</t>
  </si>
  <si>
    <t>Sources: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</si>
  <si>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</si>
  <si>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</si>
  <si>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</si>
  <si>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</si>
  <si>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</si>
  <si>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</si>
  <si>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acres</t>
  </si>
  <si>
    <t>Acres Available Annually for Conversion</t>
  </si>
  <si>
    <t>This depends on the speed with which it would be possible to conduct</t>
  </si>
  <si>
    <t>tree planting operations on the available acres.  In practice, this may depend</t>
  </si>
  <si>
    <t>as much on financial and legal hurdles as on technical challenges, such as</t>
  </si>
  <si>
    <t>workforce or tree availability.  Lacking good data on this topic,</t>
  </si>
  <si>
    <t>years needed to afforest/reforest all available acreage</t>
  </si>
  <si>
    <t>acres able to be afforested or reforested per year</t>
  </si>
  <si>
    <t>Acres Available for Afforestation and Reforestation</t>
  </si>
  <si>
    <t>and given the very large potential land area that could sustain a forest,</t>
  </si>
  <si>
    <t>it is best to assume a long time horizon, to avoid making the</t>
  </si>
  <si>
    <t>afforestation/reforestion policy lever unrealistically strong.</t>
  </si>
  <si>
    <t>Accordingly, we will assume that if all of the suitable lands could</t>
  </si>
  <si>
    <t>How many of these acres are available annually for set-asides?</t>
  </si>
  <si>
    <t>This depends on the speed with which timber harvesting could be scaled</t>
  </si>
  <si>
    <t>down, given the need to find replacement materials for forest products.</t>
  </si>
  <si>
    <t>It also is likely not desirable to completely cease timber harvesting,</t>
  </si>
  <si>
    <t>as wood is a renewable resource and may be better than fabricating</t>
  </si>
  <si>
    <t>certain replacement materials.  Lacking good data on this,</t>
  </si>
  <si>
    <t>we will assume that timber harvesting could be reduced from its</t>
  </si>
  <si>
    <t>be implemented in full strength throughout the entire model run,</t>
  </si>
  <si>
    <t>by the end.</t>
  </si>
  <si>
    <t>potential reduction in timber harvesting achievable per year</t>
  </si>
  <si>
    <t>fraction of eligible forest that could be brought under best</t>
  </si>
  <si>
    <t>management practices during model run</t>
  </si>
  <si>
    <t>acres potentially available for forest set-asides per year</t>
  </si>
  <si>
    <t>acres potentially affected by improved forest management per year</t>
  </si>
  <si>
    <t>Notes</t>
  </si>
  <si>
    <t>present scale by 2% of its current level per year.  The model run</t>
  </si>
  <si>
    <t>Potential Land Area (acres/year)</t>
  </si>
  <si>
    <t>In Brazil, there is around 24 Mha of degraded land.</t>
  </si>
  <si>
    <t>Several studies analyse this potential.</t>
  </si>
  <si>
    <t>In the reference used here (REF scenario), 16,4 Mha is proposed to be</t>
  </si>
  <si>
    <t>1 hectare = 2,47 acres</t>
  </si>
  <si>
    <t>16,4 Mha = 40,53 Million acres</t>
  </si>
  <si>
    <t>Million acres able to be designated for forest restoration</t>
  </si>
  <si>
    <t>recovery by forest restoration.</t>
  </si>
  <si>
    <t>This represents the total acreage during model run</t>
  </si>
  <si>
    <t>In Brazil, great part of the public and private forests are already</t>
  </si>
  <si>
    <t xml:space="preserve">protected by law are considered here as potential new forests </t>
  </si>
  <si>
    <t>Among these pratices, there are indigenous land, natural reserves, conservation</t>
  </si>
  <si>
    <t>for improved best management pratices</t>
  </si>
  <si>
    <t>Mha</t>
  </si>
  <si>
    <t>/ Page 21 - table 1</t>
  </si>
  <si>
    <t>/ "Não destinadas" column</t>
  </si>
  <si>
    <t>http://www.florestal.gov.br/documentos/publicacoes/4087-relatorio-de-gestao-de-florestas-publicas-2018/file</t>
  </si>
  <si>
    <t>http://snif.florestal.gov.br/images/pdf/publicacoes/Florestas_Brasil_2019_Portugues.pdf</t>
  </si>
  <si>
    <t>Million acres</t>
  </si>
  <si>
    <t>under best management pratices.</t>
  </si>
  <si>
    <t>units, permanent reserved areas, legal private reserves, etc</t>
  </si>
  <si>
    <t>aims to decrease this value to 20.087 Km².</t>
  </si>
  <si>
    <t>In Brazil, an average of 47.334 Km² of forests are deforestated per year.</t>
  </si>
  <si>
    <t>Then, the diffence of these values represent the forest area that could be</t>
  </si>
  <si>
    <t>avoided to be defforestated</t>
  </si>
  <si>
    <t>47.334 - 20.087 = 27.247 Km²</t>
  </si>
  <si>
    <t>Km²</t>
  </si>
  <si>
    <t>* 1 Km² = 100 ha</t>
  </si>
  <si>
    <t>Kerdan estimates that Brazil has the potential to liberate up to 68,4 Mha by 2050</t>
  </si>
  <si>
    <t>and this land could sustain a forest</t>
  </si>
  <si>
    <t>https://link.springer.com/content/pdf/10.1007%2Fs41050-019-00012-3.pdf</t>
  </si>
  <si>
    <t>*See on conclusions, second paragraph, forth line.</t>
  </si>
  <si>
    <t xml:space="preserve">Degraded land could also be included here, but the forestation potential </t>
  </si>
  <si>
    <r>
      <t>on degraded land is already accounted in</t>
    </r>
    <r>
      <rPr>
        <i/>
        <sz val="11"/>
        <color theme="1"/>
        <rFont val="Calibri"/>
        <family val="2"/>
        <scheme val="minor"/>
      </rPr>
      <t xml:space="preserve"> Forest Restoration</t>
    </r>
    <r>
      <rPr>
        <sz val="11"/>
        <color theme="1"/>
        <rFont val="Calibri"/>
        <family val="2"/>
        <scheme val="minor"/>
      </rPr>
      <t xml:space="preserve"> variable </t>
    </r>
  </si>
  <si>
    <t>68,4 Mha</t>
  </si>
  <si>
    <t>=</t>
  </si>
  <si>
    <t>acres available</t>
  </si>
  <si>
    <t xml:space="preserve">Brazil territory has 800.511.000 ha </t>
  </si>
  <si>
    <t>This corresponds to 1,9 billion acres</t>
  </si>
  <si>
    <t>acres in Brazil</t>
  </si>
  <si>
    <t xml:space="preserve">So, this represents that </t>
  </si>
  <si>
    <t>of the total territory</t>
  </si>
  <si>
    <t>could be liberated for reforestation</t>
  </si>
  <si>
    <t>total land in Brazil</t>
  </si>
  <si>
    <t>be converted to forest, it would require 1 year for each 0,2% of the</t>
  </si>
  <si>
    <t>fraction of Brazil' land area forested per year</t>
  </si>
  <si>
    <t xml:space="preserve">on private areas, and it represents </t>
  </si>
  <si>
    <t>ha</t>
  </si>
  <si>
    <t>Then, it makes dificult to calculate the sequestration potential</t>
  </si>
  <si>
    <t>is allowed, but at a very limited scale and under different restrict requirements.</t>
  </si>
  <si>
    <t xml:space="preserve">Planted forests for timber production are concentrated </t>
  </si>
  <si>
    <t>In Brazil, there are few natural public forests under best management pratice that timber production</t>
  </si>
  <si>
    <t>from setting aside these trees harvesting on public forests.</t>
  </si>
  <si>
    <t>Also, Brazil has significant ilegal timber harvesting from natural forests,</t>
  </si>
  <si>
    <r>
      <t xml:space="preserve">but this is included on </t>
    </r>
    <r>
      <rPr>
        <i/>
        <sz val="11"/>
        <color theme="1"/>
        <rFont val="Calibri"/>
        <family val="2"/>
        <scheme val="minor"/>
      </rPr>
      <t>Avoided Deforestation</t>
    </r>
    <r>
      <rPr>
        <sz val="11"/>
        <color theme="1"/>
        <rFont val="Calibri"/>
        <family val="2"/>
        <scheme val="minor"/>
      </rPr>
      <t xml:space="preserve"> variable.</t>
    </r>
  </si>
  <si>
    <t>So, we assume that only private planted forests could be set aside,</t>
  </si>
  <si>
    <t>years</t>
  </si>
  <si>
    <t>and it has an average cutting cycle of</t>
  </si>
  <si>
    <t>acres cut per year</t>
  </si>
  <si>
    <t>Annual acreage cut</t>
  </si>
  <si>
    <t>*1 ha = 2,47 acres</t>
  </si>
  <si>
    <t>Great part of this area is likely to be recovery by forest restoration.</t>
  </si>
  <si>
    <t>acres available per year for forest restorarion, considering</t>
  </si>
  <si>
    <t>Kerdan, I. G. et al (2019). Carbon Sequestration Potential from Large-Scale Reforestation and Sugarcane Expansion on Abandoned Agricultural Lands in Brazil</t>
  </si>
  <si>
    <t>Polytechnica</t>
  </si>
  <si>
    <t>Annual Acreage Cut of Planted Forests - Set Asides</t>
  </si>
  <si>
    <t>Brazilian Florest Service</t>
  </si>
  <si>
    <t>Avoided Deforestation</t>
  </si>
  <si>
    <t>Page 216, table 76</t>
  </si>
  <si>
    <t>http://www.mctic.gov.br/mctic/export/sites/institucional/ciencia/SEPED/clima/arquivos/projeto_opcoes_mitigacao/publicacoes/AFOLU.pdf</t>
  </si>
  <si>
    <t>Brazilian Ministry of Science, Technology, Innovation and Communication (MCTIC)</t>
  </si>
  <si>
    <t>Report: "Opções de mitigação de gases de efeito estufa em setores-chave do Brasil"</t>
  </si>
  <si>
    <t>Version: "Modelagem Setorial  de opções de baixo carbono para agricultura, florestas e outros usos do solo (AFOLU)"</t>
  </si>
  <si>
    <t>Total Forest Acreage for Best Management Pratice</t>
  </si>
  <si>
    <t>Public Natural Forests</t>
  </si>
  <si>
    <t>Page 21, table 1</t>
  </si>
  <si>
    <t>Only peatland restoration policy is not used in the BR version of the model.</t>
  </si>
  <si>
    <t xml:space="preserve">Forest Restoration </t>
  </si>
  <si>
    <t>Page 216, table 77</t>
  </si>
  <si>
    <t>Area Available for Afforestation and Reforestation</t>
  </si>
  <si>
    <t xml:space="preserve">A national tagert, set as a "Reference Scenario" in the refence document, </t>
  </si>
  <si>
    <r>
      <rPr>
        <b/>
        <sz val="11"/>
        <color theme="1"/>
        <rFont val="Calibri"/>
        <family val="2"/>
        <scheme val="minor"/>
      </rPr>
      <t>Public Forest</t>
    </r>
    <r>
      <rPr>
        <sz val="11"/>
        <color theme="1"/>
        <rFont val="Calibri"/>
        <family val="2"/>
        <scheme val="minor"/>
      </rPr>
      <t xml:space="preserve"> not yet designated</t>
    </r>
  </si>
  <si>
    <t>*Eucaliptus and Pine are the main planted forest types.</t>
  </si>
  <si>
    <t>period (2020-2050) is 31 years long, so if the policy were to</t>
  </si>
  <si>
    <t>there would be a total 62% reduction in timber harvesting per year</t>
  </si>
  <si>
    <t>acres potentially affected by improved forest management</t>
  </si>
  <si>
    <t>The public forests not yet designated /</t>
  </si>
  <si>
    <t>the period of 2020 - 2050 (30 years - model run)</t>
  </si>
  <si>
    <t>Potential Total Avoided Deforestation</t>
  </si>
  <si>
    <t>Area potentially avoided to be deforestated per year</t>
  </si>
  <si>
    <t>considering 30 years of the model run (2020 - 2050)</t>
  </si>
  <si>
    <t>Pag 47, table 11 / Base year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</si>
</sst>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%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32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2" borderId="0" xfId="0" applyFont="1" applyFill="1"/>
    <xf numFmtId="0" fontId="0" fillId="0" borderId="0" xfId="0" applyAlignment="1">
      <alignment horizontal="left"/>
    </xf>
    <xf numFmtId="0" fontId="0" fillId="0" borderId="0" xfId="0" applyFont="1"/>
    <xf numFmtId="11" fontId="0" fillId="0" borderId="0" xfId="0" applyNumberFormat="1"/>
    <xf numFmtId="11" fontId="1" fillId="0" borderId="0" xfId="0" applyNumberFormat="1" applyFont="1"/>
    <xf numFmtId="0" fontId="3" fillId="0" borderId="0" xfId="2"/>
    <xf numFmtId="164" fontId="0" fillId="0" borderId="0" xfId="1" applyNumberFormat="1" applyFont="1"/>
    <xf numFmtId="1" fontId="0" fillId="0" borderId="0" xfId="0" applyNumberFormat="1" applyFill="1"/>
    <xf numFmtId="9" fontId="0" fillId="3" borderId="0" xfId="0" applyNumberFormat="1" applyFill="1"/>
    <xf numFmtId="164" fontId="0" fillId="3" borderId="0" xfId="0" applyNumberFormat="1" applyFill="1"/>
    <xf numFmtId="0" fontId="0" fillId="4" borderId="0" xfId="0" applyFill="1"/>
    <xf numFmtId="0" fontId="0" fillId="5" borderId="0" xfId="0" applyFill="1"/>
    <xf numFmtId="3" fontId="0" fillId="5" borderId="0" xfId="0" applyNumberFormat="1" applyFill="1"/>
    <xf numFmtId="2" fontId="0" fillId="5" borderId="0" xfId="0" applyNumberFormat="1" applyFill="1"/>
    <xf numFmtId="2" fontId="0" fillId="3" borderId="0" xfId="0" applyNumberFormat="1" applyFill="1"/>
    <xf numFmtId="0" fontId="0" fillId="0" borderId="0" xfId="0" applyAlignment="1">
      <alignment horizontal="center"/>
    </xf>
    <xf numFmtId="3" fontId="0" fillId="0" borderId="0" xfId="0" applyNumberFormat="1"/>
    <xf numFmtId="11" fontId="0" fillId="3" borderId="0" xfId="0" applyNumberFormat="1" applyFill="1"/>
    <xf numFmtId="11" fontId="0" fillId="0" borderId="0" xfId="0" applyNumberFormat="1" applyFill="1"/>
    <xf numFmtId="0" fontId="5" fillId="0" borderId="0" xfId="2" applyFont="1"/>
    <xf numFmtId="0" fontId="0" fillId="0" borderId="0" xfId="0" applyAlignment="1">
      <alignment vertical="top" wrapText="1"/>
    </xf>
    <xf numFmtId="0" fontId="0" fillId="6" borderId="0" xfId="0" applyFill="1"/>
    <xf numFmtId="43" fontId="0" fillId="0" borderId="0" xfId="3" applyFont="1"/>
    <xf numFmtId="0" fontId="0" fillId="4" borderId="0" xfId="0" applyFill="1" applyAlignment="1">
      <alignment horizontal="right"/>
    </xf>
    <xf numFmtId="11" fontId="0" fillId="4" borderId="0" xfId="0" applyNumberFormat="1" applyFill="1"/>
    <xf numFmtId="2" fontId="0" fillId="7" borderId="0" xfId="0" applyNumberFormat="1" applyFill="1"/>
    <xf numFmtId="9" fontId="0" fillId="7" borderId="0" xfId="0" applyNumberFormat="1" applyFill="1"/>
    <xf numFmtId="0" fontId="0" fillId="7" borderId="0" xfId="0" applyFill="1"/>
    <xf numFmtId="11" fontId="0" fillId="0" borderId="0" xfId="3" applyNumberFormat="1" applyFont="1"/>
  </cellXfs>
  <cellStyles count="4">
    <cellStyle name="Hiperlink" xfId="2" builtinId="8"/>
    <cellStyle name="Normal" xfId="0" builtinId="0"/>
    <cellStyle name="Porcentagem" xfId="1" builtinId="5"/>
    <cellStyle name="Vírgula" xfId="3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ctic.gov.br/mctic/export/sites/institucional/ciencia/SEPED/clima/arquivos/projeto_opcoes_mitigacao/publicacoes/AFOLU.pdf" TargetMode="External"/><Relationship Id="rId2" Type="http://schemas.openxmlformats.org/officeDocument/2006/relationships/hyperlink" Target="http://snif.florestal.gov.br/images/pdf/publicacoes/Florestas_Brasil_2019_Portugues.pdf" TargetMode="External"/><Relationship Id="rId1" Type="http://schemas.openxmlformats.org/officeDocument/2006/relationships/hyperlink" Target="https://link.springer.com/content/pdf/10.1007%2Fs41050-019-00012-3.pdf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mctic.gov.br/mctic/export/sites/institucional/ciencia/SEPED/clima/arquivos/projeto_opcoes_mitigacao/publicacoes/AFOLU.pdf" TargetMode="External"/><Relationship Id="rId4" Type="http://schemas.openxmlformats.org/officeDocument/2006/relationships/hyperlink" Target="http://www.florestal.gov.br/documentos/publicacoes/4087-relatorio-de-gestao-de-florestas-publicas-2018/fil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link.springer.com/content/pdf/10.1007%2Fs41050-019-00012-3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8"/>
  <sheetViews>
    <sheetView topLeftCell="A13" workbookViewId="0">
      <selection activeCell="B26" sqref="B26"/>
    </sheetView>
  </sheetViews>
  <sheetFormatPr baseColWidth="10" defaultColWidth="8.83203125" defaultRowHeight="15" x14ac:dyDescent="0.2"/>
  <cols>
    <col min="2" max="2" width="80.33203125" customWidth="1"/>
  </cols>
  <sheetData>
    <row r="1" spans="1:2" x14ac:dyDescent="0.2">
      <c r="A1" s="1" t="s">
        <v>0</v>
      </c>
    </row>
    <row r="3" spans="1:2" x14ac:dyDescent="0.2">
      <c r="A3" s="1" t="s">
        <v>1</v>
      </c>
      <c r="B3" s="3" t="s">
        <v>16</v>
      </c>
    </row>
    <row r="4" spans="1:2" ht="32" x14ac:dyDescent="0.2">
      <c r="B4" s="23" t="s">
        <v>100</v>
      </c>
    </row>
    <row r="5" spans="1:2" x14ac:dyDescent="0.2">
      <c r="B5" s="4">
        <v>2019</v>
      </c>
    </row>
    <row r="6" spans="1:2" x14ac:dyDescent="0.2">
      <c r="B6" t="s">
        <v>101</v>
      </c>
    </row>
    <row r="7" spans="1:2" x14ac:dyDescent="0.2">
      <c r="B7" s="8" t="s">
        <v>67</v>
      </c>
    </row>
    <row r="8" spans="1:2" x14ac:dyDescent="0.2">
      <c r="B8" t="s">
        <v>68</v>
      </c>
    </row>
    <row r="10" spans="1:2" x14ac:dyDescent="0.2">
      <c r="B10" s="3" t="s">
        <v>102</v>
      </c>
    </row>
    <row r="11" spans="1:2" x14ac:dyDescent="0.2">
      <c r="B11" t="s">
        <v>103</v>
      </c>
    </row>
    <row r="12" spans="1:2" x14ac:dyDescent="0.2">
      <c r="B12" s="4">
        <v>2019</v>
      </c>
    </row>
    <row r="13" spans="1:2" x14ac:dyDescent="0.2">
      <c r="B13" s="8" t="s">
        <v>54</v>
      </c>
    </row>
    <row r="14" spans="1:2" x14ac:dyDescent="0.2">
      <c r="B14" t="s">
        <v>128</v>
      </c>
    </row>
    <row r="16" spans="1:2" x14ac:dyDescent="0.2">
      <c r="B16" s="3" t="s">
        <v>104</v>
      </c>
    </row>
    <row r="17" spans="2:2" x14ac:dyDescent="0.2">
      <c r="B17" t="s">
        <v>107</v>
      </c>
    </row>
    <row r="18" spans="2:2" x14ac:dyDescent="0.2">
      <c r="B18" s="4">
        <v>2017</v>
      </c>
    </row>
    <row r="19" spans="2:2" x14ac:dyDescent="0.2">
      <c r="B19" t="s">
        <v>108</v>
      </c>
    </row>
    <row r="20" spans="2:2" x14ac:dyDescent="0.2">
      <c r="B20" t="s">
        <v>109</v>
      </c>
    </row>
    <row r="21" spans="2:2" x14ac:dyDescent="0.2">
      <c r="B21" s="8" t="s">
        <v>106</v>
      </c>
    </row>
    <row r="22" spans="2:2" x14ac:dyDescent="0.2">
      <c r="B22" t="s">
        <v>105</v>
      </c>
    </row>
    <row r="24" spans="2:2" x14ac:dyDescent="0.2">
      <c r="B24" s="3" t="s">
        <v>110</v>
      </c>
    </row>
    <row r="25" spans="2:2" x14ac:dyDescent="0.2">
      <c r="B25" s="1" t="s">
        <v>111</v>
      </c>
    </row>
    <row r="26" spans="2:2" x14ac:dyDescent="0.2">
      <c r="B26" s="8" t="s">
        <v>53</v>
      </c>
    </row>
    <row r="27" spans="2:2" x14ac:dyDescent="0.2">
      <c r="B27" t="s">
        <v>112</v>
      </c>
    </row>
    <row r="28" spans="2:2" x14ac:dyDescent="0.2">
      <c r="B28" s="5"/>
    </row>
    <row r="29" spans="2:2" x14ac:dyDescent="0.2">
      <c r="B29" s="3" t="s">
        <v>114</v>
      </c>
    </row>
    <row r="30" spans="2:2" x14ac:dyDescent="0.2">
      <c r="B30" t="s">
        <v>107</v>
      </c>
    </row>
    <row r="31" spans="2:2" x14ac:dyDescent="0.2">
      <c r="B31" s="4">
        <v>2017</v>
      </c>
    </row>
    <row r="32" spans="2:2" x14ac:dyDescent="0.2">
      <c r="B32" t="s">
        <v>108</v>
      </c>
    </row>
    <row r="33" spans="1:2" x14ac:dyDescent="0.2">
      <c r="B33" t="s">
        <v>109</v>
      </c>
    </row>
    <row r="34" spans="1:2" x14ac:dyDescent="0.2">
      <c r="B34" s="8" t="s">
        <v>106</v>
      </c>
    </row>
    <row r="35" spans="1:2" x14ac:dyDescent="0.2">
      <c r="B35" s="22" t="s">
        <v>115</v>
      </c>
    </row>
    <row r="37" spans="1:2" x14ac:dyDescent="0.2">
      <c r="A37" s="1" t="s">
        <v>35</v>
      </c>
    </row>
    <row r="38" spans="1:2" x14ac:dyDescent="0.2">
      <c r="A38" t="s">
        <v>113</v>
      </c>
    </row>
  </sheetData>
  <hyperlinks>
    <hyperlink ref="B7" r:id="rId1" xr:uid="{00000000-0004-0000-0000-000000000000}"/>
    <hyperlink ref="B13" r:id="rId2" xr:uid="{00000000-0004-0000-0000-000001000000}"/>
    <hyperlink ref="B21" r:id="rId3" xr:uid="{00000000-0004-0000-0000-000002000000}"/>
    <hyperlink ref="B26" r:id="rId4" xr:uid="{00000000-0004-0000-0000-000003000000}"/>
    <hyperlink ref="B34" r:id="rId5" xr:uid="{00000000-0004-0000-0000-000004000000}"/>
  </hyperlinks>
  <pageMargins left="0.7" right="0.7" top="0.75" bottom="0.75" header="0.3" footer="0.3"/>
  <pageSetup orientation="portrait"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38"/>
  <sheetViews>
    <sheetView workbookViewId="0">
      <selection activeCell="A12" sqref="A12"/>
    </sheetView>
  </sheetViews>
  <sheetFormatPr baseColWidth="10" defaultColWidth="8.83203125" defaultRowHeight="15" x14ac:dyDescent="0.2"/>
  <cols>
    <col min="1" max="1" width="10" bestFit="1" customWidth="1"/>
    <col min="2" max="2" width="11" bestFit="1" customWidth="1"/>
  </cols>
  <sheetData>
    <row r="1" spans="1:7" x14ac:dyDescent="0.2">
      <c r="A1" s="1" t="s">
        <v>116</v>
      </c>
    </row>
    <row r="2" spans="1:7" x14ac:dyDescent="0.2">
      <c r="A2">
        <v>68.400000000000006</v>
      </c>
      <c r="B2" t="s">
        <v>50</v>
      </c>
    </row>
    <row r="4" spans="1:7" x14ac:dyDescent="0.2">
      <c r="A4" t="s">
        <v>65</v>
      </c>
    </row>
    <row r="5" spans="1:7" x14ac:dyDescent="0.2">
      <c r="A5" t="s">
        <v>66</v>
      </c>
    </row>
    <row r="6" spans="1:7" x14ac:dyDescent="0.2">
      <c r="A6" s="8" t="s">
        <v>67</v>
      </c>
    </row>
    <row r="7" spans="1:7" x14ac:dyDescent="0.2">
      <c r="A7" t="s">
        <v>68</v>
      </c>
    </row>
    <row r="9" spans="1:7" x14ac:dyDescent="0.2">
      <c r="A9" s="24" t="s">
        <v>69</v>
      </c>
      <c r="B9" s="24"/>
      <c r="C9" s="24"/>
      <c r="D9" s="24"/>
      <c r="E9" s="24"/>
      <c r="F9" s="24"/>
      <c r="G9" s="24"/>
    </row>
    <row r="10" spans="1:7" x14ac:dyDescent="0.2">
      <c r="A10" s="24" t="s">
        <v>70</v>
      </c>
      <c r="B10" s="24"/>
      <c r="C10" s="24"/>
      <c r="D10" s="24"/>
      <c r="E10" s="24"/>
      <c r="F10" s="24"/>
      <c r="G10" s="24"/>
    </row>
    <row r="12" spans="1:7" x14ac:dyDescent="0.2">
      <c r="A12" t="s">
        <v>71</v>
      </c>
      <c r="B12" s="18" t="s">
        <v>72</v>
      </c>
      <c r="C12">
        <f>68.4*2.47</f>
        <v>168.94800000000004</v>
      </c>
      <c r="D12" t="s">
        <v>55</v>
      </c>
    </row>
    <row r="13" spans="1:7" x14ac:dyDescent="0.2">
      <c r="A13" s="6">
        <v>168948000</v>
      </c>
      <c r="B13" t="s">
        <v>73</v>
      </c>
    </row>
    <row r="15" spans="1:7" x14ac:dyDescent="0.2">
      <c r="A15" t="s">
        <v>74</v>
      </c>
    </row>
    <row r="16" spans="1:7" x14ac:dyDescent="0.2">
      <c r="A16" t="s">
        <v>75</v>
      </c>
    </row>
    <row r="17" spans="1:2" x14ac:dyDescent="0.2">
      <c r="A17" s="6">
        <f>800511000*2.47</f>
        <v>1977262170.0000002</v>
      </c>
      <c r="B17" t="s">
        <v>76</v>
      </c>
    </row>
    <row r="19" spans="1:2" x14ac:dyDescent="0.2">
      <c r="A19" t="s">
        <v>77</v>
      </c>
    </row>
    <row r="20" spans="1:2" x14ac:dyDescent="0.2">
      <c r="A20" s="9">
        <f>A13/A17</f>
        <v>8.5445421736865562E-2</v>
      </c>
      <c r="B20" t="s">
        <v>78</v>
      </c>
    </row>
    <row r="21" spans="1:2" x14ac:dyDescent="0.2">
      <c r="A21" t="s">
        <v>79</v>
      </c>
    </row>
    <row r="23" spans="1:2" x14ac:dyDescent="0.2">
      <c r="A23" s="7" t="s">
        <v>9</v>
      </c>
    </row>
    <row r="24" spans="1:2" x14ac:dyDescent="0.2">
      <c r="A24" s="6" t="s">
        <v>10</v>
      </c>
    </row>
    <row r="25" spans="1:2" x14ac:dyDescent="0.2">
      <c r="A25" s="6" t="s">
        <v>11</v>
      </c>
    </row>
    <row r="26" spans="1:2" x14ac:dyDescent="0.2">
      <c r="A26" s="6" t="s">
        <v>12</v>
      </c>
    </row>
    <row r="27" spans="1:2" x14ac:dyDescent="0.2">
      <c r="A27" s="6" t="s">
        <v>13</v>
      </c>
    </row>
    <row r="28" spans="1:2" x14ac:dyDescent="0.2">
      <c r="A28" s="6" t="s">
        <v>17</v>
      </c>
    </row>
    <row r="29" spans="1:2" x14ac:dyDescent="0.2">
      <c r="A29" s="6" t="s">
        <v>18</v>
      </c>
    </row>
    <row r="30" spans="1:2" x14ac:dyDescent="0.2">
      <c r="A30" s="6" t="s">
        <v>19</v>
      </c>
    </row>
    <row r="31" spans="1:2" x14ac:dyDescent="0.2">
      <c r="A31" s="6" t="s">
        <v>20</v>
      </c>
    </row>
    <row r="32" spans="1:2" x14ac:dyDescent="0.2">
      <c r="A32" s="6" t="s">
        <v>81</v>
      </c>
    </row>
    <row r="33" spans="1:2" x14ac:dyDescent="0.2">
      <c r="A33" s="6" t="s">
        <v>80</v>
      </c>
    </row>
    <row r="35" spans="1:2" x14ac:dyDescent="0.2">
      <c r="A35" s="12">
        <v>2E-3</v>
      </c>
      <c r="B35" t="s">
        <v>82</v>
      </c>
    </row>
    <row r="36" spans="1:2" x14ac:dyDescent="0.2">
      <c r="A36" s="10">
        <f>A20/A35</f>
        <v>42.722710868432777</v>
      </c>
      <c r="B36" t="s">
        <v>14</v>
      </c>
    </row>
    <row r="37" spans="1:2" x14ac:dyDescent="0.2">
      <c r="A37" s="6"/>
    </row>
    <row r="38" spans="1:2" x14ac:dyDescent="0.2">
      <c r="A38" s="6">
        <f>A13/A36</f>
        <v>3954524.3400000012</v>
      </c>
      <c r="B38" t="s">
        <v>15</v>
      </c>
    </row>
  </sheetData>
  <hyperlinks>
    <hyperlink ref="A6" r:id="rId1" xr:uid="{00000000-0004-0000-0100-000000000000}"/>
  </hyperlink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36"/>
  <sheetViews>
    <sheetView workbookViewId="0">
      <selection activeCell="H11" sqref="H11"/>
    </sheetView>
  </sheetViews>
  <sheetFormatPr baseColWidth="10" defaultColWidth="8.83203125" defaultRowHeight="15" x14ac:dyDescent="0.2"/>
  <cols>
    <col min="1" max="1" width="11.33203125" customWidth="1"/>
    <col min="4" max="4" width="17.1640625" customWidth="1"/>
  </cols>
  <sheetData>
    <row r="1" spans="1:12" x14ac:dyDescent="0.2">
      <c r="A1" t="s">
        <v>88</v>
      </c>
    </row>
    <row r="2" spans="1:12" x14ac:dyDescent="0.2">
      <c r="A2" t="s">
        <v>86</v>
      </c>
    </row>
    <row r="3" spans="1:12" x14ac:dyDescent="0.2">
      <c r="A3" t="s">
        <v>85</v>
      </c>
    </row>
    <row r="4" spans="1:12" x14ac:dyDescent="0.2">
      <c r="A4" t="s">
        <v>89</v>
      </c>
    </row>
    <row r="6" spans="1:12" x14ac:dyDescent="0.2">
      <c r="A6" t="s">
        <v>90</v>
      </c>
    </row>
    <row r="7" spans="1:12" x14ac:dyDescent="0.2">
      <c r="A7" t="s">
        <v>91</v>
      </c>
    </row>
    <row r="8" spans="1:12" x14ac:dyDescent="0.2">
      <c r="L8" s="8"/>
    </row>
    <row r="9" spans="1:12" x14ac:dyDescent="0.2">
      <c r="A9" t="s">
        <v>87</v>
      </c>
    </row>
    <row r="10" spans="1:12" x14ac:dyDescent="0.2">
      <c r="A10" t="s">
        <v>83</v>
      </c>
    </row>
    <row r="11" spans="1:12" x14ac:dyDescent="0.2">
      <c r="A11" s="19">
        <v>7801047</v>
      </c>
      <c r="B11" t="s">
        <v>84</v>
      </c>
      <c r="C11" s="18" t="s">
        <v>72</v>
      </c>
      <c r="D11" s="25">
        <f>A11*2.47</f>
        <v>19268586.09</v>
      </c>
      <c r="E11" t="s">
        <v>8</v>
      </c>
    </row>
    <row r="12" spans="1:12" x14ac:dyDescent="0.2">
      <c r="A12" t="s">
        <v>119</v>
      </c>
    </row>
    <row r="14" spans="1:12" x14ac:dyDescent="0.2">
      <c r="A14" t="s">
        <v>92</v>
      </c>
    </row>
    <row r="15" spans="1:12" x14ac:dyDescent="0.2">
      <c r="A15" t="s">
        <v>94</v>
      </c>
    </row>
    <row r="16" spans="1:12" x14ac:dyDescent="0.2">
      <c r="A16">
        <v>7</v>
      </c>
      <c r="B16" t="s">
        <v>93</v>
      </c>
    </row>
    <row r="18" spans="1:2" x14ac:dyDescent="0.2">
      <c r="A18" s="1" t="s">
        <v>96</v>
      </c>
    </row>
    <row r="19" spans="1:2" x14ac:dyDescent="0.2">
      <c r="A19" s="31">
        <f>D11/A16</f>
        <v>2752655.1557142856</v>
      </c>
      <c r="B19" t="s">
        <v>95</v>
      </c>
    </row>
    <row r="21" spans="1:2" x14ac:dyDescent="0.2">
      <c r="A21" s="1" t="s">
        <v>21</v>
      </c>
    </row>
    <row r="22" spans="1:2" x14ac:dyDescent="0.2">
      <c r="A22" t="s">
        <v>22</v>
      </c>
    </row>
    <row r="23" spans="1:2" x14ac:dyDescent="0.2">
      <c r="A23" t="s">
        <v>23</v>
      </c>
    </row>
    <row r="24" spans="1:2" x14ac:dyDescent="0.2">
      <c r="A24" t="s">
        <v>24</v>
      </c>
    </row>
    <row r="25" spans="1:2" x14ac:dyDescent="0.2">
      <c r="A25" t="s">
        <v>25</v>
      </c>
    </row>
    <row r="26" spans="1:2" x14ac:dyDescent="0.2">
      <c r="A26" t="s">
        <v>26</v>
      </c>
    </row>
    <row r="27" spans="1:2" x14ac:dyDescent="0.2">
      <c r="A27" t="s">
        <v>27</v>
      </c>
    </row>
    <row r="28" spans="1:2" x14ac:dyDescent="0.2">
      <c r="A28" t="s">
        <v>36</v>
      </c>
    </row>
    <row r="29" spans="1:2" x14ac:dyDescent="0.2">
      <c r="A29" t="s">
        <v>120</v>
      </c>
    </row>
    <row r="30" spans="1:2" x14ac:dyDescent="0.2">
      <c r="A30" t="s">
        <v>28</v>
      </c>
    </row>
    <row r="31" spans="1:2" x14ac:dyDescent="0.2">
      <c r="A31" t="s">
        <v>121</v>
      </c>
    </row>
    <row r="32" spans="1:2" x14ac:dyDescent="0.2">
      <c r="A32" t="s">
        <v>29</v>
      </c>
    </row>
    <row r="34" spans="1:2" x14ac:dyDescent="0.2">
      <c r="A34" s="11">
        <v>0.02</v>
      </c>
      <c r="B34" t="s">
        <v>30</v>
      </c>
    </row>
    <row r="36" spans="1:2" x14ac:dyDescent="0.2">
      <c r="A36" s="31">
        <f>A19*A34</f>
        <v>55053.10311428571</v>
      </c>
      <c r="B36" t="s">
        <v>33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19"/>
  <sheetViews>
    <sheetView workbookViewId="0">
      <selection activeCell="A18" sqref="A18"/>
    </sheetView>
  </sheetViews>
  <sheetFormatPr baseColWidth="10" defaultColWidth="8.83203125" defaultRowHeight="15" x14ac:dyDescent="0.2"/>
  <sheetData>
    <row r="1" spans="1:3" x14ac:dyDescent="0.2">
      <c r="A1" t="s">
        <v>59</v>
      </c>
    </row>
    <row r="2" spans="1:3" x14ac:dyDescent="0.2">
      <c r="A2" t="s">
        <v>117</v>
      </c>
    </row>
    <row r="3" spans="1:3" x14ac:dyDescent="0.2">
      <c r="A3" t="s">
        <v>58</v>
      </c>
    </row>
    <row r="5" spans="1:3" x14ac:dyDescent="0.2">
      <c r="A5" t="s">
        <v>60</v>
      </c>
    </row>
    <row r="6" spans="1:3" x14ac:dyDescent="0.2">
      <c r="A6" t="s">
        <v>61</v>
      </c>
    </row>
    <row r="8" spans="1:3" x14ac:dyDescent="0.2">
      <c r="A8" t="s">
        <v>62</v>
      </c>
    </row>
    <row r="10" spans="1:3" x14ac:dyDescent="0.2">
      <c r="A10" s="15">
        <v>27247</v>
      </c>
      <c r="B10" t="s">
        <v>63</v>
      </c>
      <c r="C10" t="s">
        <v>64</v>
      </c>
    </row>
    <row r="11" spans="1:3" x14ac:dyDescent="0.2">
      <c r="A11" s="14">
        <v>2.72</v>
      </c>
      <c r="B11" t="s">
        <v>50</v>
      </c>
      <c r="C11" t="s">
        <v>97</v>
      </c>
    </row>
    <row r="12" spans="1:3" x14ac:dyDescent="0.2">
      <c r="A12" s="16">
        <f>A11*2.47</f>
        <v>6.7184000000000008</v>
      </c>
      <c r="B12" t="s">
        <v>55</v>
      </c>
    </row>
    <row r="14" spans="1:3" x14ac:dyDescent="0.2">
      <c r="A14" s="1" t="s">
        <v>125</v>
      </c>
    </row>
    <row r="15" spans="1:3" x14ac:dyDescent="0.2">
      <c r="A15" s="17">
        <v>6.7183999999999999</v>
      </c>
      <c r="B15" t="s">
        <v>55</v>
      </c>
    </row>
    <row r="16" spans="1:3" x14ac:dyDescent="0.2">
      <c r="A16" s="6">
        <v>6718400</v>
      </c>
    </row>
    <row r="18" spans="1:2" x14ac:dyDescent="0.2">
      <c r="A18" s="6">
        <f>A16/30</f>
        <v>223946.66666666666</v>
      </c>
      <c r="B18" t="s">
        <v>126</v>
      </c>
    </row>
    <row r="19" spans="1:2" x14ac:dyDescent="0.2">
      <c r="B19" t="s">
        <v>127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9"/>
  <sheetViews>
    <sheetView topLeftCell="A6" workbookViewId="0">
      <selection activeCell="A19" sqref="A19"/>
    </sheetView>
  </sheetViews>
  <sheetFormatPr baseColWidth="10" defaultColWidth="8.83203125" defaultRowHeight="15" x14ac:dyDescent="0.2"/>
  <cols>
    <col min="1" max="1" width="12.83203125" customWidth="1"/>
  </cols>
  <sheetData>
    <row r="1" spans="1:6" x14ac:dyDescent="0.2">
      <c r="A1" t="s">
        <v>46</v>
      </c>
    </row>
    <row r="2" spans="1:6" x14ac:dyDescent="0.2">
      <c r="A2" t="s">
        <v>56</v>
      </c>
    </row>
    <row r="3" spans="1:6" x14ac:dyDescent="0.2">
      <c r="A3" t="s">
        <v>48</v>
      </c>
    </row>
    <row r="4" spans="1:6" x14ac:dyDescent="0.2">
      <c r="A4" t="s">
        <v>57</v>
      </c>
    </row>
    <row r="6" spans="1:6" x14ac:dyDescent="0.2">
      <c r="A6" t="s">
        <v>123</v>
      </c>
    </row>
    <row r="7" spans="1:6" x14ac:dyDescent="0.2">
      <c r="A7" t="s">
        <v>47</v>
      </c>
    </row>
    <row r="8" spans="1:6" x14ac:dyDescent="0.2">
      <c r="A8" t="s">
        <v>49</v>
      </c>
    </row>
    <row r="10" spans="1:6" x14ac:dyDescent="0.2">
      <c r="A10" t="s">
        <v>118</v>
      </c>
      <c r="D10" t="s">
        <v>51</v>
      </c>
      <c r="F10" t="s">
        <v>52</v>
      </c>
    </row>
    <row r="11" spans="1:6" x14ac:dyDescent="0.2">
      <c r="A11" s="30">
        <v>55.32</v>
      </c>
      <c r="B11" t="s">
        <v>50</v>
      </c>
    </row>
    <row r="13" spans="1:6" x14ac:dyDescent="0.2">
      <c r="A13" s="28">
        <f>A11*2.47</f>
        <v>136.6404</v>
      </c>
      <c r="B13" t="s">
        <v>55</v>
      </c>
    </row>
    <row r="15" spans="1:6" x14ac:dyDescent="0.2">
      <c r="A15" s="29">
        <v>0.5</v>
      </c>
      <c r="B15" s="4" t="s">
        <v>31</v>
      </c>
    </row>
    <row r="16" spans="1:6" x14ac:dyDescent="0.2">
      <c r="B16" s="4" t="s">
        <v>32</v>
      </c>
    </row>
    <row r="18" spans="1:2" x14ac:dyDescent="0.2">
      <c r="A18" s="6">
        <f>A13*1000000*A15</f>
        <v>68320200</v>
      </c>
      <c r="B18" t="s">
        <v>122</v>
      </c>
    </row>
    <row r="19" spans="1:2" x14ac:dyDescent="0.2">
      <c r="A19" s="20">
        <f>A18/30</f>
        <v>2277340</v>
      </c>
      <c r="B19" t="s">
        <v>34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5"/>
  <sheetViews>
    <sheetView workbookViewId="0">
      <selection activeCell="A14" sqref="A14"/>
    </sheetView>
  </sheetViews>
  <sheetFormatPr baseColWidth="10" defaultColWidth="8.83203125" defaultRowHeight="15" x14ac:dyDescent="0.2"/>
  <cols>
    <col min="1" max="1" width="12.33203125" customWidth="1"/>
  </cols>
  <sheetData>
    <row r="1" spans="1:2" x14ac:dyDescent="0.2">
      <c r="A1" t="s">
        <v>38</v>
      </c>
    </row>
    <row r="2" spans="1:2" x14ac:dyDescent="0.2">
      <c r="A2" t="s">
        <v>98</v>
      </c>
    </row>
    <row r="3" spans="1:2" x14ac:dyDescent="0.2">
      <c r="A3" t="s">
        <v>39</v>
      </c>
    </row>
    <row r="5" spans="1:2" x14ac:dyDescent="0.2">
      <c r="A5" t="s">
        <v>40</v>
      </c>
    </row>
    <row r="6" spans="1:2" x14ac:dyDescent="0.2">
      <c r="A6" t="s">
        <v>44</v>
      </c>
    </row>
    <row r="8" spans="1:2" x14ac:dyDescent="0.2">
      <c r="A8" t="s">
        <v>41</v>
      </c>
    </row>
    <row r="9" spans="1:2" x14ac:dyDescent="0.2">
      <c r="A9" t="s">
        <v>42</v>
      </c>
    </row>
    <row r="11" spans="1:2" x14ac:dyDescent="0.2">
      <c r="A11" s="21">
        <v>40530000</v>
      </c>
      <c r="B11" t="s">
        <v>43</v>
      </c>
    </row>
    <row r="12" spans="1:2" x14ac:dyDescent="0.2">
      <c r="B12" t="s">
        <v>45</v>
      </c>
    </row>
    <row r="14" spans="1:2" x14ac:dyDescent="0.2">
      <c r="A14" s="20">
        <f>A11/30</f>
        <v>1351000</v>
      </c>
      <c r="B14" t="s">
        <v>99</v>
      </c>
    </row>
    <row r="15" spans="1:2" x14ac:dyDescent="0.2">
      <c r="B15" t="s">
        <v>124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3"/>
  </sheetPr>
  <dimension ref="A1:AJ7"/>
  <sheetViews>
    <sheetView tabSelected="1" workbookViewId="0"/>
  </sheetViews>
  <sheetFormatPr baseColWidth="10" defaultColWidth="8.83203125" defaultRowHeight="15" x14ac:dyDescent="0.2"/>
  <cols>
    <col min="1" max="1" width="29.33203125" customWidth="1"/>
    <col min="2" max="2" width="10.83203125" customWidth="1"/>
  </cols>
  <sheetData>
    <row r="1" spans="1:36" x14ac:dyDescent="0.2">
      <c r="A1" s="1" t="s">
        <v>37</v>
      </c>
      <c r="B1" s="26">
        <v>2016</v>
      </c>
      <c r="C1" s="13">
        <v>2017</v>
      </c>
      <c r="D1" s="26">
        <v>2018</v>
      </c>
      <c r="E1" s="13">
        <v>2019</v>
      </c>
      <c r="F1" s="2">
        <v>2020</v>
      </c>
      <c r="G1">
        <v>2021</v>
      </c>
      <c r="H1" s="2">
        <v>2022</v>
      </c>
      <c r="I1">
        <v>2023</v>
      </c>
      <c r="J1" s="2">
        <v>2024</v>
      </c>
      <c r="K1">
        <v>2025</v>
      </c>
      <c r="L1" s="2">
        <v>2026</v>
      </c>
      <c r="M1">
        <v>2027</v>
      </c>
      <c r="N1" s="2">
        <v>2028</v>
      </c>
      <c r="O1">
        <v>2029</v>
      </c>
      <c r="P1" s="2">
        <v>2030</v>
      </c>
      <c r="Q1">
        <v>2031</v>
      </c>
      <c r="R1" s="2">
        <v>2032</v>
      </c>
      <c r="S1">
        <v>2033</v>
      </c>
      <c r="T1" s="2">
        <v>2034</v>
      </c>
      <c r="U1">
        <v>2035</v>
      </c>
      <c r="V1" s="2">
        <v>2036</v>
      </c>
      <c r="W1">
        <v>2037</v>
      </c>
      <c r="X1" s="2">
        <v>2038</v>
      </c>
      <c r="Y1">
        <v>2039</v>
      </c>
      <c r="Z1" s="2">
        <v>2040</v>
      </c>
      <c r="AA1">
        <v>2041</v>
      </c>
      <c r="AB1" s="2">
        <v>2042</v>
      </c>
      <c r="AC1">
        <v>2043</v>
      </c>
      <c r="AD1" s="2">
        <v>2044</v>
      </c>
      <c r="AE1">
        <v>2045</v>
      </c>
      <c r="AF1" s="2">
        <v>2046</v>
      </c>
      <c r="AG1">
        <v>2047</v>
      </c>
      <c r="AH1" s="2">
        <v>2048</v>
      </c>
      <c r="AI1">
        <v>2049</v>
      </c>
      <c r="AJ1" s="2">
        <v>2050</v>
      </c>
    </row>
    <row r="2" spans="1:36" x14ac:dyDescent="0.2">
      <c r="A2" t="s">
        <v>2</v>
      </c>
      <c r="B2" s="27">
        <v>0</v>
      </c>
      <c r="C2" s="27">
        <v>0</v>
      </c>
      <c r="D2" s="27">
        <v>0</v>
      </c>
      <c r="E2" s="27">
        <v>0</v>
      </c>
      <c r="F2" s="6">
        <f>'Set Asides'!$A36</f>
        <v>55053.10311428571</v>
      </c>
      <c r="G2" s="6">
        <f>'Set Asides'!$A36</f>
        <v>55053.10311428571</v>
      </c>
      <c r="H2" s="6">
        <f>'Set Asides'!$A36</f>
        <v>55053.10311428571</v>
      </c>
      <c r="I2" s="6">
        <f>'Set Asides'!$A36</f>
        <v>55053.10311428571</v>
      </c>
      <c r="J2" s="6">
        <f>'Set Asides'!$A36</f>
        <v>55053.10311428571</v>
      </c>
      <c r="K2" s="6">
        <f>'Set Asides'!$A36</f>
        <v>55053.10311428571</v>
      </c>
      <c r="L2" s="6">
        <f>'Set Asides'!$A36</f>
        <v>55053.10311428571</v>
      </c>
      <c r="M2" s="6">
        <f>'Set Asides'!$A36</f>
        <v>55053.10311428571</v>
      </c>
      <c r="N2" s="6">
        <f>'Set Asides'!$A36</f>
        <v>55053.10311428571</v>
      </c>
      <c r="O2" s="6">
        <f>'Set Asides'!$A36</f>
        <v>55053.10311428571</v>
      </c>
      <c r="P2" s="6">
        <f>'Set Asides'!$A36</f>
        <v>55053.10311428571</v>
      </c>
      <c r="Q2" s="6">
        <f>'Set Asides'!$A36</f>
        <v>55053.10311428571</v>
      </c>
      <c r="R2" s="6">
        <f>'Set Asides'!$A36</f>
        <v>55053.10311428571</v>
      </c>
      <c r="S2" s="6">
        <f>'Set Asides'!$A36</f>
        <v>55053.10311428571</v>
      </c>
      <c r="T2" s="6">
        <f>'Set Asides'!$A36</f>
        <v>55053.10311428571</v>
      </c>
      <c r="U2" s="6">
        <f>'Set Asides'!$A36</f>
        <v>55053.10311428571</v>
      </c>
      <c r="V2" s="6">
        <f>'Set Asides'!$A36</f>
        <v>55053.10311428571</v>
      </c>
      <c r="W2" s="6">
        <f>'Set Asides'!$A36</f>
        <v>55053.10311428571</v>
      </c>
      <c r="X2" s="6">
        <f>'Set Asides'!$A36</f>
        <v>55053.10311428571</v>
      </c>
      <c r="Y2" s="6">
        <f>'Set Asides'!$A36</f>
        <v>55053.10311428571</v>
      </c>
      <c r="Z2" s="6">
        <f>'Set Asides'!$A36</f>
        <v>55053.10311428571</v>
      </c>
      <c r="AA2" s="6">
        <f>'Set Asides'!$A36</f>
        <v>55053.10311428571</v>
      </c>
      <c r="AB2" s="6">
        <f>'Set Asides'!$A36</f>
        <v>55053.10311428571</v>
      </c>
      <c r="AC2" s="6">
        <f>'Set Asides'!$A36</f>
        <v>55053.10311428571</v>
      </c>
      <c r="AD2" s="6">
        <f>'Set Asides'!$A36</f>
        <v>55053.10311428571</v>
      </c>
      <c r="AE2" s="6">
        <f>'Set Asides'!$A36</f>
        <v>55053.10311428571</v>
      </c>
      <c r="AF2" s="6">
        <f>'Set Asides'!$A36</f>
        <v>55053.10311428571</v>
      </c>
      <c r="AG2" s="6">
        <f>'Set Asides'!$A36</f>
        <v>55053.10311428571</v>
      </c>
      <c r="AH2" s="6">
        <f>'Set Asides'!$A36</f>
        <v>55053.10311428571</v>
      </c>
      <c r="AI2" s="6">
        <f>'Set Asides'!$A36</f>
        <v>55053.10311428571</v>
      </c>
      <c r="AJ2" s="6">
        <f>'Set Asides'!$A36</f>
        <v>55053.10311428571</v>
      </c>
    </row>
    <row r="3" spans="1:36" x14ac:dyDescent="0.2">
      <c r="A3" t="s">
        <v>3</v>
      </c>
      <c r="B3" s="27">
        <v>0</v>
      </c>
      <c r="C3" s="27">
        <v>0</v>
      </c>
      <c r="D3" s="27">
        <v>0</v>
      </c>
      <c r="E3" s="27">
        <v>0</v>
      </c>
      <c r="F3" s="6">
        <f>'Aff Ref'!$A38</f>
        <v>3954524.3400000012</v>
      </c>
      <c r="G3" s="6">
        <f>'Aff Ref'!$A38</f>
        <v>3954524.3400000012</v>
      </c>
      <c r="H3" s="6">
        <f>'Aff Ref'!$A38</f>
        <v>3954524.3400000012</v>
      </c>
      <c r="I3" s="6">
        <f>'Aff Ref'!$A38</f>
        <v>3954524.3400000012</v>
      </c>
      <c r="J3" s="6">
        <f>'Aff Ref'!$A38</f>
        <v>3954524.3400000012</v>
      </c>
      <c r="K3" s="6">
        <f>'Aff Ref'!$A38</f>
        <v>3954524.3400000012</v>
      </c>
      <c r="L3" s="6">
        <f>'Aff Ref'!$A38</f>
        <v>3954524.3400000012</v>
      </c>
      <c r="M3" s="6">
        <f>'Aff Ref'!$A38</f>
        <v>3954524.3400000012</v>
      </c>
      <c r="N3" s="6">
        <f>'Aff Ref'!$A38</f>
        <v>3954524.3400000012</v>
      </c>
      <c r="O3" s="6">
        <f>'Aff Ref'!$A38</f>
        <v>3954524.3400000012</v>
      </c>
      <c r="P3" s="6">
        <f>'Aff Ref'!$A38</f>
        <v>3954524.3400000012</v>
      </c>
      <c r="Q3" s="6">
        <f>'Aff Ref'!$A38</f>
        <v>3954524.3400000012</v>
      </c>
      <c r="R3" s="6">
        <f>'Aff Ref'!$A38</f>
        <v>3954524.3400000012</v>
      </c>
      <c r="S3" s="6">
        <f>'Aff Ref'!$A38</f>
        <v>3954524.3400000012</v>
      </c>
      <c r="T3" s="6">
        <f>'Aff Ref'!$A38</f>
        <v>3954524.3400000012</v>
      </c>
      <c r="U3" s="6">
        <f>'Aff Ref'!$A38</f>
        <v>3954524.3400000012</v>
      </c>
      <c r="V3" s="6">
        <f>'Aff Ref'!$A38</f>
        <v>3954524.3400000012</v>
      </c>
      <c r="W3" s="6">
        <f>'Aff Ref'!$A38</f>
        <v>3954524.3400000012</v>
      </c>
      <c r="X3" s="6">
        <f>'Aff Ref'!$A38</f>
        <v>3954524.3400000012</v>
      </c>
      <c r="Y3" s="6">
        <f>'Aff Ref'!$A38</f>
        <v>3954524.3400000012</v>
      </c>
      <c r="Z3" s="6">
        <f>'Aff Ref'!$A38</f>
        <v>3954524.3400000012</v>
      </c>
      <c r="AA3" s="6">
        <f>'Aff Ref'!$A38</f>
        <v>3954524.3400000012</v>
      </c>
      <c r="AB3" s="6">
        <f>'Aff Ref'!$A38</f>
        <v>3954524.3400000012</v>
      </c>
      <c r="AC3" s="6">
        <f>'Aff Ref'!$A38</f>
        <v>3954524.3400000012</v>
      </c>
      <c r="AD3" s="6">
        <f>'Aff Ref'!$A38</f>
        <v>3954524.3400000012</v>
      </c>
      <c r="AE3" s="6">
        <f>'Aff Ref'!$A38</f>
        <v>3954524.3400000012</v>
      </c>
      <c r="AF3" s="6">
        <f>'Aff Ref'!$A38</f>
        <v>3954524.3400000012</v>
      </c>
      <c r="AG3" s="6">
        <f>'Aff Ref'!$A38</f>
        <v>3954524.3400000012</v>
      </c>
      <c r="AH3" s="6">
        <f>'Aff Ref'!$A38</f>
        <v>3954524.3400000012</v>
      </c>
      <c r="AI3" s="6">
        <f>'Aff Ref'!$A38</f>
        <v>3954524.3400000012</v>
      </c>
      <c r="AJ3" s="6">
        <f>'Aff Ref'!$A38</f>
        <v>3954524.3400000012</v>
      </c>
    </row>
    <row r="4" spans="1:36" x14ac:dyDescent="0.2">
      <c r="A4" t="s">
        <v>4</v>
      </c>
      <c r="B4" s="27">
        <v>0</v>
      </c>
      <c r="C4" s="27">
        <v>0</v>
      </c>
      <c r="D4" s="27">
        <v>0</v>
      </c>
      <c r="E4" s="27">
        <v>0</v>
      </c>
      <c r="F4" s="6">
        <f>'Impr Forest Mgmt'!$A19</f>
        <v>2277340</v>
      </c>
      <c r="G4" s="6">
        <f>'Impr Forest Mgmt'!$A19</f>
        <v>2277340</v>
      </c>
      <c r="H4" s="6">
        <f>'Impr Forest Mgmt'!$A19</f>
        <v>2277340</v>
      </c>
      <c r="I4" s="6">
        <f>'Impr Forest Mgmt'!$A19</f>
        <v>2277340</v>
      </c>
      <c r="J4" s="6">
        <f>'Impr Forest Mgmt'!$A19</f>
        <v>2277340</v>
      </c>
      <c r="K4" s="6">
        <f>'Impr Forest Mgmt'!$A19</f>
        <v>2277340</v>
      </c>
      <c r="L4" s="6">
        <f>'Impr Forest Mgmt'!$A19</f>
        <v>2277340</v>
      </c>
      <c r="M4" s="6">
        <f>'Impr Forest Mgmt'!$A19</f>
        <v>2277340</v>
      </c>
      <c r="N4" s="6">
        <f>'Impr Forest Mgmt'!$A19</f>
        <v>2277340</v>
      </c>
      <c r="O4" s="6">
        <f>'Impr Forest Mgmt'!$A19</f>
        <v>2277340</v>
      </c>
      <c r="P4" s="6">
        <f>'Impr Forest Mgmt'!$A19</f>
        <v>2277340</v>
      </c>
      <c r="Q4" s="6">
        <f>'Impr Forest Mgmt'!$A19</f>
        <v>2277340</v>
      </c>
      <c r="R4" s="6">
        <f>'Impr Forest Mgmt'!$A19</f>
        <v>2277340</v>
      </c>
      <c r="S4" s="6">
        <f>'Impr Forest Mgmt'!$A19</f>
        <v>2277340</v>
      </c>
      <c r="T4" s="6">
        <f>'Impr Forest Mgmt'!$A19</f>
        <v>2277340</v>
      </c>
      <c r="U4" s="6">
        <f>'Impr Forest Mgmt'!$A19</f>
        <v>2277340</v>
      </c>
      <c r="V4" s="6">
        <f>'Impr Forest Mgmt'!$A19</f>
        <v>2277340</v>
      </c>
      <c r="W4" s="6">
        <f>'Impr Forest Mgmt'!$A19</f>
        <v>2277340</v>
      </c>
      <c r="X4" s="6">
        <f>'Impr Forest Mgmt'!$A19</f>
        <v>2277340</v>
      </c>
      <c r="Y4" s="6">
        <f>'Impr Forest Mgmt'!$A19</f>
        <v>2277340</v>
      </c>
      <c r="Z4" s="6">
        <f>'Impr Forest Mgmt'!$A19</f>
        <v>2277340</v>
      </c>
      <c r="AA4" s="6">
        <f>'Impr Forest Mgmt'!$A19</f>
        <v>2277340</v>
      </c>
      <c r="AB4" s="6">
        <f>'Impr Forest Mgmt'!$A19</f>
        <v>2277340</v>
      </c>
      <c r="AC4" s="6">
        <f>'Impr Forest Mgmt'!$A19</f>
        <v>2277340</v>
      </c>
      <c r="AD4" s="6">
        <f>'Impr Forest Mgmt'!$A19</f>
        <v>2277340</v>
      </c>
      <c r="AE4" s="6">
        <f>'Impr Forest Mgmt'!$A19</f>
        <v>2277340</v>
      </c>
      <c r="AF4" s="6">
        <f>'Impr Forest Mgmt'!$A19</f>
        <v>2277340</v>
      </c>
      <c r="AG4" s="6">
        <f>'Impr Forest Mgmt'!$A19</f>
        <v>2277340</v>
      </c>
      <c r="AH4" s="6">
        <f>'Impr Forest Mgmt'!$A19</f>
        <v>2277340</v>
      </c>
      <c r="AI4" s="6">
        <f>'Impr Forest Mgmt'!$A19</f>
        <v>2277340</v>
      </c>
      <c r="AJ4" s="6">
        <f>'Impr Forest Mgmt'!$A19</f>
        <v>2277340</v>
      </c>
    </row>
    <row r="5" spans="1:36" x14ac:dyDescent="0.2">
      <c r="A5" t="s">
        <v>5</v>
      </c>
      <c r="B5" s="27">
        <v>0</v>
      </c>
      <c r="C5" s="27">
        <v>0</v>
      </c>
      <c r="D5" s="27">
        <v>0</v>
      </c>
      <c r="E5" s="27">
        <v>0</v>
      </c>
      <c r="F5" s="6">
        <f>'Avoided Def'!$A18</f>
        <v>223946.66666666666</v>
      </c>
      <c r="G5" s="6">
        <f>'Avoided Def'!$A18</f>
        <v>223946.66666666666</v>
      </c>
      <c r="H5" s="6">
        <f>'Avoided Def'!$A18</f>
        <v>223946.66666666666</v>
      </c>
      <c r="I5" s="6">
        <f>'Avoided Def'!$A18</f>
        <v>223946.66666666666</v>
      </c>
      <c r="J5" s="6">
        <f>'Avoided Def'!$A18</f>
        <v>223946.66666666666</v>
      </c>
      <c r="K5" s="6">
        <f>'Avoided Def'!$A18</f>
        <v>223946.66666666666</v>
      </c>
      <c r="L5" s="6">
        <f>'Avoided Def'!$A18</f>
        <v>223946.66666666666</v>
      </c>
      <c r="M5" s="6">
        <f>'Avoided Def'!$A18</f>
        <v>223946.66666666666</v>
      </c>
      <c r="N5" s="6">
        <f>'Avoided Def'!$A18</f>
        <v>223946.66666666666</v>
      </c>
      <c r="O5" s="6">
        <f>'Avoided Def'!$A18</f>
        <v>223946.66666666666</v>
      </c>
      <c r="P5" s="6">
        <f>'Avoided Def'!$A18</f>
        <v>223946.66666666666</v>
      </c>
      <c r="Q5" s="6">
        <f>'Avoided Def'!$A18</f>
        <v>223946.66666666666</v>
      </c>
      <c r="R5" s="6">
        <f>'Avoided Def'!$A18</f>
        <v>223946.66666666666</v>
      </c>
      <c r="S5" s="6">
        <f>'Avoided Def'!$A18</f>
        <v>223946.66666666666</v>
      </c>
      <c r="T5" s="6">
        <f>'Avoided Def'!$A18</f>
        <v>223946.66666666666</v>
      </c>
      <c r="U5" s="6">
        <f>'Avoided Def'!$A18</f>
        <v>223946.66666666666</v>
      </c>
      <c r="V5" s="6">
        <f>'Avoided Def'!$A18</f>
        <v>223946.66666666666</v>
      </c>
      <c r="W5" s="6">
        <f>'Avoided Def'!$A18</f>
        <v>223946.66666666666</v>
      </c>
      <c r="X5" s="6">
        <f>'Avoided Def'!$A18</f>
        <v>223946.66666666666</v>
      </c>
      <c r="Y5" s="6">
        <f>'Avoided Def'!$A18</f>
        <v>223946.66666666666</v>
      </c>
      <c r="Z5" s="6">
        <f>'Avoided Def'!$A18</f>
        <v>223946.66666666666</v>
      </c>
      <c r="AA5" s="6">
        <f>'Avoided Def'!$A18</f>
        <v>223946.66666666666</v>
      </c>
      <c r="AB5" s="6">
        <f>'Avoided Def'!$A18</f>
        <v>223946.66666666666</v>
      </c>
      <c r="AC5" s="6">
        <f>'Avoided Def'!$A18</f>
        <v>223946.66666666666</v>
      </c>
      <c r="AD5" s="6">
        <f>'Avoided Def'!$A18</f>
        <v>223946.66666666666</v>
      </c>
      <c r="AE5" s="6">
        <f>'Avoided Def'!$A18</f>
        <v>223946.66666666666</v>
      </c>
      <c r="AF5" s="6">
        <f>'Avoided Def'!$A18</f>
        <v>223946.66666666666</v>
      </c>
      <c r="AG5" s="6">
        <f>'Avoided Def'!$A18</f>
        <v>223946.66666666666</v>
      </c>
      <c r="AH5" s="6">
        <f>'Avoided Def'!$A18</f>
        <v>223946.66666666666</v>
      </c>
      <c r="AI5" s="6">
        <f>'Avoided Def'!$A18</f>
        <v>223946.66666666666</v>
      </c>
      <c r="AJ5" s="6">
        <f>'Avoided Def'!$A18</f>
        <v>223946.66666666666</v>
      </c>
    </row>
    <row r="6" spans="1:36" x14ac:dyDescent="0.2">
      <c r="A6" t="s">
        <v>6</v>
      </c>
      <c r="B6" s="13">
        <v>0</v>
      </c>
      <c r="C6" s="13">
        <v>0</v>
      </c>
      <c r="D6" s="13">
        <v>0</v>
      </c>
      <c r="E6" s="13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">
      <c r="A7" t="s">
        <v>7</v>
      </c>
      <c r="B7" s="27">
        <v>0</v>
      </c>
      <c r="C7" s="27">
        <v>0</v>
      </c>
      <c r="D7" s="27">
        <v>0</v>
      </c>
      <c r="E7" s="27">
        <v>0</v>
      </c>
      <c r="F7" s="6">
        <f>'Forest Restoration'!$A14</f>
        <v>1351000</v>
      </c>
      <c r="G7" s="6">
        <f>'Forest Restoration'!$A14</f>
        <v>1351000</v>
      </c>
      <c r="H7" s="6">
        <f>'Forest Restoration'!$A14</f>
        <v>1351000</v>
      </c>
      <c r="I7" s="6">
        <f>'Forest Restoration'!$A14</f>
        <v>1351000</v>
      </c>
      <c r="J7" s="6">
        <f>'Forest Restoration'!$A14</f>
        <v>1351000</v>
      </c>
      <c r="K7" s="6">
        <f>'Forest Restoration'!$A14</f>
        <v>1351000</v>
      </c>
      <c r="L7" s="6">
        <f>'Forest Restoration'!$A14</f>
        <v>1351000</v>
      </c>
      <c r="M7" s="6">
        <f>'Forest Restoration'!$A14</f>
        <v>1351000</v>
      </c>
      <c r="N7" s="6">
        <f>'Forest Restoration'!$A14</f>
        <v>1351000</v>
      </c>
      <c r="O7" s="6">
        <f>'Forest Restoration'!$A14</f>
        <v>1351000</v>
      </c>
      <c r="P7" s="6">
        <f>'Forest Restoration'!$A14</f>
        <v>1351000</v>
      </c>
      <c r="Q7" s="6">
        <f>'Forest Restoration'!$A14</f>
        <v>1351000</v>
      </c>
      <c r="R7" s="6">
        <f>'Forest Restoration'!$A14</f>
        <v>1351000</v>
      </c>
      <c r="S7" s="6">
        <f>'Forest Restoration'!$A14</f>
        <v>1351000</v>
      </c>
      <c r="T7" s="6">
        <f>'Forest Restoration'!$A14</f>
        <v>1351000</v>
      </c>
      <c r="U7" s="6">
        <f>'Forest Restoration'!$A14</f>
        <v>1351000</v>
      </c>
      <c r="V7" s="6">
        <f>'Forest Restoration'!$A14</f>
        <v>1351000</v>
      </c>
      <c r="W7" s="6">
        <f>'Forest Restoration'!$A14</f>
        <v>1351000</v>
      </c>
      <c r="X7" s="6">
        <f>'Forest Restoration'!$A14</f>
        <v>1351000</v>
      </c>
      <c r="Y7" s="6">
        <f>'Forest Restoration'!$A14</f>
        <v>1351000</v>
      </c>
      <c r="Z7" s="6">
        <f>'Forest Restoration'!$A14</f>
        <v>1351000</v>
      </c>
      <c r="AA7" s="6">
        <f>'Forest Restoration'!$A14</f>
        <v>1351000</v>
      </c>
      <c r="AB7" s="6">
        <f>'Forest Restoration'!$A14</f>
        <v>1351000</v>
      </c>
      <c r="AC7" s="6">
        <f>'Forest Restoration'!$A14</f>
        <v>1351000</v>
      </c>
      <c r="AD7" s="6">
        <f>'Forest Restoration'!$A14</f>
        <v>1351000</v>
      </c>
      <c r="AE7" s="6">
        <f>'Forest Restoration'!$A14</f>
        <v>1351000</v>
      </c>
      <c r="AF7" s="6">
        <f>'Forest Restoration'!$A14</f>
        <v>1351000</v>
      </c>
      <c r="AG7" s="6">
        <f>'Forest Restoration'!$A14</f>
        <v>1351000</v>
      </c>
      <c r="AH7" s="6">
        <f>'Forest Restoration'!$A14</f>
        <v>1351000</v>
      </c>
      <c r="AI7" s="6">
        <f>'Forest Restoration'!$A14</f>
        <v>1351000</v>
      </c>
      <c r="AJ7" s="6">
        <f>'Forest Restoration'!$A14</f>
        <v>1351000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About</vt:lpstr>
      <vt:lpstr>Aff Ref</vt:lpstr>
      <vt:lpstr>Set Asides</vt:lpstr>
      <vt:lpstr>Avoided Def</vt:lpstr>
      <vt:lpstr>Impr Forest Mgmt</vt:lpstr>
      <vt:lpstr>Forest Restoration</vt:lpstr>
      <vt:lpstr>PLANAbPiaSY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Régis Rathmann</cp:lastModifiedBy>
  <dcterms:created xsi:type="dcterms:W3CDTF">2017-01-27T05:17:42Z</dcterms:created>
  <dcterms:modified xsi:type="dcterms:W3CDTF">2019-10-30T16:19:22Z</dcterms:modified>
</cp:coreProperties>
</file>