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anM\Documents\eps-brazil\InputData\fuels\BFCpUEbS\"/>
    </mc:Choice>
  </mc:AlternateContent>
  <bookViews>
    <workbookView xWindow="0" yWindow="0" windowWidth="28800" windowHeight="12645"/>
  </bookViews>
  <sheets>
    <sheet name="About" sheetId="4" r:id="rId1"/>
    <sheet name="Fuel cost BLUES" sheetId="37" r:id="rId2"/>
    <sheet name="Hydrogen" sheetId="38" r:id="rId3"/>
    <sheet name="Natural gas" sheetId="45" r:id="rId4"/>
    <sheet name="Interpolation" sheetId="39" r:id="rId5"/>
    <sheet name="AEO Table 2" sheetId="21" r:id="rId6"/>
    <sheet name="AEO Table 3" sheetId="22" r:id="rId7"/>
    <sheet name="Coal Adjustment" sheetId="29" r:id="rId8"/>
    <sheet name="Hard Coal and Lig Multipliers" sheetId="24" r:id="rId9"/>
    <sheet name="BFCpUEbS-coal_US" sheetId="41" r:id="rId10"/>
    <sheet name="BFCpUEbS-heavy-fuel-oil_US" sheetId="43" r:id="rId11"/>
    <sheet name="BFCpUEbS-lpg-US" sheetId="44" r:id="rId12"/>
    <sheet name="BFCpUEbS-electricity" sheetId="40" r:id="rId13"/>
    <sheet name="BFCpUEbS-coal" sheetId="6" r:id="rId14"/>
    <sheet name="BFCpUEbS-natural-gas" sheetId="7" r:id="rId15"/>
    <sheet name="BFCpUEbS-nuclear" sheetId="15" r:id="rId16"/>
    <sheet name="BFCpUEbS-hydro" sheetId="25" r:id="rId17"/>
    <sheet name="BFCpUEbS-wind" sheetId="26" r:id="rId18"/>
    <sheet name="BFCpUEbS-solar" sheetId="27" r:id="rId19"/>
    <sheet name="BFCpUEbS-biomass" sheetId="16" r:id="rId20"/>
    <sheet name="BFCpUEbS-petroleum-gasoline" sheetId="9" r:id="rId21"/>
    <sheet name="BFCpUEbS-petroleum-diesel" sheetId="10" r:id="rId22"/>
    <sheet name="BFCpUEbS-biofuel-gasoline" sheetId="11" r:id="rId23"/>
    <sheet name="BFCpUEbS-biofuel-diesel" sheetId="17" r:id="rId24"/>
    <sheet name="BFCpUEbS-jet-fuel-or-kerosene" sheetId="12" r:id="rId25"/>
    <sheet name="BFCpUEbS-heat" sheetId="18" r:id="rId26"/>
    <sheet name="BFCpUEbS-lignite" sheetId="23" r:id="rId27"/>
    <sheet name="BFCpUEbS-geothermal" sheetId="28" r:id="rId28"/>
    <sheet name="BFCpUEbS-crude-oil" sheetId="30" r:id="rId29"/>
    <sheet name="BFCpUEbS-heavy-fuel-oil" sheetId="31" r:id="rId30"/>
    <sheet name="BFCpUEbS-lpg-propane-or-butane" sheetId="32" r:id="rId31"/>
    <sheet name="BFCpUEbS-municipal-solid-waste" sheetId="33" r:id="rId32"/>
    <sheet name="BFCpUEbS-hydrogen" sheetId="34" r:id="rId33"/>
  </sheets>
  <definedNames>
    <definedName name="lignite_multiplier">'Hard Coal and Lig Multipliers'!$N$16</definedName>
    <definedName name="nonlignite_multiplier">'Hard Coal and Lig Multipliers'!$N$17</definedName>
  </definedNames>
  <calcPr calcId="162913" iterate="1" iterateDelta="1.0000000000000001E-5"/>
  <pivotCaches>
    <pivotCache cacheId="41" r:id="rId3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45" l="1"/>
  <c r="C39" i="37" l="1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K6" i="32" s="1"/>
  <c r="AK4" i="32" s="1"/>
  <c r="AH6" i="44"/>
  <c r="AJ6" i="32" s="1"/>
  <c r="AJ4" i="32" s="1"/>
  <c r="AG6" i="44"/>
  <c r="AI6" i="32" s="1"/>
  <c r="AI4" i="32" s="1"/>
  <c r="AF6" i="44"/>
  <c r="AF9" i="44" s="1"/>
  <c r="AE6" i="44"/>
  <c r="AE9" i="44" s="1"/>
  <c r="AD6" i="44"/>
  <c r="AF6" i="32" s="1"/>
  <c r="AF4" i="32" s="1"/>
  <c r="AC6" i="44"/>
  <c r="AE6" i="32" s="1"/>
  <c r="AE4" i="32" s="1"/>
  <c r="AB6" i="44"/>
  <c r="AB9" i="44" s="1"/>
  <c r="AA6" i="44"/>
  <c r="AC6" i="32" s="1"/>
  <c r="AC4" i="32" s="1"/>
  <c r="Z6" i="44"/>
  <c r="AB6" i="32" s="1"/>
  <c r="AB4" i="32" s="1"/>
  <c r="Y6" i="44"/>
  <c r="AA6" i="32" s="1"/>
  <c r="AA4" i="32" s="1"/>
  <c r="X6" i="44"/>
  <c r="Z6" i="32" s="1"/>
  <c r="Z4" i="32" s="1"/>
  <c r="W6" i="44"/>
  <c r="W9" i="44" s="1"/>
  <c r="V6" i="44"/>
  <c r="X6" i="32" s="1"/>
  <c r="X4" i="32" s="1"/>
  <c r="U6" i="44"/>
  <c r="W6" i="32" s="1"/>
  <c r="W4" i="32" s="1"/>
  <c r="T6" i="44"/>
  <c r="V6" i="32" s="1"/>
  <c r="V4" i="32" s="1"/>
  <c r="S6" i="44"/>
  <c r="U6" i="32" s="1"/>
  <c r="U4" i="32" s="1"/>
  <c r="R6" i="44"/>
  <c r="T6" i="32" s="1"/>
  <c r="T4" i="32" s="1"/>
  <c r="Q6" i="44"/>
  <c r="S6" i="32" s="1"/>
  <c r="S4" i="32" s="1"/>
  <c r="P6" i="44"/>
  <c r="R6" i="32" s="1"/>
  <c r="R4" i="32" s="1"/>
  <c r="O6" i="44"/>
  <c r="Q6" i="32" s="1"/>
  <c r="Q4" i="32" s="1"/>
  <c r="N6" i="44"/>
  <c r="P6" i="32" s="1"/>
  <c r="P4" i="32" s="1"/>
  <c r="M6" i="44"/>
  <c r="O6" i="32" s="1"/>
  <c r="O4" i="32" s="1"/>
  <c r="L6" i="44"/>
  <c r="N6" i="32" s="1"/>
  <c r="N4" i="32" s="1"/>
  <c r="K6" i="44"/>
  <c r="M6" i="32" s="1"/>
  <c r="M4" i="32" s="1"/>
  <c r="J6" i="44"/>
  <c r="L6" i="32" s="1"/>
  <c r="L4" i="32" s="1"/>
  <c r="I6" i="44"/>
  <c r="K6" i="32" s="1"/>
  <c r="K4" i="32" s="1"/>
  <c r="H6" i="44"/>
  <c r="H9" i="44" s="1"/>
  <c r="G6" i="44"/>
  <c r="G9" i="44" s="1"/>
  <c r="F6" i="44"/>
  <c r="H6" i="32" s="1"/>
  <c r="H4" i="32" s="1"/>
  <c r="E6" i="44"/>
  <c r="G6" i="32" s="1"/>
  <c r="G4" i="32" s="1"/>
  <c r="D6" i="44"/>
  <c r="D9" i="44" s="1"/>
  <c r="C6" i="44"/>
  <c r="E6" i="32" s="1"/>
  <c r="E4" i="32" s="1"/>
  <c r="B6" i="44"/>
  <c r="D6" i="32" s="1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K6" i="31" s="1"/>
  <c r="AH6" i="43"/>
  <c r="AJ6" i="31" s="1"/>
  <c r="AG6" i="43"/>
  <c r="AI6" i="31" s="1"/>
  <c r="AF6" i="43"/>
  <c r="AH6" i="31" s="1"/>
  <c r="AE6" i="43"/>
  <c r="AG6" i="31" s="1"/>
  <c r="AD6" i="43"/>
  <c r="AF6" i="31" s="1"/>
  <c r="AC6" i="43"/>
  <c r="AE6" i="31" s="1"/>
  <c r="AB6" i="43"/>
  <c r="AD6" i="31" s="1"/>
  <c r="AA6" i="43"/>
  <c r="AC6" i="31" s="1"/>
  <c r="Z6" i="43"/>
  <c r="AB6" i="31" s="1"/>
  <c r="Y6" i="43"/>
  <c r="AA6" i="31" s="1"/>
  <c r="X6" i="43"/>
  <c r="Z6" i="31" s="1"/>
  <c r="W6" i="43"/>
  <c r="Y6" i="31" s="1"/>
  <c r="V6" i="43"/>
  <c r="X6" i="31" s="1"/>
  <c r="U6" i="43"/>
  <c r="W6" i="31" s="1"/>
  <c r="T6" i="43"/>
  <c r="V6" i="31" s="1"/>
  <c r="S6" i="43"/>
  <c r="U6" i="31" s="1"/>
  <c r="R6" i="43"/>
  <c r="T6" i="31" s="1"/>
  <c r="Q6" i="43"/>
  <c r="S6" i="31" s="1"/>
  <c r="P6" i="43"/>
  <c r="R6" i="31" s="1"/>
  <c r="O6" i="43"/>
  <c r="Q6" i="31" s="1"/>
  <c r="N6" i="43"/>
  <c r="P6" i="31" s="1"/>
  <c r="M6" i="43"/>
  <c r="O6" i="31" s="1"/>
  <c r="L6" i="43"/>
  <c r="N6" i="31" s="1"/>
  <c r="K6" i="43"/>
  <c r="M6" i="31" s="1"/>
  <c r="J6" i="43"/>
  <c r="L6" i="31" s="1"/>
  <c r="I6" i="43"/>
  <c r="K6" i="31" s="1"/>
  <c r="H6" i="43"/>
  <c r="J6" i="31" s="1"/>
  <c r="G6" i="43"/>
  <c r="I6" i="31" s="1"/>
  <c r="F6" i="43"/>
  <c r="H6" i="31" s="1"/>
  <c r="E6" i="43"/>
  <c r="G6" i="31" s="1"/>
  <c r="D6" i="43"/>
  <c r="F6" i="31" s="1"/>
  <c r="C6" i="43"/>
  <c r="E6" i="31" s="1"/>
  <c r="B6" i="43"/>
  <c r="D6" i="31" s="1"/>
  <c r="C6" i="31" s="1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X9" i="44"/>
  <c r="V9" i="44"/>
  <c r="U9" i="44"/>
  <c r="O9" i="44"/>
  <c r="E9" i="44"/>
  <c r="AI6" i="41"/>
  <c r="AK6" i="6" s="1"/>
  <c r="AH6" i="41"/>
  <c r="AJ6" i="6" s="1"/>
  <c r="AG6" i="41"/>
  <c r="AI6" i="6" s="1"/>
  <c r="AF6" i="41"/>
  <c r="AH6" i="6" s="1"/>
  <c r="AE6" i="41"/>
  <c r="AG6" i="6" s="1"/>
  <c r="AD6" i="41"/>
  <c r="AF6" i="6" s="1"/>
  <c r="AC6" i="41"/>
  <c r="AE6" i="6" s="1"/>
  <c r="AB6" i="41"/>
  <c r="AD6" i="6" s="1"/>
  <c r="AA6" i="41"/>
  <c r="AC6" i="6" s="1"/>
  <c r="Z6" i="41"/>
  <c r="AB6" i="6" s="1"/>
  <c r="Y6" i="41"/>
  <c r="AA6" i="6" s="1"/>
  <c r="X6" i="41"/>
  <c r="Z6" i="6" s="1"/>
  <c r="W6" i="41"/>
  <c r="Y6" i="6" s="1"/>
  <c r="V6" i="41"/>
  <c r="X6" i="6" s="1"/>
  <c r="U6" i="41"/>
  <c r="W6" i="6" s="1"/>
  <c r="T6" i="41"/>
  <c r="V6" i="6" s="1"/>
  <c r="S6" i="41"/>
  <c r="U6" i="6" s="1"/>
  <c r="R6" i="41"/>
  <c r="T6" i="6" s="1"/>
  <c r="Q6" i="41"/>
  <c r="S6" i="6" s="1"/>
  <c r="P6" i="41"/>
  <c r="R6" i="6" s="1"/>
  <c r="O6" i="41"/>
  <c r="Q6" i="6" s="1"/>
  <c r="N6" i="41"/>
  <c r="P6" i="6" s="1"/>
  <c r="M6" i="41"/>
  <c r="O6" i="6" s="1"/>
  <c r="L6" i="41"/>
  <c r="N6" i="6" s="1"/>
  <c r="K6" i="41"/>
  <c r="M6" i="6" s="1"/>
  <c r="J6" i="41"/>
  <c r="L6" i="6" s="1"/>
  <c r="I6" i="41"/>
  <c r="K6" i="6" s="1"/>
  <c r="H6" i="41"/>
  <c r="J6" i="6" s="1"/>
  <c r="G6" i="41"/>
  <c r="I6" i="6" s="1"/>
  <c r="F6" i="41"/>
  <c r="H6" i="6" s="1"/>
  <c r="E6" i="41"/>
  <c r="G6" i="6" s="1"/>
  <c r="D6" i="41"/>
  <c r="F6" i="6" s="1"/>
  <c r="C6" i="41"/>
  <c r="E6" i="6" s="1"/>
  <c r="B6" i="41"/>
  <c r="D6" i="6" s="1"/>
  <c r="AI9" i="44" l="1"/>
  <c r="C9" i="44"/>
  <c r="S9" i="44"/>
  <c r="AD9" i="44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B6" i="6"/>
  <c r="D4" i="32"/>
  <c r="C6" i="32"/>
  <c r="C4" i="32" s="1"/>
  <c r="AD6" i="32"/>
  <c r="AD4" i="32" s="1"/>
  <c r="F6" i="32"/>
  <c r="F4" i="32" s="1"/>
  <c r="AH6" i="32"/>
  <c r="AH4" i="32" s="1"/>
  <c r="J6" i="32"/>
  <c r="J4" i="32" s="1"/>
  <c r="AG6" i="32"/>
  <c r="AG4" i="32" s="1"/>
  <c r="Y6" i="32"/>
  <c r="Y4" i="32" s="1"/>
  <c r="I6" i="32"/>
  <c r="I4" i="32" s="1"/>
  <c r="B6" i="32"/>
  <c r="B4" i="32" s="1"/>
  <c r="B6" i="31"/>
  <c r="AB9" i="43" l="1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AK2" i="34" s="1"/>
  <c r="C13" i="38"/>
  <c r="C17" i="38" s="1"/>
  <c r="C21" i="38" s="1"/>
  <c r="G17" i="39" s="1"/>
  <c r="Q3" i="39"/>
  <c r="L3" i="6" s="1"/>
  <c r="AA3" i="39"/>
  <c r="V3" i="6" s="1"/>
  <c r="AF3" i="39"/>
  <c r="AA3" i="6" s="1"/>
  <c r="N3" i="37"/>
  <c r="C21" i="37" s="1"/>
  <c r="O3" i="37"/>
  <c r="D21" i="37" s="1"/>
  <c r="P3" i="37"/>
  <c r="E21" i="37" s="1"/>
  <c r="Q3" i="37"/>
  <c r="F21" i="37" s="1"/>
  <c r="R3" i="37"/>
  <c r="G21" i="37" s="1"/>
  <c r="S3" i="37"/>
  <c r="H21" i="37" s="1"/>
  <c r="T3" i="37"/>
  <c r="I21" i="37" s="1"/>
  <c r="U3" i="37"/>
  <c r="J21" i="37" s="1"/>
  <c r="G3" i="39"/>
  <c r="B3" i="6" s="1"/>
  <c r="L3" i="39"/>
  <c r="G3" i="6" s="1"/>
  <c r="V3" i="39"/>
  <c r="Q3" i="6" s="1"/>
  <c r="AK3" i="39"/>
  <c r="AF3" i="6" s="1"/>
  <c r="AP3" i="39"/>
  <c r="AK3" i="6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B3" i="15" s="1"/>
  <c r="O6" i="37"/>
  <c r="D24" i="37" s="1"/>
  <c r="L5" i="39" s="1"/>
  <c r="G3" i="15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AA3" i="15" s="1"/>
  <c r="T6" i="37"/>
  <c r="I24" i="37" s="1"/>
  <c r="AK5" i="39" s="1"/>
  <c r="U6" i="37"/>
  <c r="J24" i="37" s="1"/>
  <c r="AP5" i="39" s="1"/>
  <c r="AK3" i="15" s="1"/>
  <c r="N7" i="37"/>
  <c r="C25" i="37" s="1"/>
  <c r="G6" i="39" s="1"/>
  <c r="B3" i="16" s="1"/>
  <c r="O7" i="37"/>
  <c r="D25" i="37" s="1"/>
  <c r="L6" i="39" s="1"/>
  <c r="G3" i="16" s="1"/>
  <c r="P7" i="37"/>
  <c r="E25" i="37" s="1"/>
  <c r="Q6" i="39" s="1"/>
  <c r="L3" i="16" s="1"/>
  <c r="Q7" i="37"/>
  <c r="F25" i="37" s="1"/>
  <c r="V6" i="39" s="1"/>
  <c r="R7" i="37"/>
  <c r="G25" i="37" s="1"/>
  <c r="AA6" i="39" s="1"/>
  <c r="S7" i="37"/>
  <c r="H25" i="37" s="1"/>
  <c r="AF6" i="39" s="1"/>
  <c r="AA3" i="16" s="1"/>
  <c r="T7" i="37"/>
  <c r="I25" i="37" s="1"/>
  <c r="AK6" i="39" s="1"/>
  <c r="U7" i="37"/>
  <c r="J25" i="37" s="1"/>
  <c r="AP6" i="39" s="1"/>
  <c r="AK3" i="16" s="1"/>
  <c r="N8" i="37"/>
  <c r="C26" i="37" s="1"/>
  <c r="O8" i="37"/>
  <c r="D26" i="37" s="1"/>
  <c r="P8" i="37"/>
  <c r="E26" i="37" s="1"/>
  <c r="Q8" i="37"/>
  <c r="F26" i="37" s="1"/>
  <c r="R8" i="37"/>
  <c r="G26" i="37" s="1"/>
  <c r="S8" i="37"/>
  <c r="H26" i="37" s="1"/>
  <c r="T8" i="37"/>
  <c r="I26" i="37" s="1"/>
  <c r="U8" i="37"/>
  <c r="J26" i="37" s="1"/>
  <c r="N9" i="37"/>
  <c r="C27" i="37" s="1"/>
  <c r="O9" i="37"/>
  <c r="D27" i="37" s="1"/>
  <c r="P9" i="37"/>
  <c r="E27" i="37" s="1"/>
  <c r="Q9" i="37"/>
  <c r="F27" i="37" s="1"/>
  <c r="R9" i="37"/>
  <c r="G27" i="37" s="1"/>
  <c r="S9" i="37"/>
  <c r="H27" i="37" s="1"/>
  <c r="T9" i="37"/>
  <c r="I27" i="37" s="1"/>
  <c r="U9" i="37"/>
  <c r="J27" i="37" s="1"/>
  <c r="N10" i="37"/>
  <c r="C28" i="37" s="1"/>
  <c r="G9" i="39" s="1"/>
  <c r="B2" i="11" s="1"/>
  <c r="O10" i="37"/>
  <c r="D28" i="37" s="1"/>
  <c r="L9" i="39" s="1"/>
  <c r="G2" i="11" s="1"/>
  <c r="P10" i="37"/>
  <c r="E28" i="37" s="1"/>
  <c r="Q9" i="39" s="1"/>
  <c r="Q10" i="37"/>
  <c r="F28" i="37" s="1"/>
  <c r="V9" i="39" s="1"/>
  <c r="Q2" i="11" s="1"/>
  <c r="R10" i="37"/>
  <c r="G28" i="37" s="1"/>
  <c r="AA9" i="39" s="1"/>
  <c r="S10" i="37"/>
  <c r="H28" i="37" s="1"/>
  <c r="AF9" i="39" s="1"/>
  <c r="T10" i="37"/>
  <c r="I28" i="37" s="1"/>
  <c r="AK9" i="39" s="1"/>
  <c r="AF2" i="11" s="1"/>
  <c r="U10" i="37"/>
  <c r="J28" i="37" s="1"/>
  <c r="AP9" i="39" s="1"/>
  <c r="AK2" i="11" s="1"/>
  <c r="N11" i="37"/>
  <c r="C29" i="37" s="1"/>
  <c r="G10" i="39" s="1"/>
  <c r="B2" i="17" s="1"/>
  <c r="O11" i="37"/>
  <c r="D29" i="37" s="1"/>
  <c r="L10" i="39" s="1"/>
  <c r="G2" i="17" s="1"/>
  <c r="P11" i="37"/>
  <c r="E29" i="37" s="1"/>
  <c r="Q10" i="39" s="1"/>
  <c r="Q11" i="37"/>
  <c r="F29" i="37" s="1"/>
  <c r="V10" i="39" s="1"/>
  <c r="R11" i="37"/>
  <c r="G29" i="37" s="1"/>
  <c r="AA10" i="39" s="1"/>
  <c r="V2" i="17" s="1"/>
  <c r="S11" i="37"/>
  <c r="H29" i="37" s="1"/>
  <c r="AF10" i="39" s="1"/>
  <c r="T11" i="37"/>
  <c r="I29" i="37" s="1"/>
  <c r="AK10" i="39" s="1"/>
  <c r="AF2" i="17" s="1"/>
  <c r="U11" i="37"/>
  <c r="J29" i="37" s="1"/>
  <c r="AP10" i="39" s="1"/>
  <c r="N12" i="37"/>
  <c r="C30" i="37" s="1"/>
  <c r="G11" i="39" s="1"/>
  <c r="B2" i="12" s="1"/>
  <c r="O12" i="37"/>
  <c r="D30" i="37" s="1"/>
  <c r="L11" i="39" s="1"/>
  <c r="G2" i="12" s="1"/>
  <c r="P12" i="37"/>
  <c r="E30" i="37" s="1"/>
  <c r="Q11" i="39" s="1"/>
  <c r="L2" i="12" s="1"/>
  <c r="Q12" i="37"/>
  <c r="F30" i="37" s="1"/>
  <c r="V11" i="39" s="1"/>
  <c r="R12" i="37"/>
  <c r="G30" i="37" s="1"/>
  <c r="AA11" i="39" s="1"/>
  <c r="V2" i="12" s="1"/>
  <c r="S12" i="37"/>
  <c r="H30" i="37" s="1"/>
  <c r="AF11" i="39" s="1"/>
  <c r="T12" i="37"/>
  <c r="I30" i="37" s="1"/>
  <c r="AK11" i="39" s="1"/>
  <c r="U12" i="37"/>
  <c r="J30" i="37" s="1"/>
  <c r="AP11" i="39" s="1"/>
  <c r="AK2" i="12" s="1"/>
  <c r="N13" i="37"/>
  <c r="C31" i="37" s="1"/>
  <c r="G12" i="39" s="1"/>
  <c r="B3" i="23" s="1"/>
  <c r="O13" i="37"/>
  <c r="D31" i="37" s="1"/>
  <c r="L12" i="39" s="1"/>
  <c r="P13" i="37"/>
  <c r="E31" i="37" s="1"/>
  <c r="Q12" i="39" s="1"/>
  <c r="L3" i="23" s="1"/>
  <c r="Q13" i="37"/>
  <c r="F31" i="37" s="1"/>
  <c r="V12" i="39" s="1"/>
  <c r="R13" i="37"/>
  <c r="G31" i="37" s="1"/>
  <c r="AA12" i="39" s="1"/>
  <c r="S13" i="37"/>
  <c r="H31" i="37" s="1"/>
  <c r="AF12" i="39" s="1"/>
  <c r="AA3" i="23" s="1"/>
  <c r="T13" i="37"/>
  <c r="I31" i="37" s="1"/>
  <c r="AK12" i="39" s="1"/>
  <c r="U13" i="37"/>
  <c r="J31" i="37" s="1"/>
  <c r="AP12" i="39" s="1"/>
  <c r="AK3" i="23" s="1"/>
  <c r="N14" i="37"/>
  <c r="C32" i="37" s="1"/>
  <c r="G13" i="39" s="1"/>
  <c r="B3" i="30" s="1"/>
  <c r="O14" i="37"/>
  <c r="D32" i="37" s="1"/>
  <c r="L13" i="39" s="1"/>
  <c r="G3" i="30" s="1"/>
  <c r="P14" i="37"/>
  <c r="E32" i="37" s="1"/>
  <c r="Q13" i="39" s="1"/>
  <c r="Q14" i="37"/>
  <c r="F32" i="37" s="1"/>
  <c r="V13" i="39" s="1"/>
  <c r="R14" i="37"/>
  <c r="G32" i="37" s="1"/>
  <c r="AA13" i="39" s="1"/>
  <c r="V3" i="30" s="1"/>
  <c r="S14" i="37"/>
  <c r="H32" i="37" s="1"/>
  <c r="AF13" i="39" s="1"/>
  <c r="T14" i="37"/>
  <c r="I32" i="37" s="1"/>
  <c r="AK13" i="39" s="1"/>
  <c r="U14" i="37"/>
  <c r="J32" i="37" s="1"/>
  <c r="AP13" i="39" s="1"/>
  <c r="AK3" i="30" s="1"/>
  <c r="AK6" i="30" s="1"/>
  <c r="N15" i="37"/>
  <c r="C33" i="37" s="1"/>
  <c r="G14" i="39" s="1"/>
  <c r="O15" i="37"/>
  <c r="D33" i="37" s="1"/>
  <c r="L14" i="39" s="1"/>
  <c r="P15" i="37"/>
  <c r="E33" i="37" s="1"/>
  <c r="Q14" i="39" s="1"/>
  <c r="L2" i="31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AK2" i="31" s="1"/>
  <c r="N16" i="37"/>
  <c r="C34" i="37" s="1"/>
  <c r="G15" i="39" s="1"/>
  <c r="B2" i="32" s="1"/>
  <c r="B5" i="32" s="1"/>
  <c r="O16" i="37"/>
  <c r="D34" i="37" s="1"/>
  <c r="L15" i="39" s="1"/>
  <c r="G2" i="32" s="1"/>
  <c r="G5" i="32" s="1"/>
  <c r="P16" i="37"/>
  <c r="E34" i="37" s="1"/>
  <c r="Q15" i="39" s="1"/>
  <c r="Q16" i="37"/>
  <c r="F34" i="37" s="1"/>
  <c r="V15" i="39" s="1"/>
  <c r="Q2" i="32" s="1"/>
  <c r="Q5" i="32" s="1"/>
  <c r="R16" i="37"/>
  <c r="G34" i="37" s="1"/>
  <c r="AA15" i="39" s="1"/>
  <c r="V2" i="32" s="1"/>
  <c r="V5" i="32" s="1"/>
  <c r="S16" i="37"/>
  <c r="H34" i="37" s="1"/>
  <c r="AF15" i="39" s="1"/>
  <c r="AA2" i="32" s="1"/>
  <c r="AA5" i="32" s="1"/>
  <c r="T16" i="37"/>
  <c r="I34" i="37" s="1"/>
  <c r="AK15" i="39" s="1"/>
  <c r="AF2" i="32" s="1"/>
  <c r="AF5" i="32" s="1"/>
  <c r="U16" i="37"/>
  <c r="J34" i="37" s="1"/>
  <c r="AP15" i="39" s="1"/>
  <c r="AK2" i="32" s="1"/>
  <c r="AK5" i="32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M9" i="37"/>
  <c r="B27" i="37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H48" i="37" l="1"/>
  <c r="H50" i="37" s="1"/>
  <c r="AF8" i="39" s="1"/>
  <c r="AA2" i="10" s="1"/>
  <c r="E53" i="37"/>
  <c r="E55" i="37" s="1"/>
  <c r="Q2" i="39" s="1"/>
  <c r="L2" i="40" s="1"/>
  <c r="E58" i="37"/>
  <c r="E60" i="37" s="1"/>
  <c r="Q18" i="39" s="1"/>
  <c r="C48" i="37"/>
  <c r="C50" i="37" s="1"/>
  <c r="G8" i="39" s="1"/>
  <c r="J43" i="37"/>
  <c r="J45" i="37" s="1"/>
  <c r="I48" i="37"/>
  <c r="I50" i="37" s="1"/>
  <c r="AK8" i="39" s="1"/>
  <c r="AF2" i="10" s="1"/>
  <c r="D58" i="37"/>
  <c r="D60" i="37" s="1"/>
  <c r="L18" i="39" s="1"/>
  <c r="D53" i="37"/>
  <c r="D55" i="37" s="1"/>
  <c r="L2" i="39" s="1"/>
  <c r="M2" i="39" s="1"/>
  <c r="H2" i="40" s="1"/>
  <c r="F48" i="37"/>
  <c r="F50" i="37" s="1"/>
  <c r="V8" i="39" s="1"/>
  <c r="Q2" i="10" s="1"/>
  <c r="C58" i="37"/>
  <c r="C60" i="37" s="1"/>
  <c r="G18" i="39" s="1"/>
  <c r="C53" i="37"/>
  <c r="C55" i="37" s="1"/>
  <c r="G2" i="39" s="1"/>
  <c r="B2" i="40" s="1"/>
  <c r="J48" i="37"/>
  <c r="J50" i="37" s="1"/>
  <c r="AP8" i="39" s="1"/>
  <c r="AK2" i="10" s="1"/>
  <c r="G58" i="37"/>
  <c r="G60" i="37" s="1"/>
  <c r="AA18" i="39" s="1"/>
  <c r="G53" i="37"/>
  <c r="G55" i="37" s="1"/>
  <c r="AA2" i="39" s="1"/>
  <c r="W2" i="39" s="1"/>
  <c r="R2" i="40" s="1"/>
  <c r="I43" i="37"/>
  <c r="I45" i="37" s="1"/>
  <c r="AK7" i="39" s="1"/>
  <c r="AF2" i="9" s="1"/>
  <c r="F58" i="37"/>
  <c r="F60" i="37" s="1"/>
  <c r="V18" i="39" s="1"/>
  <c r="F53" i="37"/>
  <c r="F55" i="37" s="1"/>
  <c r="V2" i="39" s="1"/>
  <c r="G48" i="37"/>
  <c r="G50" i="37" s="1"/>
  <c r="AA8" i="39" s="1"/>
  <c r="V2" i="10" s="1"/>
  <c r="E48" i="37"/>
  <c r="E50" i="37" s="1"/>
  <c r="Q8" i="39" s="1"/>
  <c r="L2" i="10" s="1"/>
  <c r="E43" i="37"/>
  <c r="J58" i="37"/>
  <c r="J60" i="37" s="1"/>
  <c r="AP18" i="39" s="1"/>
  <c r="AK4" i="40" s="1"/>
  <c r="J53" i="37"/>
  <c r="J55" i="37" s="1"/>
  <c r="AP2" i="39" s="1"/>
  <c r="C43" i="37"/>
  <c r="C45" i="37" s="1"/>
  <c r="G7" i="39" s="1"/>
  <c r="B2" i="9" s="1"/>
  <c r="D48" i="37"/>
  <c r="D50" i="37" s="1"/>
  <c r="L8" i="39" s="1"/>
  <c r="H8" i="39" s="1"/>
  <c r="C2" i="10" s="1"/>
  <c r="D43" i="37"/>
  <c r="D45" i="37" s="1"/>
  <c r="L7" i="39" s="1"/>
  <c r="G2" i="9" s="1"/>
  <c r="I58" i="37"/>
  <c r="I60" i="37" s="1"/>
  <c r="AK18" i="39" s="1"/>
  <c r="I53" i="37"/>
  <c r="I55" i="37" s="1"/>
  <c r="AK2" i="39" s="1"/>
  <c r="AN2" i="39" s="1"/>
  <c r="AI2" i="40" s="1"/>
  <c r="H58" i="37"/>
  <c r="H60" i="37" s="1"/>
  <c r="AF18" i="39" s="1"/>
  <c r="H53" i="37"/>
  <c r="H55" i="37" s="1"/>
  <c r="AF2" i="39" s="1"/>
  <c r="AN12" i="39"/>
  <c r="AI3" i="23" s="1"/>
  <c r="F14" i="39"/>
  <c r="F6" i="39"/>
  <c r="AB16" i="39"/>
  <c r="AD12" i="39"/>
  <c r="Y3" i="23" s="1"/>
  <c r="D16" i="39"/>
  <c r="AF3" i="30"/>
  <c r="AM13" i="39"/>
  <c r="AH3" i="30" s="1"/>
  <c r="AL13" i="39"/>
  <c r="AG3" i="30" s="1"/>
  <c r="AF17" i="39"/>
  <c r="AA2" i="34" s="1"/>
  <c r="I21" i="38"/>
  <c r="AK17" i="39" s="1"/>
  <c r="V2" i="31"/>
  <c r="V5" i="31" s="1"/>
  <c r="AB14" i="39"/>
  <c r="W2" i="31" s="1"/>
  <c r="W3" i="31" s="1"/>
  <c r="AD14" i="39"/>
  <c r="Y2" i="31" s="1"/>
  <c r="Y3" i="31" s="1"/>
  <c r="V3" i="16"/>
  <c r="V4" i="16" s="1"/>
  <c r="AC6" i="39"/>
  <c r="X3" i="16" s="1"/>
  <c r="X4" i="16" s="1"/>
  <c r="V3" i="15"/>
  <c r="AD5" i="39"/>
  <c r="Y3" i="15" s="1"/>
  <c r="AE5" i="39"/>
  <c r="Z3" i="15" s="1"/>
  <c r="AC5" i="39"/>
  <c r="X3" i="15" s="1"/>
  <c r="G38" i="37"/>
  <c r="G40" i="37" s="1"/>
  <c r="AA4" i="39" s="1"/>
  <c r="G21" i="38"/>
  <c r="AA17" i="39" s="1"/>
  <c r="V17" i="39"/>
  <c r="Q2" i="34" s="1"/>
  <c r="AF2" i="31"/>
  <c r="AF5" i="31" s="1"/>
  <c r="AL14" i="39"/>
  <c r="AG2" i="31" s="1"/>
  <c r="AG5" i="31" s="1"/>
  <c r="AO14" i="39"/>
  <c r="AJ2" i="31" s="1"/>
  <c r="AJ5" i="31" s="1"/>
  <c r="AA2" i="12"/>
  <c r="AJ11" i="39"/>
  <c r="AE2" i="12" s="1"/>
  <c r="Q3" i="23"/>
  <c r="Y12" i="39"/>
  <c r="T3" i="23" s="1"/>
  <c r="X5" i="39"/>
  <c r="S3" i="15" s="1"/>
  <c r="Y5" i="39"/>
  <c r="T3" i="15" s="1"/>
  <c r="F38" i="37"/>
  <c r="F40" i="37" s="1"/>
  <c r="V4" i="39" s="1"/>
  <c r="E21" i="38"/>
  <c r="Q17" i="39" s="1"/>
  <c r="L17" i="39"/>
  <c r="G2" i="34" s="1"/>
  <c r="L2" i="32"/>
  <c r="L5" i="32" s="1"/>
  <c r="S15" i="39"/>
  <c r="N2" i="32" s="1"/>
  <c r="N5" i="32" s="1"/>
  <c r="U9" i="39"/>
  <c r="P2" i="11" s="1"/>
  <c r="E38" i="37"/>
  <c r="E40" i="37" s="1"/>
  <c r="Q4" i="39" s="1"/>
  <c r="F13" i="39"/>
  <c r="E13" i="39"/>
  <c r="G2" i="31"/>
  <c r="G5" i="31" s="1"/>
  <c r="M14" i="39"/>
  <c r="H2" i="31" s="1"/>
  <c r="H5" i="31" s="1"/>
  <c r="B2" i="34"/>
  <c r="AK6" i="34"/>
  <c r="AK4" i="34"/>
  <c r="AK5" i="34"/>
  <c r="Q2" i="12"/>
  <c r="Y11" i="39"/>
  <c r="T2" i="12" s="1"/>
  <c r="F12" i="39"/>
  <c r="AA3" i="30"/>
  <c r="AG13" i="39"/>
  <c r="AB3" i="30" s="1"/>
  <c r="C38" i="37"/>
  <c r="C40" i="37" s="1"/>
  <c r="G4" i="39" s="1"/>
  <c r="E5" i="39"/>
  <c r="Y13" i="39"/>
  <c r="T3" i="30" s="1"/>
  <c r="Z13" i="39"/>
  <c r="U3" i="30" s="1"/>
  <c r="X13" i="39"/>
  <c r="S3" i="30" s="1"/>
  <c r="J38" i="37"/>
  <c r="J40" i="37" s="1"/>
  <c r="AP4" i="39" s="1"/>
  <c r="AK6" i="7" s="1"/>
  <c r="AJ16" i="39"/>
  <c r="AO11" i="39"/>
  <c r="AJ2" i="12" s="1"/>
  <c r="AJ4" i="12" s="1"/>
  <c r="AM11" i="39"/>
  <c r="AH2" i="12" s="1"/>
  <c r="AF3" i="16"/>
  <c r="AF5" i="16" s="1"/>
  <c r="AL6" i="39"/>
  <c r="AG3" i="16" s="1"/>
  <c r="AG5" i="16" s="1"/>
  <c r="AO6" i="39"/>
  <c r="AJ3" i="16" s="1"/>
  <c r="AJ6" i="16" s="1"/>
  <c r="AM6" i="39"/>
  <c r="AH3" i="16" s="1"/>
  <c r="AH5" i="16" s="1"/>
  <c r="AF3" i="15"/>
  <c r="AO5" i="39"/>
  <c r="AJ3" i="15" s="1"/>
  <c r="I38" i="37"/>
  <c r="I40" i="37" s="1"/>
  <c r="AK4" i="39" s="1"/>
  <c r="H38" i="37"/>
  <c r="H40" i="37" s="1"/>
  <c r="AF4" i="39" s="1"/>
  <c r="D38" i="37"/>
  <c r="D40" i="37" s="1"/>
  <c r="L4" i="39" s="1"/>
  <c r="AM3" i="39"/>
  <c r="AH3" i="6" s="1"/>
  <c r="W3" i="39"/>
  <c r="R3" i="6" s="1"/>
  <c r="AJ3" i="39"/>
  <c r="AE3" i="6" s="1"/>
  <c r="N13" i="39"/>
  <c r="I3" i="30" s="1"/>
  <c r="L3" i="30"/>
  <c r="N6" i="39"/>
  <c r="I3" i="16" s="1"/>
  <c r="U10" i="39"/>
  <c r="P2" i="17" s="1"/>
  <c r="L2" i="17"/>
  <c r="AC14" i="39"/>
  <c r="X2" i="31" s="1"/>
  <c r="AA2" i="31"/>
  <c r="O6" i="39"/>
  <c r="J3" i="16" s="1"/>
  <c r="AN6" i="39"/>
  <c r="AI3" i="16" s="1"/>
  <c r="S9" i="39"/>
  <c r="N2" i="11" s="1"/>
  <c r="J12" i="39"/>
  <c r="E3" i="23" s="1"/>
  <c r="G3" i="23"/>
  <c r="U14" i="39"/>
  <c r="P2" i="31" s="1"/>
  <c r="Q2" i="31"/>
  <c r="AG3" i="39"/>
  <c r="AB3" i="6" s="1"/>
  <c r="F5" i="39"/>
  <c r="AL5" i="39"/>
  <c r="AG3" i="15" s="1"/>
  <c r="AB6" i="39"/>
  <c r="W3" i="16" s="1"/>
  <c r="T9" i="39"/>
  <c r="O2" i="11" s="1"/>
  <c r="H14" i="39"/>
  <c r="C2" i="31" s="1"/>
  <c r="AN14" i="39"/>
  <c r="AI2" i="31" s="1"/>
  <c r="M6" i="39"/>
  <c r="H3" i="16" s="1"/>
  <c r="E14" i="39"/>
  <c r="B2" i="31"/>
  <c r="M5" i="39"/>
  <c r="H3" i="15" s="1"/>
  <c r="AM5" i="39"/>
  <c r="AH3" i="15" s="1"/>
  <c r="AD6" i="39"/>
  <c r="Y3" i="16" s="1"/>
  <c r="AE12" i="39"/>
  <c r="Z3" i="23" s="1"/>
  <c r="AC13" i="39"/>
  <c r="X3" i="30" s="1"/>
  <c r="N14" i="39"/>
  <c r="I2" i="31" s="1"/>
  <c r="M15" i="39"/>
  <c r="H2" i="32" s="1"/>
  <c r="H5" i="32" s="1"/>
  <c r="AK3" i="31"/>
  <c r="AK5" i="31"/>
  <c r="AK5" i="16"/>
  <c r="AK6" i="16"/>
  <c r="AK4" i="16"/>
  <c r="S10" i="39"/>
  <c r="N2" i="17" s="1"/>
  <c r="Q2" i="17"/>
  <c r="G5" i="16"/>
  <c r="G6" i="16"/>
  <c r="G4" i="16"/>
  <c r="AN13" i="39"/>
  <c r="AI3" i="30" s="1"/>
  <c r="AA6" i="16"/>
  <c r="AA4" i="16"/>
  <c r="AA5" i="16"/>
  <c r="AO13" i="39"/>
  <c r="AJ3" i="30" s="1"/>
  <c r="AJ6" i="30" s="1"/>
  <c r="AM14" i="39"/>
  <c r="AH2" i="31" s="1"/>
  <c r="R9" i="39"/>
  <c r="M2" i="11" s="1"/>
  <c r="L2" i="11"/>
  <c r="U6" i="39"/>
  <c r="P3" i="16" s="1"/>
  <c r="Q3" i="16"/>
  <c r="AI11" i="39"/>
  <c r="AD2" i="12" s="1"/>
  <c r="AF2" i="12"/>
  <c r="U2" i="39"/>
  <c r="P2" i="40" s="1"/>
  <c r="Q2" i="40"/>
  <c r="B4" i="16"/>
  <c r="B6" i="16"/>
  <c r="B5" i="16"/>
  <c r="W5" i="39"/>
  <c r="R3" i="15" s="1"/>
  <c r="Q3" i="15"/>
  <c r="AO2" i="39"/>
  <c r="AJ2" i="40" s="1"/>
  <c r="AK2" i="40"/>
  <c r="O5" i="39"/>
  <c r="J3" i="15" s="1"/>
  <c r="AN5" i="39"/>
  <c r="AI3" i="15" s="1"/>
  <c r="AE6" i="39"/>
  <c r="Z3" i="16" s="1"/>
  <c r="AI10" i="39"/>
  <c r="AD2" i="17" s="1"/>
  <c r="AD13" i="39"/>
  <c r="Y3" i="30" s="1"/>
  <c r="O14" i="39"/>
  <c r="J2" i="31" s="1"/>
  <c r="AE15" i="39"/>
  <c r="Z2" i="32" s="1"/>
  <c r="Z5" i="32" s="1"/>
  <c r="R12" i="39"/>
  <c r="M3" i="23" s="1"/>
  <c r="L5" i="31"/>
  <c r="L3" i="31"/>
  <c r="L5" i="16"/>
  <c r="L4" i="16"/>
  <c r="L6" i="16"/>
  <c r="Z12" i="39"/>
  <c r="U3" i="23" s="1"/>
  <c r="V3" i="23"/>
  <c r="AH10" i="39"/>
  <c r="AC2" i="17" s="1"/>
  <c r="AA2" i="17"/>
  <c r="D6" i="39"/>
  <c r="AK4" i="12"/>
  <c r="AK5" i="12"/>
  <c r="AG9" i="39"/>
  <c r="AB2" i="11" s="1"/>
  <c r="AA2" i="11"/>
  <c r="O13" i="39"/>
  <c r="J3" i="30" s="1"/>
  <c r="Z9" i="39"/>
  <c r="U2" i="11" s="1"/>
  <c r="V2" i="11"/>
  <c r="N5" i="39"/>
  <c r="I3" i="15" s="1"/>
  <c r="L3" i="15"/>
  <c r="AN10" i="39"/>
  <c r="AI2" i="17" s="1"/>
  <c r="AK2" i="17"/>
  <c r="T8" i="39"/>
  <c r="O2" i="10" s="1"/>
  <c r="AL12" i="39"/>
  <c r="AG3" i="23" s="1"/>
  <c r="AF3" i="23"/>
  <c r="AO3" i="39"/>
  <c r="AJ3" i="6" s="1"/>
  <c r="W13" i="39"/>
  <c r="R3" i="30" s="1"/>
  <c r="Q3" i="30"/>
  <c r="AO16" i="39"/>
  <c r="AI16" i="39"/>
  <c r="AD16" i="39"/>
  <c r="AC16" i="39"/>
  <c r="AE16" i="39"/>
  <c r="T16" i="39"/>
  <c r="AM12" i="39"/>
  <c r="AH3" i="23" s="1"/>
  <c r="AH3" i="39"/>
  <c r="AC3" i="6" s="1"/>
  <c r="AN11" i="39"/>
  <c r="AI2" i="12" s="1"/>
  <c r="AI3" i="39"/>
  <c r="AD3" i="6" s="1"/>
  <c r="AO10" i="39"/>
  <c r="AJ2" i="17" s="1"/>
  <c r="AN3" i="39"/>
  <c r="AI3" i="6" s="1"/>
  <c r="AH11" i="39"/>
  <c r="AC2" i="12" s="1"/>
  <c r="AG11" i="39"/>
  <c r="AB2" i="12" s="1"/>
  <c r="AI15" i="39"/>
  <c r="AD2" i="32" s="1"/>
  <c r="AD5" i="32" s="1"/>
  <c r="AJ10" i="39"/>
  <c r="AE2" i="17" s="1"/>
  <c r="AB10" i="39"/>
  <c r="W2" i="17" s="1"/>
  <c r="AH8" i="39"/>
  <c r="AC2" i="10" s="1"/>
  <c r="AI9" i="39"/>
  <c r="AD2" i="11" s="1"/>
  <c r="AH9" i="39"/>
  <c r="AC2" i="11" s="1"/>
  <c r="AD8" i="39"/>
  <c r="Y2" i="10" s="1"/>
  <c r="AI8" i="39"/>
  <c r="AD2" i="10" s="1"/>
  <c r="AD15" i="39"/>
  <c r="Y2" i="32" s="1"/>
  <c r="Y5" i="32" s="1"/>
  <c r="AG10" i="39"/>
  <c r="AB2" i="17" s="1"/>
  <c r="AJ15" i="39"/>
  <c r="AE2" i="32" s="1"/>
  <c r="AE5" i="32" s="1"/>
  <c r="AE13" i="39"/>
  <c r="Z3" i="30" s="1"/>
  <c r="AE8" i="39"/>
  <c r="Z2" i="10" s="1"/>
  <c r="AB8" i="39"/>
  <c r="W2" i="10" s="1"/>
  <c r="X10" i="39"/>
  <c r="S2" i="17" s="1"/>
  <c r="W12" i="39"/>
  <c r="R3" i="23" s="1"/>
  <c r="AC8" i="39"/>
  <c r="X2" i="10" s="1"/>
  <c r="X12" i="39"/>
  <c r="S3" i="23" s="1"/>
  <c r="Y9" i="39"/>
  <c r="T2" i="11" s="1"/>
  <c r="W11" i="39"/>
  <c r="R2" i="12" s="1"/>
  <c r="Y3" i="39"/>
  <c r="T3" i="6" s="1"/>
  <c r="Z10" i="39"/>
  <c r="U2" i="17" s="1"/>
  <c r="AB15" i="39"/>
  <c r="W2" i="32" s="1"/>
  <c r="W5" i="32" s="1"/>
  <c r="Y10" i="39"/>
  <c r="T2" i="17" s="1"/>
  <c r="AC15" i="39"/>
  <c r="X2" i="32" s="1"/>
  <c r="X5" i="32" s="1"/>
  <c r="Z3" i="39"/>
  <c r="U3" i="6" s="1"/>
  <c r="Z5" i="39"/>
  <c r="U3" i="15" s="1"/>
  <c r="X11" i="39"/>
  <c r="S2" i="12" s="1"/>
  <c r="X3" i="39"/>
  <c r="S3" i="6" s="1"/>
  <c r="T10" i="39"/>
  <c r="O2" i="17" s="1"/>
  <c r="P5" i="39"/>
  <c r="K3" i="15" s="1"/>
  <c r="R10" i="39"/>
  <c r="M2" i="17" s="1"/>
  <c r="P11" i="39"/>
  <c r="K2" i="12" s="1"/>
  <c r="M13" i="39"/>
  <c r="H3" i="30" s="1"/>
  <c r="K12" i="39"/>
  <c r="F3" i="23" s="1"/>
  <c r="P3" i="39"/>
  <c r="K3" i="6" s="1"/>
  <c r="H12" i="39"/>
  <c r="C3" i="23" s="1"/>
  <c r="H3" i="39"/>
  <c r="C3" i="6" s="1"/>
  <c r="I12" i="39"/>
  <c r="D3" i="23" s="1"/>
  <c r="C11" i="39"/>
  <c r="F11" i="39"/>
  <c r="C3" i="39"/>
  <c r="C9" i="39"/>
  <c r="D15" i="39"/>
  <c r="I10" i="39"/>
  <c r="D2" i="17" s="1"/>
  <c r="J9" i="39"/>
  <c r="E2" i="11" s="1"/>
  <c r="E15" i="39"/>
  <c r="C15" i="39"/>
  <c r="H11" i="39"/>
  <c r="C2" i="12" s="1"/>
  <c r="I9" i="39"/>
  <c r="D2" i="11" s="1"/>
  <c r="K9" i="39"/>
  <c r="F2" i="11" s="1"/>
  <c r="P6" i="39"/>
  <c r="K3" i="16" s="1"/>
  <c r="P14" i="39"/>
  <c r="K2" i="31" s="1"/>
  <c r="T15" i="39"/>
  <c r="O2" i="32" s="1"/>
  <c r="O5" i="32" s="1"/>
  <c r="U15" i="39"/>
  <c r="P2" i="32" s="1"/>
  <c r="P5" i="32" s="1"/>
  <c r="T6" i="39"/>
  <c r="O3" i="16" s="1"/>
  <c r="T14" i="39"/>
  <c r="O2" i="31" s="1"/>
  <c r="P12" i="39"/>
  <c r="K3" i="23" s="1"/>
  <c r="O11" i="39"/>
  <c r="J2" i="12" s="1"/>
  <c r="O3" i="39"/>
  <c r="J3" i="6" s="1"/>
  <c r="O12" i="39"/>
  <c r="J3" i="23" s="1"/>
  <c r="R16" i="39"/>
  <c r="S16" i="39"/>
  <c r="N15" i="39"/>
  <c r="I2" i="32" s="1"/>
  <c r="I5" i="32" s="1"/>
  <c r="P15" i="39"/>
  <c r="K2" i="32" s="1"/>
  <c r="K5" i="32" s="1"/>
  <c r="N12" i="39"/>
  <c r="I3" i="23" s="1"/>
  <c r="P16" i="39"/>
  <c r="K11" i="39"/>
  <c r="F2" i="12" s="1"/>
  <c r="K3" i="39"/>
  <c r="F3" i="6" s="1"/>
  <c r="O15" i="39"/>
  <c r="J2" i="32" s="1"/>
  <c r="J5" i="32" s="1"/>
  <c r="J10" i="39"/>
  <c r="E2" i="17" s="1"/>
  <c r="K16" i="39"/>
  <c r="I3" i="39"/>
  <c r="D3" i="6" s="1"/>
  <c r="I11" i="39"/>
  <c r="D2" i="12" s="1"/>
  <c r="E9" i="39"/>
  <c r="J3" i="39"/>
  <c r="E3" i="6" s="1"/>
  <c r="J11" i="39"/>
  <c r="E2" i="12" s="1"/>
  <c r="F16" i="39"/>
  <c r="F10" i="39"/>
  <c r="F9" i="39"/>
  <c r="H10" i="39"/>
  <c r="C2" i="17" s="1"/>
  <c r="E6" i="39"/>
  <c r="D9" i="39"/>
  <c r="C16" i="39"/>
  <c r="E16" i="39"/>
  <c r="D14" i="39"/>
  <c r="R2" i="39"/>
  <c r="M2" i="40" s="1"/>
  <c r="Y2" i="39"/>
  <c r="T2" i="40" s="1"/>
  <c r="T2" i="39"/>
  <c r="O2" i="40" s="1"/>
  <c r="S2" i="39"/>
  <c r="N2" i="40" s="1"/>
  <c r="AB9" i="39"/>
  <c r="W2" i="11" s="1"/>
  <c r="AJ9" i="39"/>
  <c r="AE2" i="11" s="1"/>
  <c r="C10" i="39"/>
  <c r="K10" i="39"/>
  <c r="F2" i="17" s="1"/>
  <c r="R11" i="39"/>
  <c r="M2" i="12" s="1"/>
  <c r="Z11" i="39"/>
  <c r="U2" i="12" s="1"/>
  <c r="AG12" i="39"/>
  <c r="AB3" i="23" s="1"/>
  <c r="AO12" i="39"/>
  <c r="AJ3" i="23" s="1"/>
  <c r="H13" i="39"/>
  <c r="C3" i="30" s="1"/>
  <c r="P13" i="39"/>
  <c r="K3" i="30" s="1"/>
  <c r="W14" i="39"/>
  <c r="R2" i="31" s="1"/>
  <c r="AE14" i="39"/>
  <c r="Z2" i="31" s="1"/>
  <c r="F15" i="39"/>
  <c r="AL15" i="39"/>
  <c r="AG2" i="32" s="1"/>
  <c r="AG5" i="32" s="1"/>
  <c r="M16" i="39"/>
  <c r="U16" i="39"/>
  <c r="R3" i="39"/>
  <c r="M3" i="6" s="1"/>
  <c r="H5" i="39"/>
  <c r="C3" i="15" s="1"/>
  <c r="X6" i="39"/>
  <c r="S3" i="16" s="1"/>
  <c r="AC9" i="39"/>
  <c r="X2" i="11" s="1"/>
  <c r="D10" i="39"/>
  <c r="AH12" i="39"/>
  <c r="AC3" i="23" s="1"/>
  <c r="I13" i="39"/>
  <c r="D3" i="30" s="1"/>
  <c r="X14" i="39"/>
  <c r="S2" i="31" s="1"/>
  <c r="W15" i="39"/>
  <c r="R2" i="32" s="1"/>
  <c r="R5" i="32" s="1"/>
  <c r="AM15" i="39"/>
  <c r="AH2" i="32" s="1"/>
  <c r="AH5" i="32" s="1"/>
  <c r="N16" i="39"/>
  <c r="AL16" i="39"/>
  <c r="I5" i="39"/>
  <c r="D3" i="15" s="1"/>
  <c r="M9" i="39"/>
  <c r="H2" i="11" s="1"/>
  <c r="D3" i="39"/>
  <c r="T3" i="39"/>
  <c r="O3" i="6" s="1"/>
  <c r="AB3" i="39"/>
  <c r="W3" i="6" s="1"/>
  <c r="J5" i="39"/>
  <c r="E3" i="15" s="1"/>
  <c r="R5" i="39"/>
  <c r="M3" i="15" s="1"/>
  <c r="AH5" i="39"/>
  <c r="AC3" i="15" s="1"/>
  <c r="I6" i="39"/>
  <c r="D3" i="16" s="1"/>
  <c r="Y6" i="39"/>
  <c r="T3" i="16" s="1"/>
  <c r="AG6" i="39"/>
  <c r="AB3" i="16" s="1"/>
  <c r="W8" i="39"/>
  <c r="R2" i="10" s="1"/>
  <c r="N9" i="39"/>
  <c r="I2" i="11" s="1"/>
  <c r="AD9" i="39"/>
  <c r="Y2" i="11" s="1"/>
  <c r="AL9" i="39"/>
  <c r="AG2" i="11" s="1"/>
  <c r="E10" i="39"/>
  <c r="M10" i="39"/>
  <c r="H2" i="17" s="1"/>
  <c r="AC10" i="39"/>
  <c r="X2" i="17" s="1"/>
  <c r="D11" i="39"/>
  <c r="T11" i="39"/>
  <c r="O2" i="12" s="1"/>
  <c r="AB11" i="39"/>
  <c r="W2" i="12" s="1"/>
  <c r="C12" i="39"/>
  <c r="S12" i="39"/>
  <c r="N3" i="23" s="1"/>
  <c r="AI12" i="39"/>
  <c r="AD3" i="23" s="1"/>
  <c r="J13" i="39"/>
  <c r="E3" i="30" s="1"/>
  <c r="R13" i="39"/>
  <c r="M3" i="30" s="1"/>
  <c r="AH13" i="39"/>
  <c r="AC3" i="30" s="1"/>
  <c r="I14" i="39"/>
  <c r="D2" i="31" s="1"/>
  <c r="Y14" i="39"/>
  <c r="T2" i="31" s="1"/>
  <c r="AG14" i="39"/>
  <c r="AB2" i="31" s="1"/>
  <c r="H15" i="39"/>
  <c r="C2" i="32" s="1"/>
  <c r="C5" i="32" s="1"/>
  <c r="X15" i="39"/>
  <c r="S2" i="32" s="1"/>
  <c r="S5" i="32" s="1"/>
  <c r="AN15" i="39"/>
  <c r="AI2" i="32" s="1"/>
  <c r="AI5" i="32" s="1"/>
  <c r="O16" i="39"/>
  <c r="W16" i="39"/>
  <c r="AM16" i="39"/>
  <c r="AL17" i="39"/>
  <c r="AG2" i="34" s="1"/>
  <c r="W6" i="39"/>
  <c r="R3" i="16" s="1"/>
  <c r="E3" i="39"/>
  <c r="M3" i="39"/>
  <c r="H3" i="6" s="1"/>
  <c r="U3" i="39"/>
  <c r="P3" i="6" s="1"/>
  <c r="AC3" i="39"/>
  <c r="X3" i="6" s="1"/>
  <c r="C5" i="39"/>
  <c r="K5" i="39"/>
  <c r="F3" i="15" s="1"/>
  <c r="S5" i="39"/>
  <c r="N3" i="15" s="1"/>
  <c r="AI5" i="39"/>
  <c r="AD3" i="15" s="1"/>
  <c r="J6" i="39"/>
  <c r="E3" i="16" s="1"/>
  <c r="R6" i="39"/>
  <c r="M3" i="16" s="1"/>
  <c r="Z6" i="39"/>
  <c r="U3" i="16" s="1"/>
  <c r="AH6" i="39"/>
  <c r="AC3" i="16" s="1"/>
  <c r="X8" i="39"/>
  <c r="S2" i="10" s="1"/>
  <c r="O9" i="39"/>
  <c r="J2" i="11" s="1"/>
  <c r="W9" i="39"/>
  <c r="R2" i="11" s="1"/>
  <c r="AE9" i="39"/>
  <c r="Z2" i="11" s="1"/>
  <c r="AM9" i="39"/>
  <c r="AH2" i="11" s="1"/>
  <c r="N10" i="39"/>
  <c r="I2" i="17" s="1"/>
  <c r="AD10" i="39"/>
  <c r="Y2" i="17" s="1"/>
  <c r="AL10" i="39"/>
  <c r="AG2" i="17" s="1"/>
  <c r="E11" i="39"/>
  <c r="M11" i="39"/>
  <c r="H2" i="12" s="1"/>
  <c r="U11" i="39"/>
  <c r="P2" i="12" s="1"/>
  <c r="AC11" i="39"/>
  <c r="X2" i="12" s="1"/>
  <c r="D12" i="39"/>
  <c r="T12" i="39"/>
  <c r="O3" i="23" s="1"/>
  <c r="AB12" i="39"/>
  <c r="W3" i="23" s="1"/>
  <c r="AJ12" i="39"/>
  <c r="AE3" i="23" s="1"/>
  <c r="C13" i="39"/>
  <c r="K13" i="39"/>
  <c r="F3" i="30" s="1"/>
  <c r="S13" i="39"/>
  <c r="N3" i="30" s="1"/>
  <c r="AI13" i="39"/>
  <c r="AD3" i="30" s="1"/>
  <c r="J14" i="39"/>
  <c r="E2" i="31" s="1"/>
  <c r="R14" i="39"/>
  <c r="M2" i="31" s="1"/>
  <c r="Z14" i="39"/>
  <c r="U2" i="31" s="1"/>
  <c r="AH14" i="39"/>
  <c r="AC2" i="31" s="1"/>
  <c r="I15" i="39"/>
  <c r="D2" i="32" s="1"/>
  <c r="D5" i="32" s="1"/>
  <c r="Y15" i="39"/>
  <c r="T2" i="32" s="1"/>
  <c r="T5" i="32" s="1"/>
  <c r="AG15" i="39"/>
  <c r="AB2" i="32" s="1"/>
  <c r="AB5" i="32" s="1"/>
  <c r="AO15" i="39"/>
  <c r="AJ2" i="32" s="1"/>
  <c r="AJ5" i="32" s="1"/>
  <c r="H16" i="39"/>
  <c r="X16" i="39"/>
  <c r="AN16" i="39"/>
  <c r="AM17" i="39"/>
  <c r="AH2" i="34" s="1"/>
  <c r="AG5" i="39"/>
  <c r="AB3" i="15" s="1"/>
  <c r="H6" i="39"/>
  <c r="C3" i="16" s="1"/>
  <c r="S11" i="39"/>
  <c r="N2" i="12" s="1"/>
  <c r="AL2" i="39"/>
  <c r="AG2" i="40" s="1"/>
  <c r="AM2" i="39"/>
  <c r="AH2" i="40" s="1"/>
  <c r="F3" i="39"/>
  <c r="N3" i="39"/>
  <c r="I3" i="6" s="1"/>
  <c r="AD3" i="39"/>
  <c r="Y3" i="6" s="1"/>
  <c r="AL3" i="39"/>
  <c r="AG3" i="6" s="1"/>
  <c r="D5" i="39"/>
  <c r="T5" i="39"/>
  <c r="O3" i="15" s="1"/>
  <c r="AB5" i="39"/>
  <c r="W3" i="15" s="1"/>
  <c r="AJ5" i="39"/>
  <c r="AE3" i="15" s="1"/>
  <c r="C6" i="39"/>
  <c r="K6" i="39"/>
  <c r="F3" i="16" s="1"/>
  <c r="S6" i="39"/>
  <c r="N3" i="16" s="1"/>
  <c r="AI6" i="39"/>
  <c r="AD3" i="16" s="1"/>
  <c r="Y8" i="39"/>
  <c r="T2" i="10" s="1"/>
  <c r="AG8" i="39"/>
  <c r="AB2" i="10" s="1"/>
  <c r="H9" i="39"/>
  <c r="C2" i="11" s="1"/>
  <c r="P9" i="39"/>
  <c r="K2" i="11" s="1"/>
  <c r="X9" i="39"/>
  <c r="S2" i="11" s="1"/>
  <c r="AN9" i="39"/>
  <c r="AI2" i="11" s="1"/>
  <c r="O10" i="39"/>
  <c r="J2" i="17" s="1"/>
  <c r="W10" i="39"/>
  <c r="R2" i="17" s="1"/>
  <c r="AE10" i="39"/>
  <c r="Z2" i="17" s="1"/>
  <c r="AM10" i="39"/>
  <c r="AH2" i="17" s="1"/>
  <c r="N11" i="39"/>
  <c r="I2" i="12" s="1"/>
  <c r="AD11" i="39"/>
  <c r="Y2" i="12" s="1"/>
  <c r="AL11" i="39"/>
  <c r="AG2" i="12" s="1"/>
  <c r="E12" i="39"/>
  <c r="M12" i="39"/>
  <c r="H3" i="23" s="1"/>
  <c r="U12" i="39"/>
  <c r="P3" i="23" s="1"/>
  <c r="AC12" i="39"/>
  <c r="X3" i="23" s="1"/>
  <c r="D13" i="39"/>
  <c r="T13" i="39"/>
  <c r="O3" i="30" s="1"/>
  <c r="AB13" i="39"/>
  <c r="W3" i="30" s="1"/>
  <c r="AJ13" i="39"/>
  <c r="AE3" i="30" s="1"/>
  <c r="C14" i="39"/>
  <c r="K14" i="39"/>
  <c r="F2" i="31" s="1"/>
  <c r="S14" i="39"/>
  <c r="N2" i="31" s="1"/>
  <c r="AI14" i="39"/>
  <c r="AD2" i="31" s="1"/>
  <c r="J15" i="39"/>
  <c r="E2" i="32" s="1"/>
  <c r="E5" i="32" s="1"/>
  <c r="R15" i="39"/>
  <c r="M2" i="32" s="1"/>
  <c r="M5" i="32" s="1"/>
  <c r="Z15" i="39"/>
  <c r="U2" i="32" s="1"/>
  <c r="U5" i="32" s="1"/>
  <c r="AH15" i="39"/>
  <c r="AC2" i="32" s="1"/>
  <c r="AC5" i="32" s="1"/>
  <c r="I16" i="39"/>
  <c r="Y16" i="39"/>
  <c r="AG16" i="39"/>
  <c r="AN17" i="39"/>
  <c r="AI2" i="34" s="1"/>
  <c r="AE3" i="39"/>
  <c r="Z3" i="6" s="1"/>
  <c r="U5" i="39"/>
  <c r="P3" i="15" s="1"/>
  <c r="AJ6" i="39"/>
  <c r="AE3" i="16" s="1"/>
  <c r="K7" i="39"/>
  <c r="F2" i="9" s="1"/>
  <c r="Z8" i="39"/>
  <c r="U2" i="10" s="1"/>
  <c r="AO9" i="39"/>
  <c r="AJ2" i="11" s="1"/>
  <c r="P10" i="39"/>
  <c r="K2" i="17" s="1"/>
  <c r="AE11" i="39"/>
  <c r="Z2" i="12" s="1"/>
  <c r="U13" i="39"/>
  <c r="P3" i="30" s="1"/>
  <c r="AJ14" i="39"/>
  <c r="AE2" i="31" s="1"/>
  <c r="K15" i="39"/>
  <c r="F2" i="32" s="1"/>
  <c r="F5" i="32" s="1"/>
  <c r="J16" i="39"/>
  <c r="Z16" i="39"/>
  <c r="AH16" i="39"/>
  <c r="AO17" i="39"/>
  <c r="AJ2" i="34" s="1"/>
  <c r="S3" i="39"/>
  <c r="N3" i="6" s="1"/>
  <c r="P21" i="38"/>
  <c r="T21" i="38"/>
  <c r="R21" i="38"/>
  <c r="M21" i="38"/>
  <c r="B21" i="38"/>
  <c r="B17" i="39" s="1"/>
  <c r="E17" i="39" s="1"/>
  <c r="H7" i="39" l="1"/>
  <c r="C2" i="9" s="1"/>
  <c r="AH2" i="39"/>
  <c r="AC2" i="40" s="1"/>
  <c r="AC5" i="40" s="1"/>
  <c r="AI2" i="39"/>
  <c r="AD2" i="40" s="1"/>
  <c r="K8" i="39"/>
  <c r="F2" i="10" s="1"/>
  <c r="AJ17" i="39"/>
  <c r="AE2" i="34" s="1"/>
  <c r="I7" i="39"/>
  <c r="D2" i="9" s="1"/>
  <c r="J7" i="39"/>
  <c r="E2" i="9" s="1"/>
  <c r="AJ8" i="39"/>
  <c r="AE2" i="10" s="1"/>
  <c r="AE4" i="10" s="1"/>
  <c r="O2" i="39"/>
  <c r="J2" i="40" s="1"/>
  <c r="AF2" i="40"/>
  <c r="U8" i="39"/>
  <c r="P2" i="10" s="1"/>
  <c r="P5" i="10" s="1"/>
  <c r="Q4" i="10"/>
  <c r="Q6" i="10"/>
  <c r="AM8" i="39"/>
  <c r="AH2" i="10" s="1"/>
  <c r="AH4" i="10" s="1"/>
  <c r="M8" i="39"/>
  <c r="H2" i="10" s="1"/>
  <c r="H6" i="10" s="1"/>
  <c r="AA2" i="40"/>
  <c r="AA6" i="40" s="1"/>
  <c r="E45" i="37"/>
  <c r="Q7" i="39" s="1"/>
  <c r="G43" i="37"/>
  <c r="H43" i="37"/>
  <c r="F43" i="37"/>
  <c r="Z2" i="39"/>
  <c r="U2" i="40" s="1"/>
  <c r="G2" i="40"/>
  <c r="G6" i="40" s="1"/>
  <c r="AK3" i="7"/>
  <c r="AK4" i="7"/>
  <c r="V2" i="40"/>
  <c r="X2" i="39"/>
  <c r="S2" i="40" s="1"/>
  <c r="P2" i="39"/>
  <c r="K2" i="40" s="1"/>
  <c r="AN8" i="39"/>
  <c r="AI2" i="10" s="1"/>
  <c r="AI3" i="10" s="1"/>
  <c r="AL8" i="39"/>
  <c r="AG2" i="10" s="1"/>
  <c r="I2" i="39"/>
  <c r="D2" i="40" s="1"/>
  <c r="D5" i="40" s="1"/>
  <c r="H2" i="39"/>
  <c r="C2" i="40" s="1"/>
  <c r="C6" i="40" s="1"/>
  <c r="K2" i="39"/>
  <c r="F2" i="40" s="1"/>
  <c r="F6" i="40" s="1"/>
  <c r="R8" i="39"/>
  <c r="M2" i="10" s="1"/>
  <c r="M5" i="10" s="1"/>
  <c r="AJ2" i="39"/>
  <c r="AE2" i="40" s="1"/>
  <c r="S8" i="39"/>
  <c r="N2" i="10" s="1"/>
  <c r="N4" i="10" s="1"/>
  <c r="N17" i="39"/>
  <c r="I2" i="34" s="1"/>
  <c r="I6" i="34" s="1"/>
  <c r="O8" i="39"/>
  <c r="J2" i="10" s="1"/>
  <c r="AG2" i="39"/>
  <c r="AB2" i="40" s="1"/>
  <c r="AB6" i="40" s="1"/>
  <c r="AP7" i="39"/>
  <c r="AK2" i="9" s="1"/>
  <c r="AE2" i="39"/>
  <c r="Z2" i="40" s="1"/>
  <c r="Z5" i="40" s="1"/>
  <c r="P8" i="39"/>
  <c r="K2" i="10" s="1"/>
  <c r="N2" i="39"/>
  <c r="I2" i="40" s="1"/>
  <c r="AC2" i="39"/>
  <c r="X2" i="40" s="1"/>
  <c r="X5" i="40" s="1"/>
  <c r="J2" i="39"/>
  <c r="E2" i="40" s="1"/>
  <c r="AB2" i="39"/>
  <c r="W2" i="40" s="1"/>
  <c r="AD2" i="39"/>
  <c r="Y2" i="40" s="1"/>
  <c r="Y6" i="40" s="1"/>
  <c r="AO8" i="39"/>
  <c r="AJ2" i="10" s="1"/>
  <c r="AJ3" i="10" s="1"/>
  <c r="AF4" i="10"/>
  <c r="AF5" i="10"/>
  <c r="AF6" i="10"/>
  <c r="AF3" i="10"/>
  <c r="AK3" i="10"/>
  <c r="AK6" i="10"/>
  <c r="AK5" i="10"/>
  <c r="AK4" i="10"/>
  <c r="V5" i="10"/>
  <c r="V6" i="10"/>
  <c r="V3" i="10"/>
  <c r="V4" i="10"/>
  <c r="B6" i="40"/>
  <c r="B5" i="40"/>
  <c r="AA3" i="10"/>
  <c r="AA4" i="10"/>
  <c r="AA6" i="10"/>
  <c r="AA5" i="10"/>
  <c r="L5" i="40"/>
  <c r="L6" i="40"/>
  <c r="G2" i="10"/>
  <c r="B2" i="10"/>
  <c r="Q5" i="10"/>
  <c r="Q3" i="10"/>
  <c r="G4" i="40"/>
  <c r="P18" i="39"/>
  <c r="K4" i="40" s="1"/>
  <c r="M18" i="39"/>
  <c r="H4" i="40" s="1"/>
  <c r="O18" i="39"/>
  <c r="J4" i="40" s="1"/>
  <c r="N18" i="39"/>
  <c r="I4" i="40" s="1"/>
  <c r="L4" i="40"/>
  <c r="U18" i="39"/>
  <c r="P4" i="40" s="1"/>
  <c r="S18" i="39"/>
  <c r="N4" i="40" s="1"/>
  <c r="R18" i="39"/>
  <c r="M4" i="40" s="1"/>
  <c r="T18" i="39"/>
  <c r="O4" i="40" s="1"/>
  <c r="N8" i="39"/>
  <c r="I2" i="10" s="1"/>
  <c r="AA4" i="40"/>
  <c r="AG18" i="39"/>
  <c r="AB4" i="40" s="1"/>
  <c r="AH18" i="39"/>
  <c r="AC4" i="40" s="1"/>
  <c r="AI18" i="39"/>
  <c r="AD4" i="40" s="1"/>
  <c r="AJ18" i="39"/>
  <c r="AE4" i="40" s="1"/>
  <c r="V4" i="40"/>
  <c r="AB18" i="39"/>
  <c r="W4" i="40" s="1"/>
  <c r="AC18" i="39"/>
  <c r="X4" i="40" s="1"/>
  <c r="AE18" i="39"/>
  <c r="Z4" i="40" s="1"/>
  <c r="AD18" i="39"/>
  <c r="Y4" i="40" s="1"/>
  <c r="J8" i="39"/>
  <c r="E2" i="10" s="1"/>
  <c r="E3" i="10" s="1"/>
  <c r="I8" i="39"/>
  <c r="D2" i="10" s="1"/>
  <c r="D4" i="10" s="1"/>
  <c r="AF4" i="40"/>
  <c r="AM18" i="39"/>
  <c r="AH4" i="40" s="1"/>
  <c r="AN18" i="39"/>
  <c r="AI4" i="40" s="1"/>
  <c r="AL18" i="39"/>
  <c r="AG4" i="40" s="1"/>
  <c r="AO18" i="39"/>
  <c r="AJ4" i="40" s="1"/>
  <c r="Q4" i="40"/>
  <c r="W18" i="39"/>
  <c r="R4" i="40" s="1"/>
  <c r="Y18" i="39"/>
  <c r="T4" i="40" s="1"/>
  <c r="X18" i="39"/>
  <c r="S4" i="40" s="1"/>
  <c r="Z18" i="39"/>
  <c r="U4" i="40" s="1"/>
  <c r="B4" i="40"/>
  <c r="K18" i="39"/>
  <c r="F4" i="40" s="1"/>
  <c r="J18" i="39"/>
  <c r="E4" i="40" s="1"/>
  <c r="I18" i="39"/>
  <c r="D4" i="40" s="1"/>
  <c r="H18" i="39"/>
  <c r="C4" i="40" s="1"/>
  <c r="F45" i="37"/>
  <c r="V7" i="39" s="1"/>
  <c r="AB17" i="39"/>
  <c r="W2" i="34" s="1"/>
  <c r="W4" i="34" s="1"/>
  <c r="AG17" i="39"/>
  <c r="AB2" i="34" s="1"/>
  <c r="AB4" i="34" s="1"/>
  <c r="AC4" i="39"/>
  <c r="X6" i="7" s="1"/>
  <c r="AB4" i="39"/>
  <c r="W6" i="7" s="1"/>
  <c r="V6" i="7"/>
  <c r="AE4" i="39"/>
  <c r="Z6" i="7" s="1"/>
  <c r="AD4" i="39"/>
  <c r="Y6" i="7" s="1"/>
  <c r="P4" i="39"/>
  <c r="K6" i="7" s="1"/>
  <c r="O4" i="39"/>
  <c r="J6" i="7" s="1"/>
  <c r="N4" i="39"/>
  <c r="I6" i="7" s="1"/>
  <c r="M4" i="39"/>
  <c r="H6" i="7" s="1"/>
  <c r="G6" i="7"/>
  <c r="AA6" i="7"/>
  <c r="AJ4" i="39"/>
  <c r="AE6" i="7" s="1"/>
  <c r="AI4" i="39"/>
  <c r="AD6" i="7" s="1"/>
  <c r="AH4" i="39"/>
  <c r="AC6" i="7" s="1"/>
  <c r="AG4" i="39"/>
  <c r="AB6" i="7" s="1"/>
  <c r="AF6" i="7"/>
  <c r="AN4" i="39"/>
  <c r="AI6" i="7" s="1"/>
  <c r="AM4" i="39"/>
  <c r="AH6" i="7" s="1"/>
  <c r="AL4" i="39"/>
  <c r="AG6" i="7" s="1"/>
  <c r="AO4" i="39"/>
  <c r="AJ6" i="7" s="1"/>
  <c r="Z4" i="39"/>
  <c r="U6" i="7" s="1"/>
  <c r="Y4" i="39"/>
  <c r="T6" i="7" s="1"/>
  <c r="X4" i="39"/>
  <c r="S6" i="7" s="1"/>
  <c r="Q6" i="7"/>
  <c r="W4" i="39"/>
  <c r="R6" i="7" s="1"/>
  <c r="J4" i="39"/>
  <c r="E6" i="7" s="1"/>
  <c r="AK5" i="7" s="1"/>
  <c r="H4" i="39"/>
  <c r="C6" i="7" s="1"/>
  <c r="I4" i="39"/>
  <c r="D6" i="7" s="1"/>
  <c r="B6" i="7"/>
  <c r="K4" i="39"/>
  <c r="F6" i="7" s="1"/>
  <c r="L6" i="7"/>
  <c r="T4" i="39"/>
  <c r="O6" i="7" s="1"/>
  <c r="S4" i="39"/>
  <c r="N6" i="7" s="1"/>
  <c r="R4" i="39"/>
  <c r="M6" i="7" s="1"/>
  <c r="U4" i="39"/>
  <c r="P6" i="7" s="1"/>
  <c r="AI5" i="40"/>
  <c r="AI6" i="40"/>
  <c r="AF4" i="16"/>
  <c r="AD6" i="40"/>
  <c r="AG4" i="16"/>
  <c r="V3" i="31"/>
  <c r="AJ4" i="16"/>
  <c r="AJ5" i="16"/>
  <c r="AJ3" i="31"/>
  <c r="AG3" i="31"/>
  <c r="AI17" i="39"/>
  <c r="AD2" i="34" s="1"/>
  <c r="AD4" i="34" s="1"/>
  <c r="AF3" i="31"/>
  <c r="AC17" i="39"/>
  <c r="X2" i="34" s="1"/>
  <c r="X6" i="34" s="1"/>
  <c r="AC6" i="40"/>
  <c r="M17" i="39"/>
  <c r="H2" i="34" s="1"/>
  <c r="H5" i="34" s="1"/>
  <c r="K17" i="39"/>
  <c r="F2" i="34" s="1"/>
  <c r="F4" i="34" s="1"/>
  <c r="I17" i="39"/>
  <c r="D2" i="34" s="1"/>
  <c r="D5" i="34" s="1"/>
  <c r="AJ5" i="12"/>
  <c r="H17" i="39"/>
  <c r="C2" i="34" s="1"/>
  <c r="C4" i="34" s="1"/>
  <c r="O17" i="39"/>
  <c r="J2" i="34" s="1"/>
  <c r="J6" i="34" s="1"/>
  <c r="AD5" i="40"/>
  <c r="S17" i="39"/>
  <c r="N2" i="34" s="1"/>
  <c r="N6" i="34" s="1"/>
  <c r="Z17" i="39"/>
  <c r="U2" i="34" s="1"/>
  <c r="U5" i="34" s="1"/>
  <c r="AF6" i="16"/>
  <c r="Y17" i="39"/>
  <c r="T2" i="34" s="1"/>
  <c r="T4" i="34" s="1"/>
  <c r="X5" i="16"/>
  <c r="AD17" i="39"/>
  <c r="Y2" i="34" s="1"/>
  <c r="Y5" i="34" s="1"/>
  <c r="X6" i="16"/>
  <c r="V6" i="16"/>
  <c r="R17" i="39"/>
  <c r="M2" i="34" s="1"/>
  <c r="M4" i="34" s="1"/>
  <c r="V5" i="16"/>
  <c r="X17" i="39"/>
  <c r="S2" i="34" s="1"/>
  <c r="S5" i="34" s="1"/>
  <c r="W17" i="39"/>
  <c r="R2" i="34" s="1"/>
  <c r="R6" i="34" s="1"/>
  <c r="AG6" i="16"/>
  <c r="G6" i="34"/>
  <c r="G4" i="34"/>
  <c r="G5" i="34"/>
  <c r="D17" i="39"/>
  <c r="AJ4" i="34"/>
  <c r="AJ5" i="34"/>
  <c r="AJ6" i="34"/>
  <c r="AE6" i="34"/>
  <c r="AE4" i="34"/>
  <c r="AE5" i="34"/>
  <c r="L2" i="34"/>
  <c r="U17" i="39"/>
  <c r="P2" i="34" s="1"/>
  <c r="T17" i="39"/>
  <c r="O2" i="34" s="1"/>
  <c r="AG5" i="34"/>
  <c r="AG6" i="34"/>
  <c r="AG4" i="34"/>
  <c r="C17" i="39"/>
  <c r="P17" i="39"/>
  <c r="K2" i="34" s="1"/>
  <c r="AH4" i="16"/>
  <c r="AH17" i="39"/>
  <c r="AC2" i="34" s="1"/>
  <c r="AF2" i="34"/>
  <c r="G3" i="31"/>
  <c r="AH6" i="16"/>
  <c r="W5" i="31"/>
  <c r="AA4" i="34"/>
  <c r="AA5" i="34"/>
  <c r="AA6" i="34"/>
  <c r="I5" i="34"/>
  <c r="Y5" i="31"/>
  <c r="AI4" i="34"/>
  <c r="AI5" i="34"/>
  <c r="AI6" i="34"/>
  <c r="F17" i="39"/>
  <c r="H3" i="31"/>
  <c r="J17" i="39"/>
  <c r="E2" i="34" s="1"/>
  <c r="Q5" i="34"/>
  <c r="Q6" i="34"/>
  <c r="Q4" i="34"/>
  <c r="AH5" i="34"/>
  <c r="AH6" i="34"/>
  <c r="AH4" i="34"/>
  <c r="B6" i="34"/>
  <c r="B5" i="34"/>
  <c r="B4" i="34"/>
  <c r="AE17" i="39"/>
  <c r="Z2" i="34" s="1"/>
  <c r="V2" i="34"/>
  <c r="AE5" i="16"/>
  <c r="AE6" i="16"/>
  <c r="AE4" i="16"/>
  <c r="K3" i="10"/>
  <c r="K6" i="10"/>
  <c r="K4" i="10"/>
  <c r="K5" i="10"/>
  <c r="M3" i="31"/>
  <c r="M5" i="31"/>
  <c r="E3" i="31"/>
  <c r="E5" i="31"/>
  <c r="T5" i="31"/>
  <c r="T3" i="31"/>
  <c r="T4" i="16"/>
  <c r="T5" i="16"/>
  <c r="T6" i="16"/>
  <c r="S5" i="16"/>
  <c r="S4" i="16"/>
  <c r="S6" i="16"/>
  <c r="S6" i="40"/>
  <c r="S5" i="40"/>
  <c r="K5" i="16"/>
  <c r="K4" i="16"/>
  <c r="K6" i="16"/>
  <c r="AD5" i="10"/>
  <c r="AD4" i="10"/>
  <c r="AD6" i="10"/>
  <c r="AD3" i="10"/>
  <c r="P6" i="40"/>
  <c r="P5" i="40"/>
  <c r="P6" i="10"/>
  <c r="P4" i="10"/>
  <c r="P3" i="10"/>
  <c r="W4" i="16"/>
  <c r="W6" i="16"/>
  <c r="W5" i="16"/>
  <c r="Q3" i="31"/>
  <c r="Q5" i="31"/>
  <c r="AI4" i="16"/>
  <c r="AI6" i="16"/>
  <c r="AI5" i="16"/>
  <c r="W6" i="40"/>
  <c r="W5" i="40"/>
  <c r="K6" i="40"/>
  <c r="K5" i="40"/>
  <c r="Y5" i="40"/>
  <c r="AG4" i="10"/>
  <c r="AG6" i="10"/>
  <c r="AG5" i="10"/>
  <c r="AG3" i="10"/>
  <c r="C6" i="16"/>
  <c r="C4" i="16"/>
  <c r="C5" i="16"/>
  <c r="U6" i="10"/>
  <c r="U3" i="10"/>
  <c r="U5" i="10"/>
  <c r="U4" i="10"/>
  <c r="AD6" i="16"/>
  <c r="AD5" i="16"/>
  <c r="AD4" i="16"/>
  <c r="AH5" i="40"/>
  <c r="AH6" i="40"/>
  <c r="D3" i="31"/>
  <c r="D5" i="31"/>
  <c r="AH3" i="10"/>
  <c r="AH5" i="10"/>
  <c r="D4" i="16"/>
  <c r="D5" i="16"/>
  <c r="D6" i="16"/>
  <c r="S5" i="31"/>
  <c r="S3" i="31"/>
  <c r="D6" i="40"/>
  <c r="O3" i="31"/>
  <c r="O5" i="31"/>
  <c r="W3" i="10"/>
  <c r="W5" i="10"/>
  <c r="W6" i="10"/>
  <c r="W4" i="10"/>
  <c r="Y6" i="10"/>
  <c r="Y3" i="10"/>
  <c r="Y4" i="10"/>
  <c r="Y5" i="10"/>
  <c r="AF5" i="40"/>
  <c r="AF6" i="40"/>
  <c r="G5" i="40"/>
  <c r="B3" i="31"/>
  <c r="B5" i="31"/>
  <c r="P5" i="31"/>
  <c r="P3" i="31"/>
  <c r="J4" i="16"/>
  <c r="J5" i="16"/>
  <c r="J6" i="16"/>
  <c r="AC5" i="16"/>
  <c r="AC4" i="16"/>
  <c r="AC6" i="16"/>
  <c r="I5" i="40"/>
  <c r="I6" i="40"/>
  <c r="R5" i="10"/>
  <c r="R4" i="10"/>
  <c r="R3" i="10"/>
  <c r="R6" i="10"/>
  <c r="Z3" i="31"/>
  <c r="Z5" i="31"/>
  <c r="E5" i="10"/>
  <c r="AB5" i="40"/>
  <c r="AK6" i="40"/>
  <c r="AK5" i="40"/>
  <c r="AH5" i="31"/>
  <c r="AH3" i="31"/>
  <c r="E5" i="40"/>
  <c r="E6" i="40"/>
  <c r="Y4" i="16"/>
  <c r="Y6" i="16"/>
  <c r="Y5" i="16"/>
  <c r="AA5" i="31"/>
  <c r="AA3" i="31"/>
  <c r="N6" i="16"/>
  <c r="N4" i="16"/>
  <c r="N5" i="16"/>
  <c r="AI4" i="10"/>
  <c r="AI5" i="10"/>
  <c r="AE3" i="31"/>
  <c r="AE5" i="31"/>
  <c r="N5" i="31"/>
  <c r="N3" i="31"/>
  <c r="T4" i="10"/>
  <c r="T6" i="10"/>
  <c r="T5" i="10"/>
  <c r="T3" i="10"/>
  <c r="F5" i="16"/>
  <c r="F4" i="16"/>
  <c r="F6" i="16"/>
  <c r="R5" i="40"/>
  <c r="R6" i="40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R3" i="31"/>
  <c r="R5" i="31"/>
  <c r="N6" i="40"/>
  <c r="N5" i="40"/>
  <c r="O4" i="16"/>
  <c r="O6" i="16"/>
  <c r="O5" i="16"/>
  <c r="Z5" i="10"/>
  <c r="Z3" i="10"/>
  <c r="Z4" i="10"/>
  <c r="Z6" i="10"/>
  <c r="AE5" i="10"/>
  <c r="AE6" i="10"/>
  <c r="J3" i="31"/>
  <c r="J5" i="31"/>
  <c r="AJ5" i="40"/>
  <c r="AJ6" i="40"/>
  <c r="Q4" i="16"/>
  <c r="Q6" i="16"/>
  <c r="Q5" i="16"/>
  <c r="H4" i="16"/>
  <c r="H6" i="16"/>
  <c r="H5" i="16"/>
  <c r="X5" i="31"/>
  <c r="X3" i="31"/>
  <c r="U3" i="31"/>
  <c r="U5" i="31"/>
  <c r="M5" i="16"/>
  <c r="M4" i="16"/>
  <c r="M6" i="16"/>
  <c r="R6" i="16"/>
  <c r="R4" i="16"/>
  <c r="R5" i="16"/>
  <c r="H5" i="40"/>
  <c r="H6" i="40"/>
  <c r="O6" i="40"/>
  <c r="O5" i="40"/>
  <c r="AC4" i="10"/>
  <c r="AC3" i="10"/>
  <c r="AC5" i="10"/>
  <c r="AC6" i="10"/>
  <c r="O3" i="10"/>
  <c r="O4" i="10"/>
  <c r="O5" i="10"/>
  <c r="O6" i="10"/>
  <c r="P4" i="16"/>
  <c r="P6" i="16"/>
  <c r="P5" i="16"/>
  <c r="N5" i="10"/>
  <c r="N6" i="10"/>
  <c r="N3" i="10"/>
  <c r="F5" i="10"/>
  <c r="F4" i="10"/>
  <c r="F3" i="10"/>
  <c r="F6" i="10"/>
  <c r="AI5" i="31"/>
  <c r="AI3" i="31"/>
  <c r="AD3" i="31"/>
  <c r="AD5" i="31"/>
  <c r="F3" i="31"/>
  <c r="F5" i="31"/>
  <c r="J5" i="40"/>
  <c r="J6" i="40"/>
  <c r="T5" i="40"/>
  <c r="T6" i="40"/>
  <c r="C5" i="31"/>
  <c r="C3" i="31"/>
  <c r="I4" i="16"/>
  <c r="I6" i="16"/>
  <c r="I5" i="16"/>
  <c r="AG5" i="40"/>
  <c r="AG6" i="40"/>
  <c r="E5" i="16"/>
  <c r="E4" i="16"/>
  <c r="E6" i="16"/>
  <c r="M6" i="40"/>
  <c r="M5" i="40"/>
  <c r="K3" i="31"/>
  <c r="K5" i="31"/>
  <c r="X6" i="10"/>
  <c r="X4" i="10"/>
  <c r="X3" i="10"/>
  <c r="X5" i="10"/>
  <c r="I5" i="31"/>
  <c r="I3" i="31"/>
  <c r="AB3" i="10"/>
  <c r="AB6" i="10"/>
  <c r="AB4" i="10"/>
  <c r="AB5" i="10"/>
  <c r="C4" i="10"/>
  <c r="C3" i="10"/>
  <c r="C6" i="10"/>
  <c r="C5" i="10"/>
  <c r="AB3" i="31"/>
  <c r="AB5" i="31"/>
  <c r="AB4" i="16"/>
  <c r="AB6" i="16"/>
  <c r="AB5" i="16"/>
  <c r="I5" i="10"/>
  <c r="I4" i="10"/>
  <c r="I3" i="10"/>
  <c r="I6" i="10"/>
  <c r="U6" i="40"/>
  <c r="U5" i="40"/>
  <c r="AE6" i="40"/>
  <c r="AE5" i="40"/>
  <c r="Z5" i="16"/>
  <c r="Z4" i="16"/>
  <c r="Z6" i="16"/>
  <c r="Q5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F5" i="40" l="1"/>
  <c r="H3" i="10"/>
  <c r="AJ4" i="10"/>
  <c r="D5" i="10"/>
  <c r="AJ6" i="10"/>
  <c r="W5" i="34"/>
  <c r="H5" i="10"/>
  <c r="D3" i="10"/>
  <c r="AE3" i="10"/>
  <c r="C5" i="40"/>
  <c r="H4" i="10"/>
  <c r="AA5" i="40"/>
  <c r="O2" i="7"/>
  <c r="O4" i="7"/>
  <c r="O5" i="7"/>
  <c r="O3" i="7"/>
  <c r="L4" i="7"/>
  <c r="L2" i="7"/>
  <c r="L3" i="7"/>
  <c r="L5" i="7"/>
  <c r="W6" i="34"/>
  <c r="F2" i="7"/>
  <c r="F3" i="7"/>
  <c r="F5" i="7"/>
  <c r="F4" i="7"/>
  <c r="T5" i="7"/>
  <c r="T2" i="7"/>
  <c r="T3" i="7"/>
  <c r="T4" i="7"/>
  <c r="AC4" i="7"/>
  <c r="AC2" i="7"/>
  <c r="AC5" i="7"/>
  <c r="AC3" i="7"/>
  <c r="K4" i="7"/>
  <c r="K2" i="7"/>
  <c r="K3" i="7"/>
  <c r="K5" i="7"/>
  <c r="M7" i="39"/>
  <c r="H2" i="9" s="1"/>
  <c r="P7" i="39"/>
  <c r="K2" i="9" s="1"/>
  <c r="N7" i="39"/>
  <c r="I2" i="9" s="1"/>
  <c r="L2" i="9"/>
  <c r="O7" i="39"/>
  <c r="J2" i="9" s="1"/>
  <c r="AF4" i="7"/>
  <c r="AF5" i="7"/>
  <c r="AF3" i="7"/>
  <c r="AF2" i="7"/>
  <c r="V6" i="40"/>
  <c r="V5" i="40"/>
  <c r="S2" i="7"/>
  <c r="S3" i="7"/>
  <c r="S4" i="7"/>
  <c r="S5" i="7"/>
  <c r="J5" i="7"/>
  <c r="J2" i="7"/>
  <c r="J4" i="7"/>
  <c r="J3" i="7"/>
  <c r="AN7" i="39"/>
  <c r="AI2" i="9" s="1"/>
  <c r="AL7" i="39"/>
  <c r="AG2" i="9" s="1"/>
  <c r="AM7" i="39"/>
  <c r="AH2" i="9" s="1"/>
  <c r="AO7" i="39"/>
  <c r="AJ2" i="9" s="1"/>
  <c r="M3" i="10"/>
  <c r="AI6" i="10"/>
  <c r="AH6" i="10"/>
  <c r="I4" i="34"/>
  <c r="B4" i="7"/>
  <c r="B5" i="7"/>
  <c r="B2" i="7"/>
  <c r="B3" i="7"/>
  <c r="U4" i="7"/>
  <c r="U5" i="7"/>
  <c r="U3" i="7"/>
  <c r="U2" i="7"/>
  <c r="AD4" i="7"/>
  <c r="AD2" i="7"/>
  <c r="AD5" i="7"/>
  <c r="AD3" i="7"/>
  <c r="Y4" i="7"/>
  <c r="Y2" i="7"/>
  <c r="Y5" i="7"/>
  <c r="Y3" i="7"/>
  <c r="AK2" i="7"/>
  <c r="AB3" i="7"/>
  <c r="AB4" i="7"/>
  <c r="AB2" i="7"/>
  <c r="AB5" i="7"/>
  <c r="M6" i="10"/>
  <c r="D2" i="7"/>
  <c r="D3" i="7"/>
  <c r="D4" i="7"/>
  <c r="D5" i="7"/>
  <c r="AJ2" i="7"/>
  <c r="AJ3" i="7"/>
  <c r="AJ4" i="7"/>
  <c r="AJ5" i="7"/>
  <c r="AE4" i="7"/>
  <c r="AE2" i="7"/>
  <c r="AE5" i="7"/>
  <c r="AE3" i="7"/>
  <c r="Z5" i="7"/>
  <c r="Z2" i="7"/>
  <c r="Z3" i="7"/>
  <c r="Z4" i="7"/>
  <c r="M4" i="10"/>
  <c r="AG4" i="7"/>
  <c r="AG2" i="7"/>
  <c r="AG3" i="7"/>
  <c r="AG5" i="7"/>
  <c r="Q5" i="7"/>
  <c r="Q3" i="7"/>
  <c r="Q4" i="7"/>
  <c r="Q2" i="7"/>
  <c r="P3" i="7"/>
  <c r="P4" i="7"/>
  <c r="P5" i="7"/>
  <c r="P2" i="7"/>
  <c r="AA5" i="7"/>
  <c r="AA4" i="7"/>
  <c r="AA2" i="7"/>
  <c r="AA3" i="7"/>
  <c r="X6" i="40"/>
  <c r="Z6" i="40"/>
  <c r="AJ5" i="10"/>
  <c r="M3" i="7"/>
  <c r="M4" i="7"/>
  <c r="M5" i="7"/>
  <c r="M2" i="7"/>
  <c r="E5" i="7"/>
  <c r="E4" i="7"/>
  <c r="E2" i="7"/>
  <c r="E3" i="7"/>
  <c r="AH4" i="7"/>
  <c r="AH5" i="7"/>
  <c r="AH2" i="7"/>
  <c r="AH3" i="7"/>
  <c r="G2" i="7"/>
  <c r="G3" i="7"/>
  <c r="G4" i="7"/>
  <c r="G5" i="7"/>
  <c r="W3" i="7"/>
  <c r="W4" i="7"/>
  <c r="W2" i="7"/>
  <c r="W5" i="7"/>
  <c r="I4" i="7"/>
  <c r="I2" i="7"/>
  <c r="I5" i="7"/>
  <c r="I3" i="7"/>
  <c r="C5" i="7"/>
  <c r="C3" i="7"/>
  <c r="C4" i="7"/>
  <c r="C2" i="7"/>
  <c r="V2" i="7"/>
  <c r="V3" i="7"/>
  <c r="V4" i="7"/>
  <c r="V5" i="7"/>
  <c r="N5" i="7"/>
  <c r="N3" i="7"/>
  <c r="N2" i="7"/>
  <c r="N4" i="7"/>
  <c r="R5" i="7"/>
  <c r="R3" i="7"/>
  <c r="R4" i="7"/>
  <c r="R2" i="7"/>
  <c r="AI2" i="7"/>
  <c r="AI3" i="7"/>
  <c r="AI4" i="7"/>
  <c r="AI5" i="7"/>
  <c r="H5" i="7"/>
  <c r="H3" i="7"/>
  <c r="H4" i="7"/>
  <c r="H2" i="7"/>
  <c r="X3" i="7"/>
  <c r="X4" i="7"/>
  <c r="X5" i="7"/>
  <c r="X2" i="7"/>
  <c r="T7" i="39"/>
  <c r="O2" i="9" s="1"/>
  <c r="R7" i="39"/>
  <c r="M2" i="9" s="1"/>
  <c r="S7" i="39"/>
  <c r="N2" i="9" s="1"/>
  <c r="U7" i="39"/>
  <c r="P2" i="9" s="1"/>
  <c r="E6" i="10"/>
  <c r="E4" i="10"/>
  <c r="Q2" i="9"/>
  <c r="G45" i="37"/>
  <c r="H45" i="37"/>
  <c r="AF7" i="39" s="1"/>
  <c r="D6" i="10"/>
  <c r="B4" i="10"/>
  <c r="B5" i="10"/>
  <c r="B3" i="10"/>
  <c r="B6" i="10"/>
  <c r="G4" i="10"/>
  <c r="G6" i="10"/>
  <c r="G5" i="10"/>
  <c r="G3" i="10"/>
  <c r="AB6" i="34"/>
  <c r="AB5" i="34"/>
  <c r="J5" i="34"/>
  <c r="H4" i="34"/>
  <c r="N5" i="34"/>
  <c r="X5" i="34"/>
  <c r="AD6" i="34"/>
  <c r="J4" i="34"/>
  <c r="F5" i="34"/>
  <c r="X4" i="34"/>
  <c r="F6" i="34"/>
  <c r="AD5" i="34"/>
  <c r="M6" i="34"/>
  <c r="U6" i="34"/>
  <c r="H6" i="34"/>
  <c r="S4" i="34"/>
  <c r="M5" i="34"/>
  <c r="U4" i="34"/>
  <c r="D4" i="34"/>
  <c r="D6" i="34"/>
  <c r="C5" i="34"/>
  <c r="S6" i="34"/>
  <c r="T6" i="34"/>
  <c r="N4" i="34"/>
  <c r="T5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AC6" i="34"/>
  <c r="AC4" i="34"/>
  <c r="AC5" i="34"/>
  <c r="P5" i="34"/>
  <c r="P6" i="34"/>
  <c r="P4" i="34"/>
  <c r="Z5" i="34"/>
  <c r="Z6" i="34"/>
  <c r="Z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J7" i="39" l="1"/>
  <c r="AE2" i="9" s="1"/>
  <c r="AI7" i="39"/>
  <c r="AD2" i="9" s="1"/>
  <c r="AG7" i="39"/>
  <c r="AB2" i="9" s="1"/>
  <c r="AH7" i="39"/>
  <c r="AC2" i="9" s="1"/>
  <c r="AA7" i="39"/>
  <c r="AA2" i="9"/>
  <c r="AG8" i="3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AC7" i="39" l="1"/>
  <c r="X2" i="9" s="1"/>
  <c r="AB7" i="39"/>
  <c r="W2" i="9" s="1"/>
  <c r="AD7" i="39"/>
  <c r="Y2" i="9" s="1"/>
  <c r="AE7" i="39"/>
  <c r="Z2" i="9" s="1"/>
  <c r="Z7" i="39"/>
  <c r="U2" i="9" s="1"/>
  <c r="X7" i="39"/>
  <c r="S2" i="9" s="1"/>
  <c r="W7" i="39"/>
  <c r="R2" i="9" s="1"/>
  <c r="Y7" i="39"/>
  <c r="T2" i="9" s="1"/>
  <c r="V2" i="9"/>
  <c r="C8" i="29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<sst xmlns="http://schemas.openxmlformats.org/spreadsheetml/2006/main" count="25118" uniqueCount="592">
  <si>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</si>
  <si>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</si>
  <si>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</si>
  <si>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</si>
  <si>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</si>
  <si>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</si>
  <si>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</si>
  <si>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</si>
  <si>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</si>
  <si>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</si>
  <si>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</si>
  <si>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</si>
  <si>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</si>
  <si>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</si>
  <si>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</si>
  <si>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</si>
  <si>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</si>
  <si>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</si>
  <si>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</si>
  <si>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</si>
  <si>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</si>
  <si>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</si>
  <si>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</si>
  <si>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</si>
  <si>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</si>
  <si>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</si>
  <si>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</si>
  <si>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</si>
  <si>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</si>
  <si>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</si>
  <si>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</si>
  <si>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</si>
  <si>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</si>
  <si>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</si>
  <si>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</si>
  <si>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</si>
  <si>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</si>
  <si>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</si>
  <si>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</si>
  <si>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</si>
  <si>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</si>
  <si>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</si>
  <si>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</si>
  <si>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</si>
  <si>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</si>
  <si>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</si>
  <si>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</si>
  <si>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</si>
  <si>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</si>
  <si>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</si>
  <si>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</si>
  <si>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</si>
  <si>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</si>
  <si>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</si>
  <si>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</si>
  <si>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</si>
  <si>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</si>
  <si>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</si>
  <si>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</si>
  <si>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</si>
  <si>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</si>
  <si>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</si>
  <si>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</si>
  <si>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</si>
  <si>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</si>
  <si>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</si>
  <si>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</si>
  <si>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</si>
  <si>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</si>
  <si>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</si>
  <si>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</si>
  <si>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</si>
  <si>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</si>
  <si>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</si>
  <si>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</si>
  <si>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</si>
  <si>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</si>
  <si>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</si>
  <si>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</si>
  <si>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</si>
  <si>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</si>
  <si>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</si>
  <si>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</si>
  <si>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</si>
  <si>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</si>
  <si>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</si>
  <si>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</si>
  <si>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</si>
  <si>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</si>
  <si>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</si>
  <si>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</si>
  <si>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</si>
  <si>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</si>
  <si>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</si>
  <si>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</si>
  <si>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</si>
  <si>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</si>
  <si>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</si>
  <si>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</si>
  <si>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</si>
  <si>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</si>
  <si>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</si>
  <si>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</si>
  <si>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</si>
  <si>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</si>
  <si>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</si>
  <si>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</si>
  <si>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</si>
  <si>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</si>
  <si>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</si>
  <si>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</si>
  <si>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</si>
  <si>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</si>
  <si>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</si>
  <si>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</si>
  <si>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</si>
  <si>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</si>
  <si>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</si>
  <si>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</si>
  <si>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</si>
  <si>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</si>
  <si>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</si>
  <si>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</si>
  <si>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</si>
  <si>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</si>
  <si>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</si>
  <si>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</si>
  <si>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</si>
  <si>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</si>
  <si>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</si>
  <si>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</si>
  <si>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</si>
  <si>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</si>
  <si>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</si>
  <si>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</si>
  <si>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</si>
  <si>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</si>
  <si>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</si>
  <si>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</si>
  <si>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</si>
  <si>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</si>
  <si>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</si>
  <si>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</si>
  <si>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</si>
  <si>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</si>
  <si>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</si>
  <si>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</si>
  <si>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</si>
  <si>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</si>
  <si>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</si>
  <si>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</si>
  <si>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</si>
  <si>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</si>
  <si>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</si>
  <si>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</si>
  <si>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</si>
  <si>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</si>
  <si>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</si>
  <si>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</si>
  <si>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</si>
  <si>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</si>
  <si>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</si>
  <si>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</si>
  <si>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</si>
  <si>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</si>
  <si>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</si>
  <si>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</si>
  <si>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</si>
  <si>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</si>
  <si>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</si>
  <si>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</si>
  <si>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</si>
  <si>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</si>
  <si>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</si>
  <si>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</si>
  <si>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</si>
  <si>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</si>
  <si>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</si>
  <si>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</si>
  <si>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</si>
  <si>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</si>
  <si>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</si>
  <si>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</si>
  <si>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</si>
  <si>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</si>
  <si>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</si>
  <si>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</si>
  <si>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</si>
  <si>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</si>
  <si>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</si>
  <si>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</si>
  <si>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</si>
  <si>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</si>
  <si>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</si>
  <si>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</si>
  <si>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</si>
  <si>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</si>
  <si>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</si>
  <si>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</si>
  <si>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</si>
  <si>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</si>
  <si>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</si>
  <si>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</si>
  <si>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</si>
  <si>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</si>
  <si>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</si>
  <si>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</si>
  <si>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</si>
  <si>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</si>
  <si>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</si>
  <si>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</si>
  <si>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</si>
  <si>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</si>
  <si>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</si>
  <si>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</si>
  <si>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</si>
  <si>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</si>
  <si>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</si>
  <si>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</si>
  <si>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</si>
  <si>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</si>
  <si>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</si>
  <si>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</si>
  <si>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</si>
  <si>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</si>
  <si>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</si>
  <si>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</si>
  <si>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</si>
  <si>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</si>
  <si>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</si>
  <si>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</si>
  <si>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</si>
  <si>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</si>
  <si>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</si>
  <si>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</si>
  <si>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</si>
  <si>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</si>
  <si>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</si>
  <si>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</si>
  <si>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</si>
  <si>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</si>
  <si>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</si>
  <si>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</si>
  <si>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</si>
  <si>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</si>
  <si>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</si>
  <si>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</si>
  <si>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</si>
  <si>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</si>
  <si>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</si>
  <si>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</si>
  <si>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</si>
  <si>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</si>
  <si>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</si>
  <si>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</si>
  <si>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</si>
  <si>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</si>
  <si>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</si>
  <si>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</si>
  <si>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</si>
  <si>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</si>
  <si>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</si>
  <si>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</si>
  <si>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</si>
  <si>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</si>
  <si>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</si>
  <si>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</si>
  <si>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</si>
  <si>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</si>
  <si>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</si>
  <si>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</si>
  <si>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</si>
  <si>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</si>
  <si>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</si>
  <si>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</si>
  <si>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</si>
  <si>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</si>
  <si>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</si>
  <si>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</si>
  <si>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</si>
  <si>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</si>
  <si>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</si>
  <si>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</si>
  <si>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</si>
  <si>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</si>
  <si>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</si>
  <si>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</si>
  <si>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</si>
  <si>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</si>
  <si>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</si>
  <si>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</si>
  <si>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</si>
  <si>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</si>
  <si>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</si>
  <si>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</si>
  <si>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</si>
  <si>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</si>
  <si>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</si>
  <si>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</si>
  <si>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</si>
  <si>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</si>
  <si>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</si>
  <si>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</si>
  <si>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</si>
  <si>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</si>
  <si>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</si>
  <si>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</si>
  <si>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</si>
  <si>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</si>
  <si>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</si>
  <si>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</si>
  <si>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</si>
  <si>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</si>
  <si>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</si>
  <si>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</si>
  <si>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</si>
  <si>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</si>
  <si>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</si>
  <si>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</si>
  <si>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</si>
  <si>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</si>
  <si>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</si>
  <si>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</si>
  <si>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</si>
  <si>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</si>
  <si>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</si>
  <si>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</si>
  <si>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</si>
  <si>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</si>
  <si>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</si>
  <si>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</si>
  <si>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</si>
  <si>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</si>
  <si>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</si>
  <si>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</si>
  <si>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</si>
  <si>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</si>
  <si>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</si>
  <si>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</si>
  <si>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</si>
  <si>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</si>
  <si>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</si>
  <si>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</si>
  <si>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</si>
  <si>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</si>
  <si>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</si>
  <si>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</si>
  <si>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</si>
  <si>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</si>
  <si>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</si>
  <si>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</si>
  <si>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</si>
  <si>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</si>
  <si>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</si>
  <si>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</si>
  <si>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</si>
  <si>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</si>
  <si>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</si>
  <si>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</si>
  <si>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</si>
  <si>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</si>
  <si>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</si>
  <si>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</si>
  <si>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</si>
  <si>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</si>
  <si>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</si>
  <si>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</si>
  <si>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</si>
  <si>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</si>
  <si>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</si>
  <si>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</si>
  <si>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</si>
  <si>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</si>
  <si>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</si>
  <si>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</si>
  <si>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</si>
  <si>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</si>
  <si>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</si>
  <si>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</si>
  <si>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</si>
  <si>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</si>
  <si>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</si>
  <si>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</si>
  <si>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</si>
  <si>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</si>
  <si>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</si>
  <si>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</si>
  <si>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</si>
  <si>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</si>
  <si>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</si>
  <si>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</si>
  <si>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</si>
  <si>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</si>
  <si>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</si>
  <si>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</si>
  <si>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</si>
  <si>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</si>
  <si>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</si>
  <si>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</si>
  <si>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</si>
  <si>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</si>
  <si>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</si>
  <si>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</si>
  <si>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</si>
  <si>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</si>
  <si>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</si>
  <si>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</si>
  <si>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</si>
  <si>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</si>
  <si>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</si>
  <si>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</si>
  <si>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</si>
  <si>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</si>
  <si>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</si>
  <si>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</si>
  <si>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</si>
  <si>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</si>
  <si>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</si>
  <si>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</si>
  <si>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</si>
  <si>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</si>
  <si>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</si>
  <si>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</si>
  <si>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</si>
  <si>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</si>
  <si>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</si>
  <si>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</si>
  <si>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</si>
  <si>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</si>
  <si>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</si>
  <si>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</si>
  <si>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</si>
  <si>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</si>
  <si>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</si>
  <si>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</si>
  <si>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</si>
  <si>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</si>
  <si>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</si>
  <si>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</si>
  <si>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</si>
  <si>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</si>
  <si>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</si>
  <si>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</si>
  <si>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</si>
  <si>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</si>
  <si>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</si>
  <si>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</si>
  <si>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</si>
  <si>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</si>
  <si>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</si>
  <si>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</si>
  <si>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</si>
  <si>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</si>
  <si>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</si>
  <si>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</si>
  <si>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</si>
  <si>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</si>
  <si>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</si>
  <si>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</si>
  <si>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</si>
  <si>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</si>
  <si>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</si>
  <si>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</si>
  <si>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</si>
  <si>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</si>
  <si>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</si>
  <si>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</si>
  <si>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</si>
  <si>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</si>
  <si>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</si>
  <si>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</si>
  <si>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</si>
  <si>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</si>
  <si>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</si>
  <si>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</si>
  <si>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</si>
  <si>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</si>
  <si>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</si>
  <si>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</si>
  <si>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</si>
  <si>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</si>
  <si>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</si>
  <si>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</si>
  <si>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</si>
  <si>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</si>
  <si>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</si>
  <si>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</si>
  <si>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</si>
  <si>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</si>
  <si>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</si>
  <si>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</si>
  <si>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</si>
  <si>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</si>
  <si>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</si>
  <si>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</si>
  <si>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</si>
  <si>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</si>
  <si>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</si>
  <si>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</si>
  <si>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</si>
  <si>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</si>
  <si>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</si>
  <si>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</si>
  <si>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</si>
  <si>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</si>
  <si>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</si>
  <si>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</si>
  <si>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</si>
  <si>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</si>
  <si>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</si>
  <si>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</si>
  <si>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</si>
  <si>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</si>
  <si>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</si>
  <si>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</si>
  <si>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</si>
  <si>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</si>
  <si>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</si>
  <si>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</si>
  <si>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</si>
  <si>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</si>
  <si>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</si>
  <si>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</si>
  <si>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</si>
  <si>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</si>
  <si>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</si>
  <si>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</si>
  <si>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</si>
  <si>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</si>
  <si>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</si>
  <si>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</si>
  <si>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</si>
  <si>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</si>
  <si>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</si>
  <si>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</si>
  <si>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</si>
  <si>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</si>
  <si>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</si>
  <si>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</si>
  <si>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</si>
  <si>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</si>
  <si>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</si>
  <si>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</si>
  <si>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</si>
  <si>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</si>
  <si>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</si>
  <si>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</si>
  <si>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</si>
  <si>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</si>
  <si>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</si>
  <si>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</si>
  <si>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</si>
  <si>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</si>
  <si>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</si>
  <si>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</si>
  <si>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</si>
  <si>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</si>
  <si>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</si>
  <si>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</si>
  <si>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</si>
  <si>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</si>
  <si>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</si>
  <si>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Natural Gas cost</t>
  </si>
  <si>
    <t>Natural Gas</t>
  </si>
  <si>
    <t>Projection rate</t>
  </si>
  <si>
    <t>BEN price (US$/BTU)</t>
  </si>
  <si>
    <t>Projection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</si>
  <si>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</si>
  <si>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</si>
  <si>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</si>
  <si>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</si>
  <si>
    <t>We consider the 2015 natural gas price value from Brazilian Energy Balance (BEN) for industry sector, and use the same rate for projection from BLUES model.</t>
  </si>
  <si>
    <t>Petroleum Gasoline</t>
  </si>
  <si>
    <t>Petroleum Diesel</t>
  </si>
  <si>
    <t>Since the natural gas prices are usually higher, we choose to adapt them based on the Brazilian Energy Balance value. We also adapt the petroleum gasoline and petroleum diesel costs.</t>
  </si>
  <si>
    <t>Electricity</t>
  </si>
  <si>
    <t>Industrial Electricity</t>
  </si>
  <si>
    <t>Residential Electricity</t>
  </si>
  <si>
    <t>Gasoline and diesel costs</t>
  </si>
  <si>
    <t>We consider the 2015 gasoline and diesel price values from Brazilian Energy Balance (BEN) and use the same rate for projection from BLUES model.</t>
  </si>
  <si>
    <t>We consider the 2015 electricity price value from Brazilian Energy Balance (BEN) and use the same rate for projection from BLUES model.</t>
  </si>
  <si>
    <t>BEN provides the electricity price for the industrial and the residential sectors. So we decided to use the industrial sector values for buildings and transportation sectors.</t>
  </si>
  <si>
    <t>electricity (industrial)</t>
  </si>
  <si>
    <t>electricity (residential)</t>
  </si>
  <si>
    <t>2018 price</t>
  </si>
  <si>
    <t>For other sectors, we take the price of gas sold to local distribution copanies.</t>
  </si>
  <si>
    <t>natural gas (other sectors)</t>
  </si>
  <si>
    <t>Natural gas (industry), petroleum gasoline, petroleum diesel and electricity</t>
  </si>
  <si>
    <t>Ministry of Mines and Energy Office of Petroleum, Natural Gas and Biofuels</t>
  </si>
  <si>
    <t xml:space="preserve">Report: International LNG Market, Impacts on Brazil </t>
  </si>
  <si>
    <t>https://www.epe.gov.br/sites-en/publicacoes-dados-abertos/publicacoes/PublicacoesArquivos/publicacao-183/LNG%20International%20Market%20Report%202018-2027_rev1.pdf</t>
  </si>
  <si>
    <t>Chart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</si>
</sst>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  <numFmt numFmtId="169" formatCode="0.0000E+00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11" fontId="0" fillId="0" borderId="20" xfId="0" applyNumberFormat="1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169" fontId="0" fillId="0" borderId="0" xfId="0" applyNumberFormat="1"/>
    <xf numFmtId="11" fontId="0" fillId="0" borderId="20" xfId="0" applyNumberFormat="1" applyFill="1" applyBorder="1"/>
    <xf numFmtId="0" fontId="17" fillId="0" borderId="19" xfId="0" applyFont="1" applyFill="1" applyBorder="1"/>
    <xf numFmtId="0" fontId="17" fillId="0" borderId="21" xfId="0" applyFont="1" applyFill="1" applyBorder="1"/>
    <xf numFmtId="0" fontId="0" fillId="0" borderId="0" xfId="0" applyFont="1" applyFill="1"/>
    <xf numFmtId="11" fontId="0" fillId="11" borderId="0" xfId="0" applyNumberFormat="1" applyFill="1" applyBorder="1"/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104009</xdr:colOff>
      <xdr:row>25</xdr:row>
      <xdr:rowOff>28006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23809" cy="4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"/>
  <sheetViews>
    <sheetView tabSelected="1" topLeftCell="A55" workbookViewId="0">
      <selection activeCell="B62" sqref="B62"/>
    </sheetView>
  </sheetViews>
  <sheetFormatPr defaultColWidth="9.1328125" defaultRowHeight="14.25" x14ac:dyDescent="0.45"/>
  <cols>
    <col min="1" max="1" width="19.86328125" customWidth="1"/>
    <col min="2" max="2" width="91.6640625" customWidth="1"/>
  </cols>
  <sheetData>
    <row r="1" spans="1:3" x14ac:dyDescent="0.45">
      <c r="A1" s="10" t="s">
        <v>84</v>
      </c>
    </row>
    <row r="3" spans="1:3" x14ac:dyDescent="0.45">
      <c r="A3" s="10" t="s">
        <v>82</v>
      </c>
      <c r="B3" s="47" t="s">
        <v>465</v>
      </c>
    </row>
    <row r="4" spans="1:3" x14ac:dyDescent="0.45">
      <c r="B4" t="s">
        <v>466</v>
      </c>
      <c r="C4" t="s">
        <v>467</v>
      </c>
    </row>
    <row r="5" spans="1:3" x14ac:dyDescent="0.45">
      <c r="B5" s="3">
        <v>2017</v>
      </c>
    </row>
    <row r="6" spans="1:3" x14ac:dyDescent="0.45">
      <c r="B6" t="s">
        <v>468</v>
      </c>
      <c r="C6" t="s">
        <v>469</v>
      </c>
    </row>
    <row r="7" spans="1:3" x14ac:dyDescent="0.45">
      <c r="B7" t="s">
        <v>470</v>
      </c>
    </row>
    <row r="8" spans="1:3" x14ac:dyDescent="0.45">
      <c r="B8" t="s">
        <v>471</v>
      </c>
      <c r="C8" t="s">
        <v>472</v>
      </c>
    </row>
    <row r="10" spans="1:3" x14ac:dyDescent="0.45">
      <c r="B10" s="3" t="s">
        <v>473</v>
      </c>
    </row>
    <row r="11" spans="1:3" x14ac:dyDescent="0.45">
      <c r="B11" s="3">
        <v>2017</v>
      </c>
    </row>
    <row r="12" spans="1:3" x14ac:dyDescent="0.45">
      <c r="B12" s="3" t="s">
        <v>474</v>
      </c>
    </row>
    <row r="13" spans="1:3" x14ac:dyDescent="0.45">
      <c r="B13" s="3" t="s">
        <v>475</v>
      </c>
    </row>
    <row r="14" spans="1:3" x14ac:dyDescent="0.45">
      <c r="B14" s="3"/>
    </row>
    <row r="15" spans="1:3" x14ac:dyDescent="0.45">
      <c r="B15" s="3" t="s">
        <v>476</v>
      </c>
      <c r="C15" t="s">
        <v>477</v>
      </c>
    </row>
    <row r="16" spans="1:3" x14ac:dyDescent="0.45">
      <c r="B16" s="3">
        <v>2018</v>
      </c>
    </row>
    <row r="17" spans="2:3" x14ac:dyDescent="0.45">
      <c r="B17" t="s">
        <v>478</v>
      </c>
      <c r="C17" t="s">
        <v>479</v>
      </c>
    </row>
    <row r="18" spans="2:3" x14ac:dyDescent="0.45">
      <c r="B18" t="s">
        <v>480</v>
      </c>
      <c r="C18" t="s">
        <v>481</v>
      </c>
    </row>
    <row r="19" spans="2:3" x14ac:dyDescent="0.45">
      <c r="B19" t="s">
        <v>482</v>
      </c>
    </row>
    <row r="21" spans="2:3" x14ac:dyDescent="0.45">
      <c r="B21" s="47" t="s">
        <v>483</v>
      </c>
    </row>
    <row r="22" spans="2:3" x14ac:dyDescent="0.45">
      <c r="B22" t="s">
        <v>484</v>
      </c>
    </row>
    <row r="23" spans="2:3" x14ac:dyDescent="0.45">
      <c r="B23" s="3">
        <v>2017</v>
      </c>
    </row>
    <row r="24" spans="2:3" x14ac:dyDescent="0.45">
      <c r="B24" s="3" t="s">
        <v>485</v>
      </c>
      <c r="C24" t="s">
        <v>486</v>
      </c>
    </row>
    <row r="25" spans="2:3" x14ac:dyDescent="0.45">
      <c r="B25" s="3" t="s">
        <v>487</v>
      </c>
    </row>
    <row r="26" spans="2:3" x14ac:dyDescent="0.45">
      <c r="B26" s="3" t="s">
        <v>488</v>
      </c>
    </row>
    <row r="27" spans="2:3" x14ac:dyDescent="0.45">
      <c r="B27" s="3"/>
    </row>
    <row r="28" spans="2:3" x14ac:dyDescent="0.45">
      <c r="B28" s="3" t="s">
        <v>489</v>
      </c>
    </row>
    <row r="29" spans="2:3" x14ac:dyDescent="0.45">
      <c r="B29" s="3">
        <v>2019</v>
      </c>
    </row>
    <row r="30" spans="2:3" x14ac:dyDescent="0.45">
      <c r="B30" t="s">
        <v>490</v>
      </c>
    </row>
    <row r="31" spans="2:3" x14ac:dyDescent="0.45">
      <c r="B31" t="s">
        <v>491</v>
      </c>
    </row>
    <row r="32" spans="2:3" x14ac:dyDescent="0.45">
      <c r="B32" t="s">
        <v>492</v>
      </c>
    </row>
    <row r="34" spans="2:2" x14ac:dyDescent="0.45">
      <c r="B34" s="47" t="s">
        <v>587</v>
      </c>
    </row>
    <row r="35" spans="2:2" x14ac:dyDescent="0.45">
      <c r="B35" t="s">
        <v>567</v>
      </c>
    </row>
    <row r="36" spans="2:2" x14ac:dyDescent="0.45">
      <c r="B36" s="3">
        <v>2018</v>
      </c>
    </row>
    <row r="37" spans="2:2" x14ac:dyDescent="0.45">
      <c r="B37" t="s">
        <v>568</v>
      </c>
    </row>
    <row r="38" spans="2:2" x14ac:dyDescent="0.45">
      <c r="B38" t="s">
        <v>569</v>
      </c>
    </row>
    <row r="39" spans="2:2" x14ac:dyDescent="0.45">
      <c r="B39" t="s">
        <v>570</v>
      </c>
    </row>
    <row r="41" spans="2:2" x14ac:dyDescent="0.45">
      <c r="B41" s="47" t="s">
        <v>493</v>
      </c>
    </row>
    <row r="42" spans="2:2" x14ac:dyDescent="0.45">
      <c r="B42" s="47" t="s">
        <v>446</v>
      </c>
    </row>
    <row r="43" spans="2:2" x14ac:dyDescent="0.45">
      <c r="B43" t="s">
        <v>41</v>
      </c>
    </row>
    <row r="44" spans="2:2" x14ac:dyDescent="0.45">
      <c r="B44" s="3">
        <v>2019</v>
      </c>
    </row>
    <row r="45" spans="2:2" x14ac:dyDescent="0.45">
      <c r="B45" t="s">
        <v>371</v>
      </c>
    </row>
    <row r="46" spans="2:2" x14ac:dyDescent="0.45">
      <c r="B46" t="s">
        <v>441</v>
      </c>
    </row>
    <row r="47" spans="2:2" x14ac:dyDescent="0.45">
      <c r="B47" t="s">
        <v>440</v>
      </c>
    </row>
    <row r="48" spans="2:2" x14ac:dyDescent="0.45">
      <c r="B48" s="3"/>
    </row>
    <row r="49" spans="1:2" x14ac:dyDescent="0.45">
      <c r="B49" s="48" t="s">
        <v>356</v>
      </c>
    </row>
    <row r="50" spans="1:2" x14ac:dyDescent="0.45">
      <c r="B50" s="3" t="s">
        <v>41</v>
      </c>
    </row>
    <row r="51" spans="1:2" x14ac:dyDescent="0.45">
      <c r="B51" s="3">
        <v>2016</v>
      </c>
    </row>
    <row r="52" spans="1:2" x14ac:dyDescent="0.45">
      <c r="B52" t="s">
        <v>357</v>
      </c>
    </row>
    <row r="53" spans="1:2" x14ac:dyDescent="0.45">
      <c r="B53" t="s">
        <v>358</v>
      </c>
    </row>
    <row r="54" spans="1:2" x14ac:dyDescent="0.45">
      <c r="B54" t="s">
        <v>359</v>
      </c>
    </row>
    <row r="55" spans="1:2" s="9" customFormat="1" x14ac:dyDescent="0.45"/>
    <row r="56" spans="1:2" s="9" customFormat="1" x14ac:dyDescent="0.45">
      <c r="B56" s="48" t="s">
        <v>586</v>
      </c>
    </row>
    <row r="57" spans="1:2" s="9" customFormat="1" x14ac:dyDescent="0.45">
      <c r="B57" s="3" t="s">
        <v>588</v>
      </c>
    </row>
    <row r="58" spans="1:2" s="9" customFormat="1" x14ac:dyDescent="0.45">
      <c r="B58" s="3">
        <v>2018</v>
      </c>
    </row>
    <row r="59" spans="1:2" s="9" customFormat="1" x14ac:dyDescent="0.45">
      <c r="B59" s="9" t="s">
        <v>589</v>
      </c>
    </row>
    <row r="60" spans="1:2" s="9" customFormat="1" x14ac:dyDescent="0.45">
      <c r="B60" s="9" t="s">
        <v>590</v>
      </c>
    </row>
    <row r="61" spans="1:2" s="9" customFormat="1" x14ac:dyDescent="0.45">
      <c r="B61" s="9" t="s">
        <v>591</v>
      </c>
    </row>
    <row r="63" spans="1:2" x14ac:dyDescent="0.45">
      <c r="A63" s="10" t="s">
        <v>43</v>
      </c>
    </row>
    <row r="64" spans="1:2" x14ac:dyDescent="0.45">
      <c r="A64" t="s">
        <v>453</v>
      </c>
    </row>
    <row r="65" spans="1:1" x14ac:dyDescent="0.45">
      <c r="A65" t="s">
        <v>454</v>
      </c>
    </row>
    <row r="66" spans="1:1" x14ac:dyDescent="0.45">
      <c r="A66" t="s">
        <v>455</v>
      </c>
    </row>
    <row r="68" spans="1:1" x14ac:dyDescent="0.45">
      <c r="A68" t="s">
        <v>83</v>
      </c>
    </row>
    <row r="69" spans="1:1" x14ac:dyDescent="0.45">
      <c r="A69" t="s">
        <v>44</v>
      </c>
    </row>
    <row r="71" spans="1:1" x14ac:dyDescent="0.45">
      <c r="A71" t="s">
        <v>360</v>
      </c>
    </row>
    <row r="73" spans="1:1" x14ac:dyDescent="0.45">
      <c r="A73" t="s">
        <v>494</v>
      </c>
    </row>
    <row r="75" spans="1:1" x14ac:dyDescent="0.45">
      <c r="A75" t="s">
        <v>495</v>
      </c>
    </row>
    <row r="77" spans="1:1" x14ac:dyDescent="0.45">
      <c r="A77" t="s">
        <v>496</v>
      </c>
    </row>
    <row r="79" spans="1:1" x14ac:dyDescent="0.45">
      <c r="A79" s="10" t="s">
        <v>483</v>
      </c>
    </row>
    <row r="80" spans="1:1" x14ac:dyDescent="0.45">
      <c r="A80" t="s">
        <v>497</v>
      </c>
    </row>
    <row r="81" spans="1:1" x14ac:dyDescent="0.45">
      <c r="A81" t="s">
        <v>498</v>
      </c>
    </row>
    <row r="82" spans="1:1" x14ac:dyDescent="0.45">
      <c r="A82" t="s">
        <v>499</v>
      </c>
    </row>
    <row r="83" spans="1:1" x14ac:dyDescent="0.45">
      <c r="A83" t="s">
        <v>500</v>
      </c>
    </row>
    <row r="84" spans="1:1" x14ac:dyDescent="0.45">
      <c r="A84" t="s">
        <v>501</v>
      </c>
    </row>
    <row r="85" spans="1:1" x14ac:dyDescent="0.45">
      <c r="A85" t="s">
        <v>502</v>
      </c>
    </row>
    <row r="86" spans="1:1" x14ac:dyDescent="0.45">
      <c r="A86" t="s">
        <v>503</v>
      </c>
    </row>
    <row r="87" spans="1:1" x14ac:dyDescent="0.45">
      <c r="A87" t="s">
        <v>504</v>
      </c>
    </row>
    <row r="89" spans="1:1" x14ac:dyDescent="0.45">
      <c r="A89" s="10" t="s">
        <v>452</v>
      </c>
    </row>
    <row r="90" spans="1:1" x14ac:dyDescent="0.45">
      <c r="A90" t="s">
        <v>447</v>
      </c>
    </row>
    <row r="91" spans="1:1" x14ac:dyDescent="0.45">
      <c r="A91" t="s">
        <v>505</v>
      </c>
    </row>
    <row r="92" spans="1:1" x14ac:dyDescent="0.45">
      <c r="A92" t="s">
        <v>448</v>
      </c>
    </row>
    <row r="93" spans="1:1" x14ac:dyDescent="0.45">
      <c r="A93" t="s">
        <v>449</v>
      </c>
    </row>
    <row r="94" spans="1:1" x14ac:dyDescent="0.45">
      <c r="A94" t="s">
        <v>450</v>
      </c>
    </row>
    <row r="95" spans="1:1" x14ac:dyDescent="0.45">
      <c r="A95" t="s">
        <v>506</v>
      </c>
    </row>
    <row r="96" spans="1:1" x14ac:dyDescent="0.45">
      <c r="A96" t="s">
        <v>451</v>
      </c>
    </row>
    <row r="98" spans="1:3" x14ac:dyDescent="0.45">
      <c r="A98" s="10" t="s">
        <v>507</v>
      </c>
    </row>
    <row r="99" spans="1:3" x14ac:dyDescent="0.45">
      <c r="A99" t="s">
        <v>508</v>
      </c>
    </row>
    <row r="100" spans="1:3" x14ac:dyDescent="0.45">
      <c r="A100" t="s">
        <v>509</v>
      </c>
    </row>
    <row r="101" spans="1:3" x14ac:dyDescent="0.45">
      <c r="A101" t="s">
        <v>510</v>
      </c>
    </row>
    <row r="102" spans="1:3" x14ac:dyDescent="0.45">
      <c r="A102" s="8" t="s">
        <v>574</v>
      </c>
      <c r="B102" s="8"/>
    </row>
    <row r="103" spans="1:3" s="9" customFormat="1" x14ac:dyDescent="0.45"/>
    <row r="104" spans="1:3" x14ac:dyDescent="0.45">
      <c r="A104" s="10" t="s">
        <v>511</v>
      </c>
    </row>
    <row r="105" spans="1:3" x14ac:dyDescent="0.45">
      <c r="A105" t="s">
        <v>512</v>
      </c>
    </row>
    <row r="106" spans="1:3" x14ac:dyDescent="0.45">
      <c r="A106" t="s">
        <v>513</v>
      </c>
    </row>
    <row r="107" spans="1:3" x14ac:dyDescent="0.45">
      <c r="A107" t="s">
        <v>514</v>
      </c>
      <c r="C107" s="49">
        <v>1.8</v>
      </c>
    </row>
    <row r="108" spans="1:3" x14ac:dyDescent="0.45">
      <c r="A108" t="s">
        <v>515</v>
      </c>
      <c r="C108" s="49">
        <v>1.7</v>
      </c>
    </row>
    <row r="109" spans="1:3" x14ac:dyDescent="0.45">
      <c r="A109" t="s">
        <v>516</v>
      </c>
      <c r="C109" s="49">
        <v>1.4</v>
      </c>
    </row>
    <row r="110" spans="1:3" x14ac:dyDescent="0.45">
      <c r="A110" s="50" t="s">
        <v>517</v>
      </c>
    </row>
    <row r="112" spans="1:3" x14ac:dyDescent="0.45">
      <c r="A112" t="s">
        <v>518</v>
      </c>
    </row>
    <row r="113" spans="1:3" x14ac:dyDescent="0.45">
      <c r="A113" t="s">
        <v>519</v>
      </c>
    </row>
    <row r="114" spans="1:3" x14ac:dyDescent="0.45">
      <c r="A114" t="s">
        <v>520</v>
      </c>
      <c r="B114">
        <v>8760</v>
      </c>
      <c r="C114" t="s">
        <v>521</v>
      </c>
    </row>
    <row r="115" spans="1:3" x14ac:dyDescent="0.45">
      <c r="A115" t="s">
        <v>522</v>
      </c>
      <c r="B115" s="7">
        <v>3412.1414798999999</v>
      </c>
      <c r="C115" t="s">
        <v>523</v>
      </c>
    </row>
    <row r="116" spans="1:3" x14ac:dyDescent="0.45">
      <c r="A116" t="s">
        <v>524</v>
      </c>
      <c r="B116" s="51">
        <v>29890359.363924</v>
      </c>
      <c r="C116" t="s">
        <v>523</v>
      </c>
    </row>
    <row r="117" spans="1:3" x14ac:dyDescent="0.45">
      <c r="B117" s="7"/>
    </row>
    <row r="118" spans="1:3" x14ac:dyDescent="0.45">
      <c r="A118" t="s">
        <v>86</v>
      </c>
    </row>
    <row r="119" spans="1:3" x14ac:dyDescent="0.45">
      <c r="A119" t="s">
        <v>525</v>
      </c>
    </row>
    <row r="120" spans="1:3" x14ac:dyDescent="0.45">
      <c r="A120" s="49">
        <v>0.91400000000000003</v>
      </c>
      <c r="B120" t="s">
        <v>526</v>
      </c>
    </row>
    <row r="122" spans="1:3" x14ac:dyDescent="0.45">
      <c r="A122" t="s">
        <v>527</v>
      </c>
    </row>
    <row r="123" spans="1:3" x14ac:dyDescent="0.45">
      <c r="A123" s="49">
        <v>1.0529130131709286</v>
      </c>
      <c r="B123" t="s">
        <v>528</v>
      </c>
    </row>
    <row r="124" spans="1:3" x14ac:dyDescent="0.45">
      <c r="A124" t="s">
        <v>529</v>
      </c>
    </row>
    <row r="125" spans="1:3" x14ac:dyDescent="0.45">
      <c r="A125" t="s">
        <v>85</v>
      </c>
    </row>
    <row r="127" spans="1:3" x14ac:dyDescent="0.45">
      <c r="A127" t="s">
        <v>530</v>
      </c>
    </row>
    <row r="128" spans="1:3" x14ac:dyDescent="0.45">
      <c r="A128" s="49">
        <v>0.95661376543184151</v>
      </c>
      <c r="B128" t="s">
        <v>531</v>
      </c>
    </row>
    <row r="130" spans="1:2" x14ac:dyDescent="0.45">
      <c r="A130" t="s">
        <v>532</v>
      </c>
    </row>
    <row r="131" spans="1:2" x14ac:dyDescent="0.45">
      <c r="A131" t="s">
        <v>533</v>
      </c>
    </row>
    <row r="133" spans="1:2" x14ac:dyDescent="0.45">
      <c r="A133" s="68" t="s">
        <v>562</v>
      </c>
      <c r="B133" s="8"/>
    </row>
    <row r="134" spans="1:2" x14ac:dyDescent="0.45">
      <c r="A134" s="8" t="s">
        <v>571</v>
      </c>
      <c r="B134" s="8"/>
    </row>
    <row r="135" spans="1:2" s="8" customFormat="1" x14ac:dyDescent="0.45">
      <c r="A135" s="8" t="s">
        <v>585</v>
      </c>
    </row>
    <row r="137" spans="1:2" x14ac:dyDescent="0.45">
      <c r="A137" s="68" t="s">
        <v>578</v>
      </c>
    </row>
    <row r="138" spans="1:2" x14ac:dyDescent="0.45">
      <c r="A138" s="8" t="s">
        <v>579</v>
      </c>
    </row>
    <row r="139" spans="1:2" s="9" customFormat="1" x14ac:dyDescent="0.45">
      <c r="A139" s="8"/>
    </row>
    <row r="141" spans="1:2" x14ac:dyDescent="0.45">
      <c r="A141" s="68" t="s">
        <v>575</v>
      </c>
    </row>
    <row r="142" spans="1:2" x14ac:dyDescent="0.45">
      <c r="A142" s="8" t="s">
        <v>580</v>
      </c>
    </row>
    <row r="143" spans="1:2" x14ac:dyDescent="0.45">
      <c r="A143" s="8" t="s">
        <v>581</v>
      </c>
    </row>
    <row r="144" spans="1:2" x14ac:dyDescent="0.45">
      <c r="A144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topLeftCell="A34" zoomScale="107" zoomScaleNormal="107" workbookViewId="0">
      <selection activeCell="K42" sqref="K42"/>
    </sheetView>
  </sheetViews>
  <sheetFormatPr defaultColWidth="8.86328125" defaultRowHeight="14.25" x14ac:dyDescent="0.45"/>
  <cols>
    <col min="1" max="1" width="20.33203125" style="9" bestFit="1" customWidth="1"/>
    <col min="2" max="2" width="14.53125" style="9" bestFit="1" customWidth="1"/>
    <col min="3" max="3" width="10.19921875" style="9" bestFit="1" customWidth="1"/>
    <col min="4" max="10" width="9.19921875" style="9" bestFit="1" customWidth="1"/>
    <col min="11" max="11" width="8.86328125" style="9"/>
    <col min="12" max="12" width="20.33203125" style="9" bestFit="1" customWidth="1"/>
    <col min="13" max="13" width="9.6640625" style="9" bestFit="1" customWidth="1"/>
    <col min="14" max="14" width="12.33203125" style="9" bestFit="1" customWidth="1"/>
    <col min="15" max="15" width="12" style="9" bestFit="1" customWidth="1"/>
    <col min="16" max="16384" width="8.86328125" style="9"/>
  </cols>
  <sheetData>
    <row r="1" spans="1:21" x14ac:dyDescent="0.45">
      <c r="A1" s="87" t="s">
        <v>534</v>
      </c>
      <c r="B1" s="87"/>
      <c r="C1" s="87"/>
      <c r="D1" s="87"/>
      <c r="E1" s="87"/>
      <c r="F1" s="87"/>
      <c r="G1" s="87"/>
      <c r="H1" s="87"/>
      <c r="I1" s="87"/>
      <c r="J1" s="87"/>
      <c r="L1" s="87" t="s">
        <v>535</v>
      </c>
      <c r="M1" s="87"/>
      <c r="N1" s="87"/>
      <c r="O1" s="87"/>
      <c r="P1" s="87"/>
      <c r="Q1" s="87"/>
      <c r="R1" s="87"/>
      <c r="S1" s="87"/>
      <c r="T1" s="87"/>
      <c r="U1" s="87"/>
    </row>
    <row r="2" spans="1:21" x14ac:dyDescent="0.45">
      <c r="A2" s="68" t="s">
        <v>536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536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537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537</v>
      </c>
      <c r="M3" s="34">
        <f>B3*About!$A$123</f>
        <v>794.94195455295892</v>
      </c>
      <c r="N3" s="34">
        <f>C3*About!$A$123</f>
        <v>667.6142367832116</v>
      </c>
      <c r="O3" s="34">
        <f>D3*About!$A$123</f>
        <v>421.62743408115347</v>
      </c>
      <c r="P3" s="34">
        <f>E3*About!$A$123</f>
        <v>617.79249882598958</v>
      </c>
      <c r="Q3" s="34">
        <f>F3*About!$A$123</f>
        <v>681.46530747147528</v>
      </c>
      <c r="R3" s="34">
        <f>G3*About!$A$123</f>
        <v>831.27061224639544</v>
      </c>
      <c r="S3" s="34">
        <f>H3*About!$A$123</f>
        <v>878.20526272150278</v>
      </c>
      <c r="T3" s="34">
        <f>I3*About!$A$123</f>
        <v>937.48637118905242</v>
      </c>
      <c r="U3" s="34">
        <f>J3*About!$A$123</f>
        <v>1015.0260442179991</v>
      </c>
    </row>
    <row r="4" spans="1:21" x14ac:dyDescent="0.45">
      <c r="A4" s="9" t="s">
        <v>538</v>
      </c>
      <c r="B4" s="69">
        <v>65</v>
      </c>
      <c r="C4" s="69">
        <v>65</v>
      </c>
      <c r="D4" s="69">
        <v>65</v>
      </c>
      <c r="E4" s="69">
        <v>65</v>
      </c>
      <c r="F4" s="69">
        <v>65</v>
      </c>
      <c r="G4" s="69">
        <v>65</v>
      </c>
      <c r="H4" s="69">
        <v>65</v>
      </c>
      <c r="I4" s="69">
        <v>65</v>
      </c>
      <c r="J4" s="69">
        <v>65</v>
      </c>
      <c r="L4" s="9" t="s">
        <v>538</v>
      </c>
      <c r="M4" s="34">
        <f>B4*About!$A$123</f>
        <v>68.43934585611035</v>
      </c>
      <c r="N4" s="34">
        <f>C4*About!$A$123</f>
        <v>68.43934585611035</v>
      </c>
      <c r="O4" s="34">
        <f>D4*About!$A$123</f>
        <v>68.43934585611035</v>
      </c>
      <c r="P4" s="34">
        <f>E4*About!$A$123</f>
        <v>68.43934585611035</v>
      </c>
      <c r="Q4" s="34">
        <f>F4*About!$A$123</f>
        <v>68.43934585611035</v>
      </c>
      <c r="R4" s="34">
        <f>G4*About!$A$123</f>
        <v>68.43934585611035</v>
      </c>
      <c r="S4" s="34">
        <f>H4*About!$A$123</f>
        <v>68.43934585611035</v>
      </c>
      <c r="T4" s="34">
        <f>I4*About!$A$123</f>
        <v>68.43934585611035</v>
      </c>
      <c r="U4" s="34">
        <f>J4*About!$A$123</f>
        <v>68.43934585611035</v>
      </c>
    </row>
    <row r="5" spans="1:21" x14ac:dyDescent="0.45">
      <c r="A5" s="9" t="s">
        <v>539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539</v>
      </c>
      <c r="M5" s="34">
        <f>B5*About!$A$123</f>
        <v>193.73599442345085</v>
      </c>
      <c r="N5" s="34">
        <f>C5*About!$A$123</f>
        <v>160.22598486627288</v>
      </c>
      <c r="O5" s="34">
        <f>D5*About!$A$123</f>
        <v>180.90940809700263</v>
      </c>
      <c r="P5" s="34">
        <f>E5*About!$A$123</f>
        <v>168.46608210734857</v>
      </c>
      <c r="Q5" s="34">
        <f>F5*About!$A$123</f>
        <v>187.83968154969367</v>
      </c>
      <c r="R5" s="34">
        <f>G5*About!$A$123</f>
        <v>188.7146522636387</v>
      </c>
      <c r="S5" s="34">
        <f>H5*About!$A$123</f>
        <v>197.21903067102028</v>
      </c>
      <c r="T5" s="34">
        <f>I5*About!$A$123</f>
        <v>201.7381333235499</v>
      </c>
      <c r="U5" s="34">
        <f>J5*About!$A$123</f>
        <v>211.02166736067798</v>
      </c>
    </row>
    <row r="6" spans="1:21" x14ac:dyDescent="0.45">
      <c r="A6" s="9" t="s">
        <v>540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540</v>
      </c>
      <c r="M6" s="34">
        <f>B6*About!$A$123</f>
        <v>63.17478079025571</v>
      </c>
      <c r="N6" s="34">
        <f>C6*About!$A$123</f>
        <v>63.17478079025571</v>
      </c>
      <c r="O6" s="34">
        <f>D6*About!$A$123</f>
        <v>63.17478079025571</v>
      </c>
      <c r="P6" s="34">
        <f>E6*About!$A$123</f>
        <v>63.17478079025571</v>
      </c>
      <c r="Q6" s="34">
        <f>F6*About!$A$123</f>
        <v>63.17478079025571</v>
      </c>
      <c r="R6" s="34">
        <f>G6*About!$A$123</f>
        <v>63.17478079025571</v>
      </c>
      <c r="S6" s="34">
        <f>H6*About!$A$123</f>
        <v>63.17478079025571</v>
      </c>
      <c r="T6" s="34">
        <f>I6*About!$A$123</f>
        <v>63.17478079025571</v>
      </c>
      <c r="U6" s="34">
        <f>J6*About!$A$123</f>
        <v>63.17478079025571</v>
      </c>
    </row>
    <row r="7" spans="1:21" x14ac:dyDescent="0.45">
      <c r="A7" s="9" t="s">
        <v>541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541</v>
      </c>
      <c r="M7" s="34">
        <f>B7*About!$A$123</f>
        <v>36.581169819246426</v>
      </c>
      <c r="N7" s="34">
        <f>C7*About!$A$123</f>
        <v>15.643838510633966</v>
      </c>
      <c r="O7" s="34">
        <f>D7*About!$A$123</f>
        <v>16.306256411114575</v>
      </c>
      <c r="P7" s="34">
        <f>E7*About!$A$123</f>
        <v>16.78113576316726</v>
      </c>
      <c r="Q7" s="34">
        <f>F7*About!$A$123</f>
        <v>24.913724268120113</v>
      </c>
      <c r="R7" s="34">
        <f>G7*About!$A$123</f>
        <v>26.495564764135814</v>
      </c>
      <c r="S7" s="34">
        <f>H7*About!$A$123</f>
        <v>27.041423719980187</v>
      </c>
      <c r="T7" s="34">
        <f>I7*About!$A$123</f>
        <v>24.857887027536041</v>
      </c>
      <c r="U7" s="34">
        <f>J7*About!$A$123</f>
        <v>26.874782336124667</v>
      </c>
    </row>
    <row r="8" spans="1:21" x14ac:dyDescent="0.45">
      <c r="A8" s="9" t="s">
        <v>542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542</v>
      </c>
      <c r="M8" s="34">
        <f>B8*About!$A$123</f>
        <v>303.23794752586491</v>
      </c>
      <c r="N8" s="34">
        <f>C8*About!$A$123</f>
        <v>309.81396165663136</v>
      </c>
      <c r="O8" s="34">
        <f>D8*About!$A$123</f>
        <v>426.34383789156908</v>
      </c>
      <c r="P8" s="34">
        <f>E8*About!$A$123</f>
        <v>477.59296116558318</v>
      </c>
      <c r="Q8" s="34">
        <f>F8*About!$A$123</f>
        <v>340.98832775932601</v>
      </c>
      <c r="R8" s="34">
        <f>G8*About!$A$123</f>
        <v>442.83421341080998</v>
      </c>
      <c r="S8" s="34">
        <f>H8*About!$A$123</f>
        <v>387.05277447886414</v>
      </c>
      <c r="T8" s="34">
        <f>I8*About!$A$123</f>
        <v>502.02006210048427</v>
      </c>
      <c r="U8" s="34">
        <f>J8*About!$A$123</f>
        <v>503.98665512161642</v>
      </c>
    </row>
    <row r="9" spans="1:21" x14ac:dyDescent="0.45">
      <c r="A9" s="9" t="s">
        <v>543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543</v>
      </c>
      <c r="M9" s="34">
        <f>B9*About!$A$123</f>
        <v>527.54898343685295</v>
      </c>
      <c r="N9" s="34">
        <f>C9*About!$A$123</f>
        <v>464.99627060400451</v>
      </c>
      <c r="O9" s="34">
        <f>D9*About!$A$123</f>
        <v>494.06848850551233</v>
      </c>
      <c r="P9" s="34">
        <f>E9*About!$A$123</f>
        <v>549.02791972215391</v>
      </c>
      <c r="Q9" s="34">
        <f>F9*About!$A$123</f>
        <v>596.96290094513711</v>
      </c>
      <c r="R9" s="34">
        <f>G9*About!$A$123</f>
        <v>617.35366974142971</v>
      </c>
      <c r="S9" s="34">
        <f>H9*About!$A$123</f>
        <v>663.09936347167331</v>
      </c>
      <c r="T9" s="34">
        <f>I9*About!$A$123</f>
        <v>647.72517956361662</v>
      </c>
      <c r="U9" s="34">
        <f>J9*About!$A$123</f>
        <v>628.81833119544524</v>
      </c>
    </row>
    <row r="10" spans="1:21" x14ac:dyDescent="0.45">
      <c r="A10" s="9" t="s">
        <v>544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544</v>
      </c>
      <c r="M10" s="34">
        <f>B10*About!$A$123</f>
        <v>618.27052133396933</v>
      </c>
      <c r="N10" s="34">
        <f>C10*About!$A$123</f>
        <v>547.5147668488828</v>
      </c>
      <c r="O10" s="34">
        <f>D10*About!$A$123</f>
        <v>632.66384222401587</v>
      </c>
      <c r="P10" s="34">
        <f>E10*About!$A$123</f>
        <v>753.35926092379941</v>
      </c>
      <c r="Q10" s="34">
        <f>F10*About!$A$123</f>
        <v>645.78629710716507</v>
      </c>
      <c r="R10" s="34">
        <f>G10*About!$A$123</f>
        <v>687.14050861246653</v>
      </c>
      <c r="S10" s="34">
        <f>H10*About!$A$123</f>
        <v>671.23204589646696</v>
      </c>
      <c r="T10" s="34">
        <f>I10*About!$A$123</f>
        <v>666.40654555710466</v>
      </c>
      <c r="U10" s="34">
        <f>J10*About!$A$123</f>
        <v>696.7536044227171</v>
      </c>
    </row>
    <row r="11" spans="1:21" x14ac:dyDescent="0.45">
      <c r="A11" s="9" t="s">
        <v>545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545</v>
      </c>
      <c r="M11" s="34">
        <f>B11*About!$A$123</f>
        <v>693.00839283486812</v>
      </c>
      <c r="N11" s="34">
        <f>C11*About!$A$123</f>
        <v>536.17594661004512</v>
      </c>
      <c r="O11" s="34">
        <f>D11*About!$A$123</f>
        <v>568.99419231756974</v>
      </c>
      <c r="P11" s="34">
        <f>E11*About!$A$123</f>
        <v>613.32183017206592</v>
      </c>
      <c r="Q11" s="34">
        <f>F11*About!$A$123</f>
        <v>657.84215110797231</v>
      </c>
      <c r="R11" s="34">
        <f>G11*About!$A$123</f>
        <v>771.25878214770512</v>
      </c>
      <c r="S11" s="34">
        <f>H11*About!$A$123</f>
        <v>604.61529246615544</v>
      </c>
      <c r="T11" s="34">
        <f>I11*About!$A$123</f>
        <v>709.28011054041156</v>
      </c>
      <c r="U11" s="34">
        <f>J11*About!$A$123</f>
        <v>781.7879122794144</v>
      </c>
    </row>
    <row r="12" spans="1:21" x14ac:dyDescent="0.45">
      <c r="A12" s="9" t="s">
        <v>546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546</v>
      </c>
      <c r="M12" s="34">
        <f>B12*About!$A$123</f>
        <v>529.7756411288384</v>
      </c>
      <c r="N12" s="34">
        <f>C12*About!$A$123</f>
        <v>383.23917640139229</v>
      </c>
      <c r="O12" s="34">
        <f>D12*About!$A$123</f>
        <v>415.8795229791246</v>
      </c>
      <c r="P12" s="34">
        <f>E12*About!$A$123</f>
        <v>468.52472825546653</v>
      </c>
      <c r="Q12" s="34">
        <f>F12*About!$A$123</f>
        <v>512.74722011064125</v>
      </c>
      <c r="R12" s="34">
        <f>G12*About!$A$123</f>
        <v>274.55881342898152</v>
      </c>
      <c r="S12" s="34">
        <f>H12*About!$A$123</f>
        <v>262.56624476483103</v>
      </c>
      <c r="T12" s="34">
        <f>I12*About!$A$123</f>
        <v>242.4604475073009</v>
      </c>
      <c r="U12" s="34">
        <f>J12*About!$A$123</f>
        <v>225.11777407119271</v>
      </c>
    </row>
    <row r="13" spans="1:21" x14ac:dyDescent="0.45">
      <c r="A13" s="9" t="s">
        <v>547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547</v>
      </c>
      <c r="M13" s="34">
        <f>B13*About!$A$123</f>
        <v>27.375703806897306</v>
      </c>
      <c r="N13" s="34">
        <f>C13*About!$A$123</f>
        <v>27.375730340305246</v>
      </c>
      <c r="O13" s="34">
        <f>D13*About!$A$123</f>
        <v>46.932306480157386</v>
      </c>
      <c r="P13" s="34">
        <f>E13*About!$A$123</f>
        <v>47.593560701175839</v>
      </c>
      <c r="Q13" s="34">
        <f>F13*About!$A$123</f>
        <v>48.82655005766776</v>
      </c>
      <c r="R13" s="34">
        <f>G13*About!$A$123</f>
        <v>63.46489243976594</v>
      </c>
      <c r="S13" s="34">
        <f>H13*About!$A$123</f>
        <v>55.30595057500642</v>
      </c>
      <c r="T13" s="34">
        <f>I13*About!$A$123</f>
        <v>57.299786456858776</v>
      </c>
      <c r="U13" s="34">
        <f>J13*About!$A$123</f>
        <v>69.934707237032683</v>
      </c>
    </row>
    <row r="14" spans="1:21" x14ac:dyDescent="0.45">
      <c r="A14" s="9" t="s">
        <v>548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548</v>
      </c>
      <c r="M14" s="34">
        <f>B14*About!$A$123</f>
        <v>391.68364089958544</v>
      </c>
      <c r="N14" s="34">
        <f>C14*About!$A$123</f>
        <v>233.07703624756942</v>
      </c>
      <c r="O14" s="34">
        <f>D14*About!$A$123</f>
        <v>231.20179817111202</v>
      </c>
      <c r="P14" s="34">
        <f>E14*About!$A$123</f>
        <v>240.14524130498586</v>
      </c>
      <c r="Q14" s="34">
        <f>F14*About!$A$123</f>
        <v>341.14381626738083</v>
      </c>
      <c r="R14" s="34">
        <f>G14*About!$A$123</f>
        <v>360.62270701104302</v>
      </c>
      <c r="S14" s="34">
        <f>H14*About!$A$123</f>
        <v>363.50558284110502</v>
      </c>
      <c r="T14" s="34">
        <f>I14*About!$A$123</f>
        <v>324.57201835308365</v>
      </c>
      <c r="U14" s="34">
        <f>J14*About!$A$123</f>
        <v>341.23963135157942</v>
      </c>
    </row>
    <row r="15" spans="1:21" x14ac:dyDescent="0.45">
      <c r="A15" s="9" t="s">
        <v>549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549</v>
      </c>
      <c r="M15" s="34">
        <f>B15*About!$A$123</f>
        <v>284.28651355615074</v>
      </c>
      <c r="N15" s="34">
        <f>C15*About!$A$123</f>
        <v>194.15715962871923</v>
      </c>
      <c r="O15" s="34">
        <f>D15*About!$A$123</f>
        <v>202.88791433393257</v>
      </c>
      <c r="P15" s="34">
        <f>E15*About!$A$123</f>
        <v>268.01374293759397</v>
      </c>
      <c r="Q15" s="34">
        <f>F15*About!$A$123</f>
        <v>267.1766770921231</v>
      </c>
      <c r="R15" s="34">
        <f>G15*About!$A$123</f>
        <v>281.65423102322342</v>
      </c>
      <c r="S15" s="34">
        <f>H15*About!$A$123</f>
        <v>297.44792622078734</v>
      </c>
      <c r="T15" s="34">
        <f>I15*About!$A$123</f>
        <v>333.42280514179839</v>
      </c>
      <c r="U15" s="34">
        <f>J15*About!$A$123</f>
        <v>281.33835711927208</v>
      </c>
    </row>
    <row r="16" spans="1:21" x14ac:dyDescent="0.45">
      <c r="A16" s="9" t="s">
        <v>550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550</v>
      </c>
      <c r="M16" s="34">
        <f>B16*About!$A$123</f>
        <v>388.76812476611514</v>
      </c>
      <c r="N16" s="34">
        <f>C16*About!$A$123</f>
        <v>286.11752928605495</v>
      </c>
      <c r="O16" s="34">
        <f>D16*About!$A$123</f>
        <v>324.0097628040503</v>
      </c>
      <c r="P16" s="34">
        <f>E16*About!$A$123</f>
        <v>400.6334015115383</v>
      </c>
      <c r="Q16" s="34">
        <f>F16*About!$A$123</f>
        <v>397.71367372601532</v>
      </c>
      <c r="R16" s="34">
        <f>G16*About!$A$123</f>
        <v>386.06845580034485</v>
      </c>
      <c r="S16" s="34">
        <f>H16*About!$A$123</f>
        <v>466.28989827383793</v>
      </c>
      <c r="T16" s="34">
        <f>I16*About!$A$123</f>
        <v>383.68150199948633</v>
      </c>
      <c r="U16" s="34">
        <f>J16*About!$A$123</f>
        <v>401.86215099790877</v>
      </c>
    </row>
    <row r="17" spans="1:21" x14ac:dyDescent="0.45">
      <c r="A17" s="9" t="s">
        <v>551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551</v>
      </c>
      <c r="M17" s="34">
        <f>B17*About!$A$123</f>
        <v>0</v>
      </c>
      <c r="N17" s="34">
        <f>C17*About!$A$123</f>
        <v>0</v>
      </c>
      <c r="O17" s="34">
        <f>D17*About!$A$123</f>
        <v>0</v>
      </c>
      <c r="P17" s="34">
        <f>E17*About!$A$123</f>
        <v>0</v>
      </c>
      <c r="Q17" s="34">
        <f>F17*About!$A$123</f>
        <v>0</v>
      </c>
      <c r="R17" s="34">
        <f>G17*About!$A$123</f>
        <v>0</v>
      </c>
      <c r="S17" s="34">
        <f>H17*About!$A$123</f>
        <v>0</v>
      </c>
      <c r="T17" s="34">
        <f>I17*About!$A$123</f>
        <v>0</v>
      </c>
      <c r="U17" s="34">
        <f>J17*About!$A$123</f>
        <v>0</v>
      </c>
    </row>
    <row r="18" spans="1:21" ht="14.65" thickBot="1" x14ac:dyDescent="0.5"/>
    <row r="19" spans="1:21" ht="14.65" thickBot="1" x14ac:dyDescent="0.5">
      <c r="A19" s="88" t="s">
        <v>535</v>
      </c>
      <c r="B19" s="89"/>
      <c r="C19" s="89"/>
      <c r="D19" s="89"/>
      <c r="E19" s="89"/>
      <c r="F19" s="89"/>
      <c r="G19" s="89"/>
      <c r="H19" s="89"/>
      <c r="I19" s="89"/>
      <c r="J19" s="90"/>
    </row>
    <row r="20" spans="1:21" x14ac:dyDescent="0.45">
      <c r="A20" s="53" t="s">
        <v>552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83" t="s">
        <v>537</v>
      </c>
      <c r="B21" s="57">
        <f>M3/About!$B$116</f>
        <v>2.6595262535130627E-5</v>
      </c>
      <c r="C21" s="57">
        <f>N3/About!$B$116</f>
        <v>2.2335436943223399E-5</v>
      </c>
      <c r="D21" s="57">
        <f>O3/About!$B$116</f>
        <v>1.4105800099213069E-5</v>
      </c>
      <c r="E21" s="57">
        <f>P3/About!$B$116</f>
        <v>2.0668620651367302E-5</v>
      </c>
      <c r="F21" s="57">
        <f>Q3/About!$B$116</f>
        <v>2.2798832866959974E-5</v>
      </c>
      <c r="G21" s="57">
        <f>R3/About!$B$116</f>
        <v>2.7810659688812332E-5</v>
      </c>
      <c r="H21" s="57">
        <f>S3/About!$B$116</f>
        <v>2.9380886727693466E-5</v>
      </c>
      <c r="I21" s="57">
        <f>T3/About!$B$116</f>
        <v>3.1364171965110141E-5</v>
      </c>
      <c r="J21" s="56">
        <f>U3/About!$B$116</f>
        <v>3.3958308492037704E-5</v>
      </c>
    </row>
    <row r="22" spans="1:21" x14ac:dyDescent="0.45">
      <c r="A22" s="83" t="s">
        <v>538</v>
      </c>
      <c r="B22" s="70">
        <f>M4/About!$B$116</f>
        <v>2.2896795927690597E-6</v>
      </c>
      <c r="C22" s="70">
        <f>N4/About!$B$116</f>
        <v>2.2896795927690597E-6</v>
      </c>
      <c r="D22" s="70">
        <f>O4/About!$B$116</f>
        <v>2.2896795927690597E-6</v>
      </c>
      <c r="E22" s="70">
        <f>P4/About!$B$116</f>
        <v>2.2896795927690597E-6</v>
      </c>
      <c r="F22" s="70">
        <f>Q4/About!$B$116</f>
        <v>2.2896795927690597E-6</v>
      </c>
      <c r="G22" s="70">
        <f>R4/About!$B$116</f>
        <v>2.2896795927690597E-6</v>
      </c>
      <c r="H22" s="70">
        <f>S4/About!$B$116</f>
        <v>2.2896795927690597E-6</v>
      </c>
      <c r="I22" s="70">
        <f>T4/About!$B$116</f>
        <v>2.2896795927690597E-6</v>
      </c>
      <c r="J22" s="56">
        <f>U4/About!$B$116</f>
        <v>2.2896795927690597E-6</v>
      </c>
    </row>
    <row r="23" spans="1:21" x14ac:dyDescent="0.45">
      <c r="A23" s="83" t="s">
        <v>539</v>
      </c>
      <c r="B23" s="70">
        <f>M5/About!$B$116</f>
        <v>6.4815545395308765E-6</v>
      </c>
      <c r="C23" s="70">
        <f>N5/About!$B$116</f>
        <v>5.3604569592313679E-6</v>
      </c>
      <c r="D23" s="70">
        <f>O5/About!$B$116</f>
        <v>6.0524333580060672E-6</v>
      </c>
      <c r="E23" s="70">
        <f>P5/About!$B$116</f>
        <v>5.6361343822007626E-6</v>
      </c>
      <c r="F23" s="70">
        <f>Q5/About!$B$116</f>
        <v>6.2842898361538501E-6</v>
      </c>
      <c r="G23" s="70">
        <f>R5/About!$B$116</f>
        <v>6.3135625091014054E-6</v>
      </c>
      <c r="H23" s="70">
        <f>S5/About!$B$116</f>
        <v>6.5980816178828769E-6</v>
      </c>
      <c r="I23" s="70">
        <f>T5/About!$B$116</f>
        <v>6.7492709226854124E-6</v>
      </c>
      <c r="J23" s="82">
        <f>U5/About!$B$116</f>
        <v>7.0598571529845635E-6</v>
      </c>
    </row>
    <row r="24" spans="1:21" x14ac:dyDescent="0.45">
      <c r="A24" s="83" t="s">
        <v>540</v>
      </c>
      <c r="B24" s="57">
        <f>M6/About!$B$116</f>
        <v>2.113550393325286E-6</v>
      </c>
      <c r="C24" s="57">
        <f>N6/About!$B$116</f>
        <v>2.113550393325286E-6</v>
      </c>
      <c r="D24" s="57">
        <f>O6/About!$B$116</f>
        <v>2.113550393325286E-6</v>
      </c>
      <c r="E24" s="57">
        <f>P6/About!$B$116</f>
        <v>2.113550393325286E-6</v>
      </c>
      <c r="F24" s="57">
        <f>Q6/About!$B$116</f>
        <v>2.113550393325286E-6</v>
      </c>
      <c r="G24" s="57">
        <f>R6/About!$B$116</f>
        <v>2.113550393325286E-6</v>
      </c>
      <c r="H24" s="57">
        <f>S6/About!$B$116</f>
        <v>2.113550393325286E-6</v>
      </c>
      <c r="I24" s="57">
        <f>T6/About!$B$116</f>
        <v>2.113550393325286E-6</v>
      </c>
      <c r="J24" s="56">
        <f>U6/About!$B$116</f>
        <v>2.113550393325286E-6</v>
      </c>
    </row>
    <row r="25" spans="1:21" x14ac:dyDescent="0.45">
      <c r="A25" s="83" t="s">
        <v>541</v>
      </c>
      <c r="B25" s="57">
        <f>M7/About!$B$116</f>
        <v>1.2238450991458424E-6</v>
      </c>
      <c r="C25" s="57">
        <f>N7/About!$B$116</f>
        <v>5.2337405248848257E-7</v>
      </c>
      <c r="D25" s="57">
        <f>O7/About!$B$116</f>
        <v>5.4553564286668688E-7</v>
      </c>
      <c r="E25" s="57">
        <f>P7/About!$B$116</f>
        <v>5.6142301799894576E-7</v>
      </c>
      <c r="F25" s="57">
        <f>Q7/About!$B$116</f>
        <v>8.3350367136065924E-7</v>
      </c>
      <c r="G25" s="57">
        <f>R7/About!$B$116</f>
        <v>8.8642509919484223E-7</v>
      </c>
      <c r="H25" s="57">
        <f>S7/About!$B$116</f>
        <v>9.046871397811858E-7</v>
      </c>
      <c r="I25" s="57">
        <f>T7/About!$B$116</f>
        <v>8.3163560280035061E-7</v>
      </c>
      <c r="J25" s="56">
        <f>U7/About!$B$116</f>
        <v>8.9911205177951234E-7</v>
      </c>
      <c r="M25"/>
    </row>
    <row r="26" spans="1:21" x14ac:dyDescent="0.45">
      <c r="A26" s="83" t="s">
        <v>542</v>
      </c>
      <c r="B26" s="57">
        <f>M8/About!$B$116</f>
        <v>1.0145008423413478E-5</v>
      </c>
      <c r="C26" s="57">
        <f>N8/About!$B$116</f>
        <v>1.0365012942285317E-5</v>
      </c>
      <c r="D26" s="57">
        <f>O8/About!$B$116</f>
        <v>1.4263590233248997E-5</v>
      </c>
      <c r="E26" s="57">
        <f>P8/About!$B$116</f>
        <v>1.5978160561763312E-5</v>
      </c>
      <c r="F26" s="57">
        <f>Q8/About!$B$116</f>
        <v>1.1407970162141306E-5</v>
      </c>
      <c r="G26" s="57">
        <f>R8/About!$B$116</f>
        <v>1.4815285691924006E-5</v>
      </c>
      <c r="H26" s="57">
        <f>S8/About!$B$116</f>
        <v>1.2949084009542398E-5</v>
      </c>
      <c r="I26" s="57">
        <f>T8/About!$B$116</f>
        <v>1.6795383956018761E-5</v>
      </c>
      <c r="J26" s="56">
        <f>U8/About!$B$116</f>
        <v>1.6861177511632739E-5</v>
      </c>
    </row>
    <row r="27" spans="1:21" x14ac:dyDescent="0.45">
      <c r="A27" s="83" t="s">
        <v>543</v>
      </c>
      <c r="B27" s="57">
        <f>M9/About!$B$116</f>
        <v>1.7649469416335463E-5</v>
      </c>
      <c r="C27" s="57">
        <f>N9/About!$B$116</f>
        <v>1.5556730681706995E-5</v>
      </c>
      <c r="D27" s="57">
        <f>O9/About!$B$116</f>
        <v>1.6529359265644209E-5</v>
      </c>
      <c r="E27" s="57">
        <f>P9/About!$B$116</f>
        <v>1.8368060184140845E-5</v>
      </c>
      <c r="F27" s="57">
        <f>Q9/About!$B$116</f>
        <v>1.9971753891511859E-5</v>
      </c>
      <c r="G27" s="57">
        <f>R9/About!$B$116</f>
        <v>2.065393935967666E-5</v>
      </c>
      <c r="H27" s="57">
        <f>S9/About!$B$116</f>
        <v>2.2184389133574531E-5</v>
      </c>
      <c r="I27" s="57">
        <f>T9/About!$B$116</f>
        <v>2.1670036538449411E-5</v>
      </c>
      <c r="J27" s="56">
        <f>U9/About!$B$116</f>
        <v>2.1037496523189814E-5</v>
      </c>
    </row>
    <row r="28" spans="1:21" x14ac:dyDescent="0.45">
      <c r="A28" s="83" t="s">
        <v>544</v>
      </c>
      <c r="B28" s="57">
        <f>M10/About!$B$116</f>
        <v>2.0684613182676801E-5</v>
      </c>
      <c r="C28" s="57">
        <f>N10/About!$B$116</f>
        <v>1.8317436742152478E-5</v>
      </c>
      <c r="D28" s="57">
        <f>O10/About!$B$116</f>
        <v>2.1166150413956078E-5</v>
      </c>
      <c r="E28" s="57">
        <f>P10/About!$B$116</f>
        <v>2.5204088440404036E-5</v>
      </c>
      <c r="F28" s="57">
        <f>Q10/About!$B$116</f>
        <v>2.1605170056489626E-5</v>
      </c>
      <c r="G28" s="57">
        <f>R10/About!$B$116</f>
        <v>2.298870014396036E-5</v>
      </c>
      <c r="H28" s="57">
        <f>S10/About!$B$116</f>
        <v>2.2456472929081164E-5</v>
      </c>
      <c r="I28" s="57">
        <f>T10/About!$B$116</f>
        <v>2.2295032904871003E-5</v>
      </c>
      <c r="J28" s="56">
        <f>U10/About!$B$116</f>
        <v>2.3310312062144689E-5</v>
      </c>
    </row>
    <row r="29" spans="1:21" x14ac:dyDescent="0.45">
      <c r="A29" s="83" t="s">
        <v>545</v>
      </c>
      <c r="B29" s="57">
        <f>M11/About!$B$116</f>
        <v>2.3185013749660389E-5</v>
      </c>
      <c r="C29" s="57">
        <f>N11/About!$B$116</f>
        <v>1.7938089672390478E-5</v>
      </c>
      <c r="D29" s="57">
        <f>O11/About!$B$116</f>
        <v>1.9036043875883072E-5</v>
      </c>
      <c r="E29" s="57">
        <f>P11/About!$B$116</f>
        <v>2.0519051735199652E-5</v>
      </c>
      <c r="F29" s="57">
        <f>Q11/About!$B$116</f>
        <v>2.2008505923215871E-5</v>
      </c>
      <c r="G29" s="57">
        <f>R11/About!$B$116</f>
        <v>2.5802927718512862E-5</v>
      </c>
      <c r="H29" s="57">
        <f>S11/About!$B$116</f>
        <v>2.0227769265159536E-5</v>
      </c>
      <c r="I29" s="57">
        <f>T11/About!$B$116</f>
        <v>2.3729393879301204E-5</v>
      </c>
      <c r="J29" s="56">
        <f>U11/About!$B$116</f>
        <v>2.6155186117400411E-5</v>
      </c>
    </row>
    <row r="30" spans="1:21" x14ac:dyDescent="0.45">
      <c r="A30" s="83" t="s">
        <v>546</v>
      </c>
      <c r="B30" s="57">
        <f>M12/About!$B$116</f>
        <v>1.7723963592363097E-5</v>
      </c>
      <c r="C30" s="57">
        <f>N12/About!$B$116</f>
        <v>1.282149778580249E-5</v>
      </c>
      <c r="D30" s="57">
        <f>O12/About!$B$116</f>
        <v>1.3913500266613322E-5</v>
      </c>
      <c r="E30" s="57">
        <f>P12/About!$B$116</f>
        <v>1.5674777360520792E-5</v>
      </c>
      <c r="F30" s="57">
        <f>Q12/About!$B$116</f>
        <v>1.7154267497014392E-5</v>
      </c>
      <c r="G30" s="57">
        <f>R12/About!$B$116</f>
        <v>9.1855306952367631E-6</v>
      </c>
      <c r="H30" s="57">
        <f>S12/About!$B$116</f>
        <v>8.7843120776170351E-6</v>
      </c>
      <c r="I30" s="57">
        <f>T12/About!$B$116</f>
        <v>8.1116605041536286E-6</v>
      </c>
      <c r="J30" s="56">
        <f>U12/About!$B$116</f>
        <v>7.5314509046317235E-6</v>
      </c>
      <c r="L30" s="7"/>
    </row>
    <row r="31" spans="1:21" x14ac:dyDescent="0.45">
      <c r="A31" s="83" t="s">
        <v>547</v>
      </c>
      <c r="B31" s="57">
        <f>M13/About!$B$116</f>
        <v>9.1587068170007542E-7</v>
      </c>
      <c r="C31" s="57">
        <f>N13/About!$B$116</f>
        <v>9.158715693912409E-7</v>
      </c>
      <c r="D31" s="57">
        <f>O13/About!$B$116</f>
        <v>1.5701486191163718E-6</v>
      </c>
      <c r="E31" s="57">
        <f>P13/About!$B$116</f>
        <v>1.5922712778963312E-6</v>
      </c>
      <c r="F31" s="57">
        <f>Q13/About!$B$116</f>
        <v>1.6335216804585724E-6</v>
      </c>
      <c r="G31" s="57">
        <f>R13/About!$B$116</f>
        <v>2.1232562535318504E-6</v>
      </c>
      <c r="H31" s="57">
        <f>S13/About!$B$116</f>
        <v>1.850293932623561E-6</v>
      </c>
      <c r="I31" s="57">
        <f>T13/About!$B$116</f>
        <v>1.9169989145736544E-6</v>
      </c>
      <c r="J31" s="56">
        <f>U13/About!$B$116</f>
        <v>2.3397078096504917E-6</v>
      </c>
    </row>
    <row r="32" spans="1:21" x14ac:dyDescent="0.45">
      <c r="A32" s="83" t="s">
        <v>548</v>
      </c>
      <c r="B32" s="57">
        <f>M14/About!$B$116</f>
        <v>1.3104012438616774E-5</v>
      </c>
      <c r="C32" s="57">
        <f>N14/About!$B$116</f>
        <v>7.7977328211343092E-6</v>
      </c>
      <c r="D32" s="57">
        <f>O14/About!$B$116</f>
        <v>7.7349956002924387E-6</v>
      </c>
      <c r="E32" s="57">
        <f>P14/About!$B$116</f>
        <v>8.0342038843075197E-6</v>
      </c>
      <c r="F32" s="57">
        <f>Q14/About!$B$116</f>
        <v>1.1413172123956542E-5</v>
      </c>
      <c r="G32" s="57">
        <f>R14/About!$B$116</f>
        <v>1.2064850161898507E-5</v>
      </c>
      <c r="H32" s="57">
        <f>S14/About!$B$116</f>
        <v>1.2161298511513918E-5</v>
      </c>
      <c r="I32" s="57">
        <f>T14/About!$B$116</f>
        <v>1.0858752629947434E-5</v>
      </c>
      <c r="J32" s="56">
        <f>U14/About!$B$116</f>
        <v>1.1416377675386422E-5</v>
      </c>
    </row>
    <row r="33" spans="1:15" x14ac:dyDescent="0.45">
      <c r="A33" s="83" t="s">
        <v>549</v>
      </c>
      <c r="B33" s="57">
        <f>M15/About!$B$116</f>
        <v>9.510976769963788E-6</v>
      </c>
      <c r="C33" s="57">
        <f>N15/About!$B$116</f>
        <v>6.4956448754863786E-6</v>
      </c>
      <c r="D33" s="57">
        <f>O15/About!$B$116</f>
        <v>6.787737539843933E-6</v>
      </c>
      <c r="E33" s="57">
        <f>P15/About!$B$116</f>
        <v>8.9665614144830805E-6</v>
      </c>
      <c r="F33" s="57">
        <f>Q15/About!$B$116</f>
        <v>8.938556871771521E-6</v>
      </c>
      <c r="G33" s="57">
        <f>R15/About!$B$116</f>
        <v>9.4229121702418998E-6</v>
      </c>
      <c r="H33" s="57">
        <f>S15/About!$B$116</f>
        <v>9.9512997685732218E-6</v>
      </c>
      <c r="I33" s="57">
        <f>T15/About!$B$116</f>
        <v>1.1154861040052304E-5</v>
      </c>
      <c r="J33" s="56">
        <f>U15/About!$B$116</f>
        <v>9.4123444182752726E-6</v>
      </c>
    </row>
    <row r="34" spans="1:15" x14ac:dyDescent="0.45">
      <c r="A34" s="83" t="s">
        <v>550</v>
      </c>
      <c r="B34" s="57">
        <f>M16/About!$B$116</f>
        <v>1.300647208796481E-5</v>
      </c>
      <c r="C34" s="57">
        <f>N16/About!$B$116</f>
        <v>9.5722345055303313E-6</v>
      </c>
      <c r="D34" s="57">
        <f>O16/About!$B$116</f>
        <v>1.0839942031446836E-5</v>
      </c>
      <c r="E34" s="57">
        <f>P16/About!$B$116</f>
        <v>1.3403432077671187E-5</v>
      </c>
      <c r="F34" s="57">
        <f>Q16/About!$B$116</f>
        <v>1.330575082365967E-5</v>
      </c>
      <c r="G34" s="57">
        <f>R16/About!$B$116</f>
        <v>1.2916153034490043E-5</v>
      </c>
      <c r="H34" s="57">
        <f>S16/About!$B$116</f>
        <v>1.5600009775614271E-5</v>
      </c>
      <c r="I34" s="57">
        <f>T16/About!$B$116</f>
        <v>1.2836296055462235E-5</v>
      </c>
      <c r="J34" s="56">
        <f>U16/About!$B$116</f>
        <v>1.3444540632821363E-5</v>
      </c>
    </row>
    <row r="35" spans="1:15" ht="14.65" thickBot="1" x14ac:dyDescent="0.5">
      <c r="A35" s="84" t="s">
        <v>551</v>
      </c>
      <c r="B35" s="59">
        <f>M17/About!$B$116</f>
        <v>0</v>
      </c>
      <c r="C35" s="59">
        <f>N17/About!$B$116</f>
        <v>0</v>
      </c>
      <c r="D35" s="59">
        <f>O17/About!$B$116</f>
        <v>0</v>
      </c>
      <c r="E35" s="59">
        <f>P17/About!$B$116</f>
        <v>0</v>
      </c>
      <c r="F35" s="59">
        <f>Q17/About!$B$116</f>
        <v>0</v>
      </c>
      <c r="G35" s="59">
        <f>R17/About!$B$116</f>
        <v>0</v>
      </c>
      <c r="H35" s="59">
        <f>S17/About!$B$116</f>
        <v>0</v>
      </c>
      <c r="I35" s="59">
        <f>T17/About!$B$116</f>
        <v>0</v>
      </c>
      <c r="J35" s="60">
        <f>U17/About!$B$116</f>
        <v>0</v>
      </c>
    </row>
    <row r="36" spans="1:15" ht="14.65" thickBot="1" x14ac:dyDescent="0.5">
      <c r="A36" s="71"/>
      <c r="B36" s="58"/>
      <c r="C36" s="58"/>
      <c r="D36" s="58"/>
      <c r="E36" s="58"/>
      <c r="F36" s="58"/>
      <c r="G36" s="58"/>
      <c r="H36" s="58"/>
      <c r="I36" s="58"/>
      <c r="J36" s="58"/>
    </row>
    <row r="37" spans="1:15" x14ac:dyDescent="0.45">
      <c r="A37" s="72" t="s">
        <v>563</v>
      </c>
      <c r="B37" s="73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5" x14ac:dyDescent="0.45">
      <c r="A38" s="74" t="s">
        <v>564</v>
      </c>
      <c r="B38" s="71"/>
      <c r="C38" s="57">
        <f>C23/$C$23</f>
        <v>1</v>
      </c>
      <c r="D38" s="57">
        <f t="shared" ref="D38:J38" si="0">D23/$C$23</f>
        <v>1.1290890690919606</v>
      </c>
      <c r="E38" s="57">
        <f t="shared" si="0"/>
        <v>1.0514279706125882</v>
      </c>
      <c r="F38" s="57">
        <f t="shared" si="0"/>
        <v>1.1723421872330357</v>
      </c>
      <c r="G38" s="57">
        <f t="shared" si="0"/>
        <v>1.177803041255405</v>
      </c>
      <c r="H38" s="57">
        <f t="shared" si="0"/>
        <v>1.2308804394968915</v>
      </c>
      <c r="I38" s="57">
        <f t="shared" si="0"/>
        <v>1.2590849948085743</v>
      </c>
      <c r="J38" s="56">
        <f t="shared" si="0"/>
        <v>1.3170252474141442</v>
      </c>
    </row>
    <row r="39" spans="1:15" x14ac:dyDescent="0.45">
      <c r="A39" s="74" t="s">
        <v>565</v>
      </c>
      <c r="B39" s="71"/>
      <c r="C39" s="57">
        <f>0.0000127</f>
        <v>1.27E-5</v>
      </c>
      <c r="D39" s="71"/>
      <c r="E39" s="71"/>
      <c r="F39" s="71"/>
      <c r="G39" s="71"/>
      <c r="H39" s="71"/>
      <c r="I39" s="71"/>
      <c r="J39" s="75"/>
      <c r="N39" s="57"/>
    </row>
    <row r="40" spans="1:15" ht="14.65" thickBot="1" x14ac:dyDescent="0.5">
      <c r="A40" s="76" t="s">
        <v>566</v>
      </c>
      <c r="B40" s="77"/>
      <c r="C40" s="78">
        <f t="shared" ref="C40:J40" si="1">0.0000127*C38</f>
        <v>1.27E-5</v>
      </c>
      <c r="D40" s="78">
        <f t="shared" si="1"/>
        <v>1.43394311774679E-5</v>
      </c>
      <c r="E40" s="78">
        <f t="shared" si="1"/>
        <v>1.335313522677987E-5</v>
      </c>
      <c r="F40" s="78">
        <f t="shared" si="1"/>
        <v>1.4888745777859554E-5</v>
      </c>
      <c r="G40" s="78">
        <f t="shared" si="1"/>
        <v>1.4958098623943644E-5</v>
      </c>
      <c r="H40" s="78">
        <f t="shared" si="1"/>
        <v>1.5632181581610522E-5</v>
      </c>
      <c r="I40" s="78">
        <f t="shared" si="1"/>
        <v>1.5990379434068893E-5</v>
      </c>
      <c r="J40" s="79">
        <f t="shared" si="1"/>
        <v>1.6726220642159632E-5</v>
      </c>
      <c r="L40" s="34"/>
      <c r="N40" s="5"/>
    </row>
    <row r="41" spans="1:15" ht="14.65" thickBot="1" x14ac:dyDescent="0.5">
      <c r="O41" s="81"/>
    </row>
    <row r="42" spans="1:15" x14ac:dyDescent="0.45">
      <c r="A42" s="72" t="s">
        <v>572</v>
      </c>
      <c r="B42" s="73"/>
      <c r="C42" s="54">
        <v>2015</v>
      </c>
      <c r="D42" s="54">
        <v>2020</v>
      </c>
      <c r="E42" s="54">
        <v>2025</v>
      </c>
      <c r="F42" s="54">
        <v>2030</v>
      </c>
      <c r="G42" s="54">
        <v>2035</v>
      </c>
      <c r="H42" s="54">
        <v>2040</v>
      </c>
      <c r="I42" s="54">
        <v>2045</v>
      </c>
      <c r="J42" s="55">
        <v>2050</v>
      </c>
    </row>
    <row r="43" spans="1:15" x14ac:dyDescent="0.45">
      <c r="A43" s="74" t="s">
        <v>564</v>
      </c>
      <c r="B43" s="71"/>
      <c r="C43" s="57">
        <f>C26/$C$26</f>
        <v>1</v>
      </c>
      <c r="D43" s="57">
        <f t="shared" ref="D43:J43" si="2">D26/$C$26</f>
        <v>1.3761285502171412</v>
      </c>
      <c r="E43" s="57">
        <f t="shared" si="2"/>
        <v>1.5415475745889795</v>
      </c>
      <c r="F43" s="86">
        <f>(($E43-$I43)*F$42+($I43*$E$42-$I$42*$E43))/($E$42-$I$42)</f>
        <v>1.5612586786369462</v>
      </c>
      <c r="G43" s="86">
        <f t="shared" ref="G43:H43" si="3">(($E43-$I43)*G$42+($I43*$E$42-$I$42*$E43))/($E$42-$I$42)</f>
        <v>1.580969782684909</v>
      </c>
      <c r="H43" s="86">
        <f t="shared" si="3"/>
        <v>1.6006808867328715</v>
      </c>
      <c r="I43" s="57">
        <f t="shared" si="2"/>
        <v>1.6203919907808289</v>
      </c>
      <c r="J43" s="56">
        <f t="shared" si="2"/>
        <v>1.6267396486159258</v>
      </c>
    </row>
    <row r="44" spans="1:15" x14ac:dyDescent="0.45">
      <c r="A44" s="74" t="s">
        <v>565</v>
      </c>
      <c r="B44" s="71"/>
      <c r="C44" s="71">
        <v>3.1989342806394316E-5</v>
      </c>
      <c r="E44" s="71"/>
      <c r="F44" s="71"/>
      <c r="G44" s="71"/>
      <c r="H44" s="71"/>
      <c r="I44" s="71"/>
      <c r="J44" s="75"/>
    </row>
    <row r="45" spans="1:15" ht="14.65" thickBot="1" x14ac:dyDescent="0.5">
      <c r="A45" s="76" t="s">
        <v>566</v>
      </c>
      <c r="B45" s="77"/>
      <c r="C45" s="78">
        <f>$C$44*C43</f>
        <v>3.1989342806394316E-5</v>
      </c>
      <c r="D45" s="78">
        <f t="shared" ref="D45:J45" si="4">$C$44*D43</f>
        <v>4.4021447938562542E-5</v>
      </c>
      <c r="E45" s="78">
        <f t="shared" si="4"/>
        <v>4.9313093815892575E-5</v>
      </c>
      <c r="F45" s="78">
        <f t="shared" si="4"/>
        <v>4.9943639080375492E-5</v>
      </c>
      <c r="G45" s="78">
        <f t="shared" si="4"/>
        <v>5.0574184344858274E-5</v>
      </c>
      <c r="H45" s="78">
        <f t="shared" si="4"/>
        <v>5.1204729609341056E-5</v>
      </c>
      <c r="I45" s="78">
        <f t="shared" si="4"/>
        <v>5.1835274873823675E-5</v>
      </c>
      <c r="J45" s="79">
        <f t="shared" si="4"/>
        <v>5.2038332276328284E-5</v>
      </c>
    </row>
    <row r="46" spans="1:15" ht="14.65" thickBot="1" x14ac:dyDescent="0.5"/>
    <row r="47" spans="1:15" x14ac:dyDescent="0.45">
      <c r="A47" s="72" t="s">
        <v>573</v>
      </c>
      <c r="B47" s="73"/>
      <c r="C47" s="54">
        <v>2015</v>
      </c>
      <c r="D47" s="54">
        <v>2020</v>
      </c>
      <c r="E47" s="54">
        <v>2025</v>
      </c>
      <c r="F47" s="54">
        <v>2030</v>
      </c>
      <c r="G47" s="54">
        <v>2035</v>
      </c>
      <c r="H47" s="54">
        <v>2040</v>
      </c>
      <c r="I47" s="54">
        <v>2045</v>
      </c>
      <c r="J47" s="55">
        <v>2050</v>
      </c>
    </row>
    <row r="48" spans="1:15" x14ac:dyDescent="0.45">
      <c r="A48" s="74" t="s">
        <v>564</v>
      </c>
      <c r="B48" s="71"/>
      <c r="C48" s="57">
        <f>C27/$C$27</f>
        <v>1</v>
      </c>
      <c r="D48" s="57">
        <f t="shared" ref="D48:J48" si="5">D27/$C$27</f>
        <v>1.0625214001474563</v>
      </c>
      <c r="E48" s="57">
        <f t="shared" si="5"/>
        <v>1.1807146732789855</v>
      </c>
      <c r="F48" s="57">
        <f t="shared" si="5"/>
        <v>1.2838014811811613</v>
      </c>
      <c r="G48" s="57">
        <f t="shared" si="5"/>
        <v>1.3276529485699347</v>
      </c>
      <c r="H48" s="57">
        <f t="shared" si="5"/>
        <v>1.4260315735658351</v>
      </c>
      <c r="I48" s="57">
        <f t="shared" si="5"/>
        <v>1.3929685473009437</v>
      </c>
      <c r="J48" s="56">
        <f t="shared" si="5"/>
        <v>1.3523083322338154</v>
      </c>
    </row>
    <row r="49" spans="1:10" x14ac:dyDescent="0.45">
      <c r="A49" s="74" t="s">
        <v>565</v>
      </c>
      <c r="B49" s="71"/>
      <c r="C49" s="57">
        <v>2.4600355239786855E-5</v>
      </c>
      <c r="E49" s="71"/>
      <c r="F49" s="71"/>
      <c r="G49" s="71"/>
      <c r="H49" s="71"/>
      <c r="I49" s="71"/>
      <c r="J49" s="75"/>
    </row>
    <row r="50" spans="1:10" ht="14.65" thickBot="1" x14ac:dyDescent="0.5">
      <c r="A50" s="76" t="s">
        <v>566</v>
      </c>
      <c r="B50" s="77"/>
      <c r="C50" s="78">
        <f>$C$49*C48</f>
        <v>2.4600355239786855E-5</v>
      </c>
      <c r="D50" s="78">
        <f t="shared" ref="D50:J50" si="6">$C$49*D48</f>
        <v>2.6138403893503142E-5</v>
      </c>
      <c r="E50" s="78">
        <f t="shared" si="6"/>
        <v>2.9046000399491915E-5</v>
      </c>
      <c r="F50" s="78">
        <f t="shared" si="6"/>
        <v>3.1581972494421107E-5</v>
      </c>
      <c r="G50" s="78">
        <f t="shared" si="6"/>
        <v>3.2660734169970859E-5</v>
      </c>
      <c r="H50" s="78">
        <f t="shared" si="6"/>
        <v>3.5080883292871784E-5</v>
      </c>
      <c r="I50" s="78">
        <f t="shared" si="6"/>
        <v>3.4267521101453054E-5</v>
      </c>
      <c r="J50" s="79">
        <f t="shared" si="6"/>
        <v>3.3267265366675565E-5</v>
      </c>
    </row>
    <row r="51" spans="1:10" ht="14.65" thickBot="1" x14ac:dyDescent="0.5"/>
    <row r="52" spans="1:10" x14ac:dyDescent="0.45">
      <c r="A52" s="72" t="s">
        <v>576</v>
      </c>
      <c r="B52" s="73"/>
      <c r="C52" s="54">
        <v>2015</v>
      </c>
      <c r="D52" s="54">
        <v>2020</v>
      </c>
      <c r="E52" s="54">
        <v>2025</v>
      </c>
      <c r="F52" s="54">
        <v>2030</v>
      </c>
      <c r="G52" s="54">
        <v>2035</v>
      </c>
      <c r="H52" s="54">
        <v>2040</v>
      </c>
      <c r="I52" s="54">
        <v>2045</v>
      </c>
      <c r="J52" s="55">
        <v>2050</v>
      </c>
    </row>
    <row r="53" spans="1:10" x14ac:dyDescent="0.45">
      <c r="A53" s="74" t="s">
        <v>564</v>
      </c>
      <c r="B53" s="71"/>
      <c r="C53" s="57">
        <f>C21/$C$21</f>
        <v>1</v>
      </c>
      <c r="D53" s="57">
        <f t="shared" ref="D53:J53" si="7">D21/$C$21</f>
        <v>0.63154350349491539</v>
      </c>
      <c r="E53" s="57">
        <f t="shared" si="7"/>
        <v>0.92537346387746344</v>
      </c>
      <c r="F53" s="57">
        <f t="shared" si="7"/>
        <v>1.0207471170102704</v>
      </c>
      <c r="G53" s="57">
        <f t="shared" si="7"/>
        <v>1.2451361376769539</v>
      </c>
      <c r="H53" s="57">
        <f t="shared" si="7"/>
        <v>1.3154381892048754</v>
      </c>
      <c r="I53" s="57">
        <f t="shared" si="7"/>
        <v>1.4042336420298269</v>
      </c>
      <c r="J53" s="56">
        <f t="shared" si="7"/>
        <v>1.5203780690908175</v>
      </c>
    </row>
    <row r="54" spans="1:10" x14ac:dyDescent="0.45">
      <c r="A54" s="74" t="s">
        <v>565</v>
      </c>
      <c r="B54" s="71"/>
      <c r="C54" s="57">
        <v>5.8650088809946711E-5</v>
      </c>
      <c r="E54" s="71"/>
      <c r="F54" s="71"/>
      <c r="G54" s="71"/>
      <c r="H54" s="71"/>
      <c r="I54" s="71"/>
      <c r="J54" s="75"/>
    </row>
    <row r="55" spans="1:10" ht="14.65" thickBot="1" x14ac:dyDescent="0.5">
      <c r="A55" s="76" t="s">
        <v>566</v>
      </c>
      <c r="B55" s="77"/>
      <c r="C55" s="78">
        <f>$C$54*C53</f>
        <v>5.8650088809946711E-5</v>
      </c>
      <c r="D55" s="78">
        <f t="shared" ref="D55:J55" si="8">$C$54*D53</f>
        <v>3.7040082567321677E-5</v>
      </c>
      <c r="E55" s="78">
        <f t="shared" si="8"/>
        <v>5.4273235838781244E-5</v>
      </c>
      <c r="F55" s="78">
        <f t="shared" si="8"/>
        <v>5.986690906514943E-5</v>
      </c>
      <c r="G55" s="78">
        <f t="shared" si="8"/>
        <v>7.3027345055227383E-5</v>
      </c>
      <c r="H55" s="78">
        <f t="shared" si="8"/>
        <v>7.7150566620861428E-5</v>
      </c>
      <c r="I55" s="78">
        <f t="shared" si="8"/>
        <v>8.2358427814964268E-5</v>
      </c>
      <c r="J55" s="79">
        <f t="shared" si="8"/>
        <v>8.9170308776871749E-5</v>
      </c>
    </row>
    <row r="56" spans="1:10" ht="14.65" thickBot="1" x14ac:dyDescent="0.5"/>
    <row r="57" spans="1:10" x14ac:dyDescent="0.45">
      <c r="A57" s="72" t="s">
        <v>577</v>
      </c>
      <c r="B57" s="73"/>
      <c r="C57" s="54">
        <v>2015</v>
      </c>
      <c r="D57" s="54">
        <v>2020</v>
      </c>
      <c r="E57" s="54">
        <v>2025</v>
      </c>
      <c r="F57" s="54">
        <v>2030</v>
      </c>
      <c r="G57" s="54">
        <v>2035</v>
      </c>
      <c r="H57" s="54">
        <v>2040</v>
      </c>
      <c r="I57" s="54">
        <v>2045</v>
      </c>
      <c r="J57" s="55">
        <v>2050</v>
      </c>
    </row>
    <row r="58" spans="1:10" x14ac:dyDescent="0.45">
      <c r="A58" s="74" t="s">
        <v>564</v>
      </c>
      <c r="B58" s="71"/>
      <c r="C58" s="57">
        <f>C21/$C$21</f>
        <v>1</v>
      </c>
      <c r="D58" s="57">
        <f t="shared" ref="D58:J58" si="9">D21/$C$21</f>
        <v>0.63154350349491539</v>
      </c>
      <c r="E58" s="57">
        <f t="shared" si="9"/>
        <v>0.92537346387746344</v>
      </c>
      <c r="F58" s="57">
        <f t="shared" si="9"/>
        <v>1.0207471170102704</v>
      </c>
      <c r="G58" s="57">
        <f t="shared" si="9"/>
        <v>1.2451361376769539</v>
      </c>
      <c r="H58" s="57">
        <f t="shared" si="9"/>
        <v>1.3154381892048754</v>
      </c>
      <c r="I58" s="57">
        <f t="shared" si="9"/>
        <v>1.4042336420298269</v>
      </c>
      <c r="J58" s="56">
        <f t="shared" si="9"/>
        <v>1.5203780690908175</v>
      </c>
    </row>
    <row r="59" spans="1:10" x14ac:dyDescent="0.45">
      <c r="A59" s="74" t="s">
        <v>565</v>
      </c>
      <c r="B59" s="71"/>
      <c r="C59" s="57">
        <v>6.6642984014209596E-5</v>
      </c>
      <c r="E59" s="71"/>
      <c r="F59" s="71"/>
      <c r="G59" s="71"/>
      <c r="H59" s="71"/>
      <c r="I59" s="71"/>
      <c r="J59" s="75"/>
    </row>
    <row r="60" spans="1:10" ht="14.65" thickBot="1" x14ac:dyDescent="0.5">
      <c r="A60" s="76" t="s">
        <v>566</v>
      </c>
      <c r="B60" s="77"/>
      <c r="C60" s="78">
        <f>$C$59*C58</f>
        <v>6.6642984014209596E-5</v>
      </c>
      <c r="D60" s="78">
        <f t="shared" ref="D60:J60" si="10">$C$59*D58</f>
        <v>4.208794360768957E-5</v>
      </c>
      <c r="E60" s="78">
        <f t="shared" si="10"/>
        <v>6.1669648960359553E-5</v>
      </c>
      <c r="F60" s="78">
        <f t="shared" si="10"/>
        <v>6.8025633801465981E-5</v>
      </c>
      <c r="G60" s="78">
        <f t="shared" si="10"/>
        <v>8.2979587718719916E-5</v>
      </c>
      <c r="H60" s="78">
        <f t="shared" si="10"/>
        <v>8.7664726214861337E-5</v>
      </c>
      <c r="I60" s="78">
        <f t="shared" si="10"/>
        <v>9.3582320158009072E-5</v>
      </c>
      <c r="J60" s="79">
        <f t="shared" si="10"/>
        <v>1.0132253135397421E-4</v>
      </c>
    </row>
  </sheetData>
  <mergeCells count="3">
    <mergeCell ref="A1:J1"/>
    <mergeCell ref="L1:U1"/>
    <mergeCell ref="A19:J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>
      <selection activeCell="F24" sqref="F24"/>
    </sheetView>
  </sheetViews>
  <sheetFormatPr defaultColWidth="8.86328125" defaultRowHeight="14.25" x14ac:dyDescent="0.45"/>
  <cols>
    <col min="1" max="1" width="14.33203125" style="9" customWidth="1"/>
    <col min="2" max="11" width="8.86328125" style="9"/>
    <col min="12" max="12" width="13.6640625" style="9" bestFit="1" customWidth="1"/>
    <col min="13" max="16384" width="8.86328125" style="9"/>
  </cols>
  <sheetData>
    <row r="1" spans="1:21" x14ac:dyDescent="0.45">
      <c r="A1" s="49" t="s">
        <v>553</v>
      </c>
    </row>
    <row r="3" spans="1:21" x14ac:dyDescent="0.45">
      <c r="A3" s="9" t="s">
        <v>554</v>
      </c>
    </row>
    <row r="4" spans="1:21" x14ac:dyDescent="0.45">
      <c r="A4" s="9">
        <v>33.299999999999997</v>
      </c>
      <c r="B4" s="9" t="s">
        <v>555</v>
      </c>
    </row>
    <row r="6" spans="1:21" x14ac:dyDescent="0.45">
      <c r="A6" s="91" t="s">
        <v>556</v>
      </c>
      <c r="B6" s="91"/>
      <c r="C6" s="91"/>
      <c r="D6" s="91"/>
      <c r="E6" s="91"/>
      <c r="F6" s="91"/>
      <c r="G6" s="91"/>
      <c r="H6" s="91"/>
      <c r="I6" s="91"/>
      <c r="J6" s="91"/>
      <c r="L6" s="92" t="s">
        <v>557</v>
      </c>
      <c r="M6" s="91"/>
      <c r="N6" s="91"/>
      <c r="O6" s="91"/>
      <c r="P6" s="91"/>
      <c r="Q6" s="91"/>
      <c r="R6" s="91"/>
      <c r="S6" s="91"/>
      <c r="T6" s="91"/>
      <c r="U6" s="91"/>
    </row>
    <row r="7" spans="1:21" x14ac:dyDescent="0.45">
      <c r="A7" s="87" t="s">
        <v>558</v>
      </c>
      <c r="B7" s="87"/>
      <c r="C7" s="87"/>
      <c r="D7" s="87"/>
      <c r="E7" s="87"/>
      <c r="F7" s="87"/>
      <c r="G7" s="87"/>
      <c r="H7" s="87"/>
      <c r="I7" s="87"/>
      <c r="J7" s="87"/>
      <c r="L7" s="87" t="s">
        <v>558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45">
      <c r="A8" s="10" t="s">
        <v>559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559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560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560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7" t="s">
        <v>535</v>
      </c>
      <c r="B11" s="87"/>
      <c r="C11" s="87"/>
      <c r="D11" s="87"/>
      <c r="E11" s="87"/>
      <c r="F11" s="87"/>
      <c r="G11" s="87"/>
      <c r="H11" s="87"/>
      <c r="I11" s="87"/>
      <c r="J11" s="87"/>
      <c r="L11" s="87" t="s">
        <v>535</v>
      </c>
      <c r="M11" s="87"/>
      <c r="N11" s="87"/>
      <c r="O11" s="87"/>
      <c r="P11" s="87"/>
      <c r="Q11" s="87"/>
      <c r="R11" s="87"/>
      <c r="S11" s="87"/>
      <c r="T11" s="87"/>
      <c r="U11" s="87"/>
    </row>
    <row r="12" spans="1:21" x14ac:dyDescent="0.45">
      <c r="A12" s="10" t="s">
        <v>559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559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560</v>
      </c>
      <c r="B13" s="34"/>
      <c r="C13" s="34">
        <f>C9*About!$A$128</f>
        <v>8.5138625123433904</v>
      </c>
      <c r="D13" s="34">
        <f>D9*About!$A$128</f>
        <v>6.0744974104921932</v>
      </c>
      <c r="E13" s="34"/>
      <c r="F13" s="34">
        <f>F9*About!$A$128</f>
        <v>5.347470948763994</v>
      </c>
      <c r="G13" s="34"/>
      <c r="H13" s="34">
        <f>H9*About!$A$128</f>
        <v>4.8595979283937547</v>
      </c>
      <c r="I13" s="34"/>
      <c r="J13" s="34">
        <f>J9*About!$A$128</f>
        <v>4.6204444870357948</v>
      </c>
      <c r="L13" s="9" t="s">
        <v>560</v>
      </c>
      <c r="M13" s="34"/>
      <c r="N13" s="34">
        <f>N9*About!$A$128</f>
        <v>4.6778413129617045</v>
      </c>
      <c r="O13" s="34">
        <f>O9*About!$A$128</f>
        <v>3.8168889240730479</v>
      </c>
      <c r="P13" s="34"/>
      <c r="Q13" s="34">
        <f>Q9*About!$A$128</f>
        <v>3.568169345060769</v>
      </c>
      <c r="R13" s="34"/>
      <c r="S13" s="34">
        <f>S9*About!$A$128</f>
        <v>3.3959788672830373</v>
      </c>
      <c r="T13" s="34"/>
      <c r="U13" s="34">
        <f>U9*About!$A$128</f>
        <v>3.3098836283941715</v>
      </c>
    </row>
    <row r="15" spans="1:21" x14ac:dyDescent="0.45">
      <c r="A15" s="87" t="s">
        <v>535</v>
      </c>
      <c r="B15" s="87"/>
      <c r="C15" s="87"/>
      <c r="D15" s="87"/>
      <c r="E15" s="87"/>
      <c r="F15" s="87"/>
      <c r="G15" s="87"/>
      <c r="H15" s="87"/>
      <c r="I15" s="87"/>
      <c r="J15" s="87"/>
      <c r="L15" s="87" t="s">
        <v>535</v>
      </c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45">
      <c r="A16" s="10" t="s">
        <v>561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561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560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560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7" t="s">
        <v>535</v>
      </c>
      <c r="B19" s="87"/>
      <c r="C19" s="87"/>
      <c r="D19" s="87"/>
      <c r="E19" s="87"/>
      <c r="F19" s="87"/>
      <c r="G19" s="87"/>
      <c r="H19" s="87"/>
      <c r="I19" s="87"/>
      <c r="J19" s="87"/>
      <c r="L19" s="87" t="s">
        <v>535</v>
      </c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45">
      <c r="A20" s="10" t="s">
        <v>552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560</v>
      </c>
      <c r="B21" s="7">
        <f>C21</f>
        <v>7.492993723247136E-5</v>
      </c>
      <c r="C21" s="7">
        <f>C17/About!$B$115</f>
        <v>7.492993723247136E-5</v>
      </c>
      <c r="D21" s="7">
        <f>D17/About!$B$115</f>
        <v>5.3461247351257649E-5</v>
      </c>
      <c r="E21" s="7">
        <f>AVERAGE(D21,F21)</f>
        <v>5.0261991604253257E-5</v>
      </c>
      <c r="F21" s="7">
        <f>F17/About!$B$115</f>
        <v>4.7062735857248864E-5</v>
      </c>
      <c r="G21" s="7">
        <f>AVERAGE(F21,H21)</f>
        <v>4.4915866869127492E-5</v>
      </c>
      <c r="H21" s="7">
        <f>H17/About!$B$115</f>
        <v>4.2768997881006126E-5</v>
      </c>
      <c r="I21" s="7">
        <f>AVERAGE(H21,J21)</f>
        <v>4.1716611122123099E-5</v>
      </c>
      <c r="J21" s="7">
        <f>J17/About!$B$115</f>
        <v>4.0664224363240073E-5</v>
      </c>
      <c r="L21" s="9" t="s">
        <v>560</v>
      </c>
      <c r="M21" s="7">
        <f>N21</f>
        <v>4.1169370007503923E-5</v>
      </c>
      <c r="N21" s="7">
        <f>N17/About!$B$115</f>
        <v>4.1169370007503923E-5</v>
      </c>
      <c r="O21" s="7">
        <f>O17/About!$B$115</f>
        <v>3.3592185343546154E-5</v>
      </c>
      <c r="P21" s="7">
        <f>AVERAGE(O21,Q21)</f>
        <v>3.2497703114307808E-5</v>
      </c>
      <c r="Q21" s="7">
        <f>Q17/About!$B$115</f>
        <v>3.1403220885069456E-5</v>
      </c>
      <c r="R21" s="7">
        <f>AVERAGE(Q21,S21)</f>
        <v>3.0645502418673677E-5</v>
      </c>
      <c r="S21" s="7">
        <f>S17/About!$B$115</f>
        <v>2.9887783952277901E-5</v>
      </c>
      <c r="T21" s="7">
        <f>AVERAGE(S21,U21)</f>
        <v>2.9508924719080012E-5</v>
      </c>
      <c r="U21" s="7">
        <f>U17/About!$B$115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B27"/>
  <sheetViews>
    <sheetView topLeftCell="A16" workbookViewId="0">
      <selection activeCell="B28" sqref="B28"/>
    </sheetView>
  </sheetViews>
  <sheetFormatPr defaultRowHeight="14.25" x14ac:dyDescent="0.45"/>
  <cols>
    <col min="2" max="2" width="11.73046875" bestFit="1" customWidth="1"/>
  </cols>
  <sheetData>
    <row r="27" spans="1:2" x14ac:dyDescent="0.45">
      <c r="A27" t="s">
        <v>584</v>
      </c>
      <c r="B27">
        <f>8*About!A120/1000000</f>
        <v>7.3120000000000005E-6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6"/>
  <sheetViews>
    <sheetView workbookViewId="0"/>
  </sheetViews>
  <sheetFormatPr defaultColWidth="8.86328125" defaultRowHeight="14.25" x14ac:dyDescent="0.45"/>
  <cols>
    <col min="1" max="1" width="20.33203125" style="9" bestFit="1" customWidth="1"/>
    <col min="2" max="16384" width="8.86328125" style="9"/>
  </cols>
  <sheetData>
    <row r="1" spans="1:42" x14ac:dyDescent="0.45">
      <c r="A1" s="10" t="s">
        <v>552</v>
      </c>
      <c r="B1" s="61">
        <v>2010</v>
      </c>
      <c r="C1" s="10">
        <v>2011</v>
      </c>
      <c r="D1" s="10">
        <v>2012</v>
      </c>
      <c r="E1" s="10">
        <v>2013</v>
      </c>
      <c r="F1" s="10">
        <v>2014</v>
      </c>
      <c r="G1" s="61">
        <v>2015</v>
      </c>
      <c r="H1" s="10">
        <v>2016</v>
      </c>
      <c r="I1" s="10">
        <v>2017</v>
      </c>
      <c r="J1" s="10">
        <v>2018</v>
      </c>
      <c r="K1" s="10">
        <v>2019</v>
      </c>
      <c r="L1" s="61">
        <v>2020</v>
      </c>
      <c r="M1" s="10">
        <v>2021</v>
      </c>
      <c r="N1" s="10">
        <v>2022</v>
      </c>
      <c r="O1" s="10">
        <v>2023</v>
      </c>
      <c r="P1" s="10">
        <v>2024</v>
      </c>
      <c r="Q1" s="61">
        <v>2025</v>
      </c>
      <c r="R1" s="10">
        <v>2026</v>
      </c>
      <c r="S1" s="10">
        <v>2027</v>
      </c>
      <c r="T1" s="10">
        <v>2028</v>
      </c>
      <c r="U1" s="10">
        <v>2029</v>
      </c>
      <c r="V1" s="61">
        <v>2030</v>
      </c>
      <c r="W1" s="10">
        <v>2031</v>
      </c>
      <c r="X1" s="10">
        <v>2032</v>
      </c>
      <c r="Y1" s="10">
        <v>2033</v>
      </c>
      <c r="Z1" s="10">
        <v>2034</v>
      </c>
      <c r="AA1" s="61">
        <v>2035</v>
      </c>
      <c r="AB1" s="10">
        <v>2036</v>
      </c>
      <c r="AC1" s="10">
        <v>2037</v>
      </c>
      <c r="AD1" s="10">
        <v>2038</v>
      </c>
      <c r="AE1" s="10">
        <v>2039</v>
      </c>
      <c r="AF1" s="61">
        <v>2040</v>
      </c>
      <c r="AG1" s="10">
        <v>2041</v>
      </c>
      <c r="AH1" s="10">
        <v>2042</v>
      </c>
      <c r="AI1" s="10">
        <v>2043</v>
      </c>
      <c r="AJ1" s="10">
        <v>2044</v>
      </c>
      <c r="AK1" s="61">
        <v>2045</v>
      </c>
      <c r="AL1" s="10">
        <v>2046</v>
      </c>
      <c r="AM1" s="10">
        <v>2047</v>
      </c>
      <c r="AN1" s="10">
        <v>2048</v>
      </c>
      <c r="AO1" s="10">
        <v>2049</v>
      </c>
      <c r="AP1" s="61">
        <v>2050</v>
      </c>
    </row>
    <row r="2" spans="1:42" x14ac:dyDescent="0.45">
      <c r="A2" s="9" t="s">
        <v>582</v>
      </c>
      <c r="B2" s="62"/>
      <c r="C2" s="7"/>
      <c r="D2" s="7"/>
      <c r="E2" s="7"/>
      <c r="F2" s="7"/>
      <c r="G2" s="62">
        <f>'Fuel cost BLUES'!C55</f>
        <v>5.8650088809946711E-5</v>
      </c>
      <c r="H2" s="7">
        <f>(($G2-$L2)*H$1+($L2*$G$1-$L$1*$G2))/($G$1-$L$1)</f>
        <v>5.4328087561419933E-5</v>
      </c>
      <c r="I2" s="7">
        <f t="shared" ref="I2:K18" si="0">(($G2-$L2)*I$1+($L2*$G$1-$L$1*$G2))/($G$1-$L$1)</f>
        <v>5.0006086312895384E-5</v>
      </c>
      <c r="J2" s="7">
        <f t="shared" si="0"/>
        <v>4.5684085064370829E-5</v>
      </c>
      <c r="K2" s="7">
        <f t="shared" si="0"/>
        <v>4.1362083815844884E-5</v>
      </c>
      <c r="L2" s="62">
        <f>'Fuel cost BLUES'!D55</f>
        <v>3.7040082567321677E-5</v>
      </c>
      <c r="M2" s="7">
        <f>(($L2-$Q2)*M$1+($Q2*$L$1-$Q$1*$L2))/($L$1-$Q$1)</f>
        <v>4.0486713221613013E-5</v>
      </c>
      <c r="N2" s="7">
        <f t="shared" ref="N2:P18" si="1">(($L2-$Q2)*N$1+($Q2*$L$1-$Q$1*$L2))/($L$1-$Q$1)</f>
        <v>4.3933343875904308E-5</v>
      </c>
      <c r="O2" s="7">
        <f t="shared" si="1"/>
        <v>4.7379974530196986E-5</v>
      </c>
      <c r="P2" s="7">
        <f t="shared" si="1"/>
        <v>5.0826605184488281E-5</v>
      </c>
      <c r="Q2" s="62">
        <f>'Fuel cost BLUES'!E55</f>
        <v>5.4273235838781244E-5</v>
      </c>
      <c r="R2" s="7">
        <f>(($Q2-$V2)*R$1+($V2*$Q$1-$V$1*$Q2))/($Q$1-$V$1)</f>
        <v>5.5391970484055394E-5</v>
      </c>
      <c r="S2" s="7">
        <f t="shared" ref="S2:U18" si="2">(($Q2-$V2)*S$1+($V2*$Q$1-$V$1*$Q2))/($Q$1-$V$1)</f>
        <v>5.6510705129329125E-5</v>
      </c>
      <c r="T2" s="7">
        <f t="shared" si="2"/>
        <v>5.7629439774602856E-5</v>
      </c>
      <c r="U2" s="7">
        <f t="shared" si="2"/>
        <v>5.8748174419876248E-5</v>
      </c>
      <c r="V2" s="62">
        <f>'Fuel cost BLUES'!F55</f>
        <v>5.986690906514943E-5</v>
      </c>
      <c r="W2" s="7">
        <f>(($V2-$AA2)*W$1+($AA2*$V$1-$AA$1*$V2))/($V$1-$AA$1)</f>
        <v>6.2498996263163353E-5</v>
      </c>
      <c r="X2" s="7">
        <f t="shared" ref="X2:Z18" si="3">(($V2-$AA2)*X$1+($AA2*$V$1-$AA$1*$V2))/($V$1-$AA$1)</f>
        <v>6.5131083461179154E-5</v>
      </c>
      <c r="Y2" s="7">
        <f t="shared" si="3"/>
        <v>6.7763170659194955E-5</v>
      </c>
      <c r="Z2" s="7">
        <f t="shared" si="3"/>
        <v>7.0395257857210064E-5</v>
      </c>
      <c r="AA2" s="62">
        <f>'Fuel cost BLUES'!G55</f>
        <v>7.3027345055227383E-5</v>
      </c>
      <c r="AB2" s="7">
        <f>(($AA2-$AF2)*AB$1+($AF2*$AA$1-$AF$1*$AA2))/($AA$1-$AF$1)</f>
        <v>7.3851989368354734E-5</v>
      </c>
      <c r="AC2" s="7">
        <f t="shared" ref="AC2:AE18" si="4">(($AA2-$AF2)*AC$1+($AF2*$AA$1-$AF$1*$AA2))/($AA$1-$AF$1)</f>
        <v>7.4676633681481502E-5</v>
      </c>
      <c r="AD2" s="7">
        <f t="shared" si="4"/>
        <v>7.5501277994608271E-5</v>
      </c>
      <c r="AE2" s="7">
        <f t="shared" si="4"/>
        <v>7.6325922307735053E-5</v>
      </c>
      <c r="AF2" s="62">
        <f>'Fuel cost BLUES'!H55</f>
        <v>7.7150566620861428E-5</v>
      </c>
      <c r="AG2" s="7">
        <f>(($AF2-$AK2)*AG$1+($AK2*$AF$1-$AK$1*$AF2))/($AF$1-$AK$1)</f>
        <v>7.8192138859684709E-5</v>
      </c>
      <c r="AH2" s="7">
        <f t="shared" ref="AH2:AJ18" si="5">(($AF2-$AK2)*AH$1+($AK2*$AF$1-$AK$1*$AF2))/($AF$1-$AK$1)</f>
        <v>7.9233711098505158E-5</v>
      </c>
      <c r="AI2" s="7">
        <f t="shared" si="5"/>
        <v>8.027528333732562E-5</v>
      </c>
      <c r="AJ2" s="7">
        <f t="shared" si="5"/>
        <v>8.1316855576146421E-5</v>
      </c>
      <c r="AK2" s="62">
        <f>'Fuel cost BLUES'!I55</f>
        <v>8.2358427814964268E-5</v>
      </c>
      <c r="AL2" s="7">
        <f>(($AK2-$AP2)*AL$1+($AP2*$AK$1-$AP$1*$AK2))/($AK$1-$AP$1)</f>
        <v>8.3720804007348862E-5</v>
      </c>
      <c r="AM2" s="7">
        <f t="shared" ref="AM2:AO18" si="6">(($AK2-$AP2)*AM$1+($AP2*$AK$1-$AP$1*$AK2))/($AK$1-$AP$1)</f>
        <v>8.5083180199730177E-5</v>
      </c>
      <c r="AN2" s="7">
        <f t="shared" si="6"/>
        <v>8.6445556392111817E-5</v>
      </c>
      <c r="AO2" s="7">
        <f t="shared" si="6"/>
        <v>8.780793258449347E-5</v>
      </c>
      <c r="AP2" s="62">
        <f>'Fuel cost BLUES'!J55</f>
        <v>8.9170308776871749E-5</v>
      </c>
    </row>
    <row r="3" spans="1:42" s="5" customFormat="1" x14ac:dyDescent="0.45">
      <c r="A3" s="5" t="s">
        <v>538</v>
      </c>
      <c r="B3" s="64">
        <f>'Fuel cost BLUES'!B22</f>
        <v>2.2896795927690597E-6</v>
      </c>
      <c r="C3" s="5">
        <f t="shared" ref="C3:C17" si="7">(($B3-$G3)*C$1+($G3*$B$1-$G$1*$B3))/($B$1-$G$1)</f>
        <v>2.2896795927689754E-6</v>
      </c>
      <c r="D3" s="5">
        <f t="shared" ref="D3:F17" si="8">(($B3-$G3)*D$1+($G3*$B$1-$G$1*$B3))/($B$1-$G$1)</f>
        <v>2.2896795927689754E-6</v>
      </c>
      <c r="E3" s="5">
        <f t="shared" si="8"/>
        <v>2.2896795927689754E-6</v>
      </c>
      <c r="F3" s="5">
        <f t="shared" si="8"/>
        <v>2.2896795927689754E-6</v>
      </c>
      <c r="G3" s="64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0"/>
        <v>2.2896795927691491E-6</v>
      </c>
      <c r="J3" s="5">
        <f t="shared" si="0"/>
        <v>2.2896795927691491E-6</v>
      </c>
      <c r="K3" s="5">
        <f t="shared" si="0"/>
        <v>2.2896795927691491E-6</v>
      </c>
      <c r="L3" s="64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1"/>
        <v>2.2896795927689754E-6</v>
      </c>
      <c r="O3" s="5">
        <f t="shared" si="1"/>
        <v>2.2896795927689754E-6</v>
      </c>
      <c r="P3" s="5">
        <f t="shared" si="1"/>
        <v>2.2896795927689754E-6</v>
      </c>
      <c r="Q3" s="64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2"/>
        <v>2.2896795927691491E-6</v>
      </c>
      <c r="T3" s="5">
        <f t="shared" si="2"/>
        <v>2.2896795927691491E-6</v>
      </c>
      <c r="U3" s="5">
        <f t="shared" si="2"/>
        <v>2.2896795927691491E-6</v>
      </c>
      <c r="V3" s="64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3"/>
        <v>2.2896795927689754E-6</v>
      </c>
      <c r="Y3" s="5">
        <f t="shared" si="3"/>
        <v>2.2896795927689754E-6</v>
      </c>
      <c r="Z3" s="5">
        <f t="shared" si="3"/>
        <v>2.2896795927689754E-6</v>
      </c>
      <c r="AA3" s="64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4"/>
        <v>2.2896795927691491E-6</v>
      </c>
      <c r="AD3" s="5">
        <f t="shared" si="4"/>
        <v>2.2896795927691491E-6</v>
      </c>
      <c r="AE3" s="5">
        <f t="shared" si="4"/>
        <v>2.2896795927691491E-6</v>
      </c>
      <c r="AF3" s="64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5"/>
        <v>2.2896795927689754E-6</v>
      </c>
      <c r="AI3" s="5">
        <f t="shared" si="5"/>
        <v>2.2896795927689754E-6</v>
      </c>
      <c r="AJ3" s="5">
        <f t="shared" si="5"/>
        <v>2.2896795927689754E-6</v>
      </c>
      <c r="AK3" s="64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6"/>
        <v>2.2896795927691491E-6</v>
      </c>
      <c r="AN3" s="5">
        <f t="shared" si="6"/>
        <v>2.2896795927691491E-6</v>
      </c>
      <c r="AO3" s="5">
        <f t="shared" si="6"/>
        <v>2.2896795927691491E-6</v>
      </c>
      <c r="AP3" s="64">
        <f>'Fuel cost BLUES'!J22</f>
        <v>2.2896795927690597E-6</v>
      </c>
    </row>
    <row r="4" spans="1:42" x14ac:dyDescent="0.45">
      <c r="A4" s="9" t="s">
        <v>539</v>
      </c>
      <c r="B4" s="62"/>
      <c r="C4" s="7"/>
      <c r="D4" s="7"/>
      <c r="E4" s="7"/>
      <c r="F4" s="7"/>
      <c r="G4" s="62">
        <f>'Fuel cost BLUES'!C40</f>
        <v>1.27E-5</v>
      </c>
      <c r="H4" s="7">
        <f t="shared" si="9"/>
        <v>1.3027886235493241E-5</v>
      </c>
      <c r="I4" s="7">
        <f t="shared" si="0"/>
        <v>1.335577247098688E-5</v>
      </c>
      <c r="J4" s="7">
        <f t="shared" si="0"/>
        <v>1.3683658706480431E-5</v>
      </c>
      <c r="K4" s="7">
        <f t="shared" si="0"/>
        <v>1.4011544941973982E-5</v>
      </c>
      <c r="L4" s="62">
        <f>'Fuel cost BLUES'!D40</f>
        <v>1.43394311774679E-5</v>
      </c>
      <c r="M4" s="7">
        <f t="shared" si="10"/>
        <v>1.4142171987329907E-5</v>
      </c>
      <c r="N4" s="7">
        <f t="shared" si="1"/>
        <v>1.3944912797192281E-5</v>
      </c>
      <c r="O4" s="7">
        <f t="shared" si="1"/>
        <v>1.3747653607054654E-5</v>
      </c>
      <c r="P4" s="7">
        <f t="shared" si="1"/>
        <v>1.3550394416917028E-5</v>
      </c>
      <c r="Q4" s="62">
        <f>'Fuel cost BLUES'!E40</f>
        <v>1.335313522677987E-5</v>
      </c>
      <c r="R4" s="7">
        <f t="shared" si="11"/>
        <v>1.3660257336995437E-5</v>
      </c>
      <c r="S4" s="7">
        <f t="shared" si="2"/>
        <v>1.3967379447211384E-5</v>
      </c>
      <c r="T4" s="7">
        <f t="shared" si="2"/>
        <v>1.4274501557427246E-5</v>
      </c>
      <c r="U4" s="7">
        <f t="shared" si="2"/>
        <v>1.4581623667643193E-5</v>
      </c>
      <c r="V4" s="62">
        <f>'Fuel cost BLUES'!F40</f>
        <v>1.4888745777859554E-5</v>
      </c>
      <c r="W4" s="7">
        <f t="shared" si="12"/>
        <v>1.4902616347076022E-5</v>
      </c>
      <c r="X4" s="7">
        <f t="shared" si="3"/>
        <v>1.4916486916292839E-5</v>
      </c>
      <c r="Y4" s="7">
        <f t="shared" si="3"/>
        <v>1.4930357485509657E-5</v>
      </c>
      <c r="Z4" s="7">
        <f t="shared" si="3"/>
        <v>1.4944228054726473E-5</v>
      </c>
      <c r="AA4" s="62">
        <f>'Fuel cost BLUES'!G40</f>
        <v>1.4958098623943644E-5</v>
      </c>
      <c r="AB4" s="7">
        <f t="shared" si="13"/>
        <v>1.5092915215476639E-5</v>
      </c>
      <c r="AC4" s="7">
        <f t="shared" si="4"/>
        <v>1.5227731807009991E-5</v>
      </c>
      <c r="AD4" s="7">
        <f t="shared" si="4"/>
        <v>1.5362548398543386E-5</v>
      </c>
      <c r="AE4" s="7">
        <f t="shared" si="4"/>
        <v>1.5497364990076741E-5</v>
      </c>
      <c r="AF4" s="62">
        <f>'Fuel cost BLUES'!H40</f>
        <v>1.5632181581610522E-5</v>
      </c>
      <c r="AG4" s="7">
        <f t="shared" si="14"/>
        <v>1.5703821152102331E-5</v>
      </c>
      <c r="AH4" s="7">
        <f t="shared" si="5"/>
        <v>1.5775460722594008E-5</v>
      </c>
      <c r="AI4" s="7">
        <f t="shared" si="5"/>
        <v>1.5847100293085681E-5</v>
      </c>
      <c r="AJ4" s="7">
        <f t="shared" si="5"/>
        <v>1.5918739863577358E-5</v>
      </c>
      <c r="AK4" s="62">
        <f>'Fuel cost BLUES'!I40</f>
        <v>1.5990379434068893E-5</v>
      </c>
      <c r="AL4" s="7">
        <f t="shared" si="15"/>
        <v>1.6137547675686233E-5</v>
      </c>
      <c r="AM4" s="7">
        <f t="shared" si="6"/>
        <v>1.6284715917304391E-5</v>
      </c>
      <c r="AN4" s="7">
        <f t="shared" si="6"/>
        <v>1.6431884158922548E-5</v>
      </c>
      <c r="AO4" s="7">
        <f t="shared" si="6"/>
        <v>1.6579052400540706E-5</v>
      </c>
      <c r="AP4" s="62">
        <f>'Fuel cost BLUES'!J40</f>
        <v>1.6726220642159632E-5</v>
      </c>
    </row>
    <row r="5" spans="1:42" x14ac:dyDescent="0.45">
      <c r="A5" s="9" t="s">
        <v>540</v>
      </c>
      <c r="B5" s="62">
        <f>'Fuel cost BLUES'!B24</f>
        <v>2.113550393325286E-6</v>
      </c>
      <c r="C5" s="7">
        <f t="shared" si="7"/>
        <v>2.1135503933253016E-6</v>
      </c>
      <c r="D5" s="7">
        <f t="shared" si="8"/>
        <v>2.1135503933253016E-6</v>
      </c>
      <c r="E5" s="7">
        <f t="shared" si="8"/>
        <v>2.1135503933253016E-6</v>
      </c>
      <c r="F5" s="7">
        <f t="shared" si="8"/>
        <v>2.1135503933253016E-6</v>
      </c>
      <c r="G5" s="62">
        <f>'Fuel cost BLUES'!C24</f>
        <v>2.113550393325286E-6</v>
      </c>
      <c r="H5" s="7">
        <f t="shared" si="9"/>
        <v>2.1135503933253016E-6</v>
      </c>
      <c r="I5" s="7">
        <f t="shared" si="0"/>
        <v>2.1135503933253016E-6</v>
      </c>
      <c r="J5" s="7">
        <f t="shared" si="0"/>
        <v>2.1135503933253016E-6</v>
      </c>
      <c r="K5" s="7">
        <f t="shared" si="0"/>
        <v>2.1135503933253016E-6</v>
      </c>
      <c r="L5" s="62">
        <f>'Fuel cost BLUES'!D24</f>
        <v>2.113550393325286E-6</v>
      </c>
      <c r="M5" s="7">
        <f t="shared" si="10"/>
        <v>2.113550393325128E-6</v>
      </c>
      <c r="N5" s="7">
        <f t="shared" si="1"/>
        <v>2.113550393325128E-6</v>
      </c>
      <c r="O5" s="7">
        <f t="shared" si="1"/>
        <v>2.113550393325128E-6</v>
      </c>
      <c r="P5" s="7">
        <f t="shared" si="1"/>
        <v>2.113550393325128E-6</v>
      </c>
      <c r="Q5" s="62">
        <f>'Fuel cost BLUES'!E24</f>
        <v>2.113550393325286E-6</v>
      </c>
      <c r="R5" s="7">
        <f t="shared" si="11"/>
        <v>2.1135503933253016E-6</v>
      </c>
      <c r="S5" s="7">
        <f t="shared" si="2"/>
        <v>2.1135503933253016E-6</v>
      </c>
      <c r="T5" s="7">
        <f t="shared" si="2"/>
        <v>2.1135503933253016E-6</v>
      </c>
      <c r="U5" s="7">
        <f t="shared" si="2"/>
        <v>2.1135503933253016E-6</v>
      </c>
      <c r="V5" s="62">
        <f>'Fuel cost BLUES'!F24</f>
        <v>2.113550393325286E-6</v>
      </c>
      <c r="W5" s="7">
        <f t="shared" si="12"/>
        <v>2.1135503933253016E-6</v>
      </c>
      <c r="X5" s="7">
        <f t="shared" si="3"/>
        <v>2.1135503933253016E-6</v>
      </c>
      <c r="Y5" s="7">
        <f t="shared" si="3"/>
        <v>2.1135503933253016E-6</v>
      </c>
      <c r="Z5" s="7">
        <f t="shared" si="3"/>
        <v>2.1135503933253016E-6</v>
      </c>
      <c r="AA5" s="62">
        <f>'Fuel cost BLUES'!G24</f>
        <v>2.113550393325286E-6</v>
      </c>
      <c r="AB5" s="7">
        <f t="shared" si="13"/>
        <v>2.1135503933253016E-6</v>
      </c>
      <c r="AC5" s="7">
        <f t="shared" si="4"/>
        <v>2.1135503933253016E-6</v>
      </c>
      <c r="AD5" s="7">
        <f t="shared" si="4"/>
        <v>2.1135503933253016E-6</v>
      </c>
      <c r="AE5" s="7">
        <f t="shared" si="4"/>
        <v>2.1135503933253016E-6</v>
      </c>
      <c r="AF5" s="62">
        <f>'Fuel cost BLUES'!H24</f>
        <v>2.113550393325286E-6</v>
      </c>
      <c r="AG5" s="7">
        <f t="shared" si="14"/>
        <v>2.1135503933253016E-6</v>
      </c>
      <c r="AH5" s="7">
        <f t="shared" si="5"/>
        <v>2.1135503933253016E-6</v>
      </c>
      <c r="AI5" s="7">
        <f t="shared" si="5"/>
        <v>2.1135503933253016E-6</v>
      </c>
      <c r="AJ5" s="7">
        <f t="shared" si="5"/>
        <v>2.1135503933253016E-6</v>
      </c>
      <c r="AK5" s="62">
        <f>'Fuel cost BLUES'!I24</f>
        <v>2.113550393325286E-6</v>
      </c>
      <c r="AL5" s="7">
        <f t="shared" si="15"/>
        <v>2.1135503933253016E-6</v>
      </c>
      <c r="AM5" s="7">
        <f t="shared" si="6"/>
        <v>2.1135503933253016E-6</v>
      </c>
      <c r="AN5" s="7">
        <f t="shared" si="6"/>
        <v>2.1135503933253016E-6</v>
      </c>
      <c r="AO5" s="7">
        <f t="shared" si="6"/>
        <v>2.1135503933253016E-6</v>
      </c>
      <c r="AP5" s="62">
        <f>'Fuel cost BLUES'!J24</f>
        <v>2.113550393325286E-6</v>
      </c>
    </row>
    <row r="6" spans="1:42" x14ac:dyDescent="0.45">
      <c r="A6" s="9" t="s">
        <v>541</v>
      </c>
      <c r="B6" s="62">
        <f>'Fuel cost BLUES'!B25</f>
        <v>1.2238450991458424E-6</v>
      </c>
      <c r="C6" s="7">
        <f t="shared" si="7"/>
        <v>1.0837508898143764E-6</v>
      </c>
      <c r="D6" s="7">
        <f t="shared" si="8"/>
        <v>9.43656680482902E-7</v>
      </c>
      <c r="E6" s="7">
        <f t="shared" si="8"/>
        <v>8.0356247115142762E-7</v>
      </c>
      <c r="F6" s="7">
        <f t="shared" si="8"/>
        <v>6.6346826181995324E-7</v>
      </c>
      <c r="G6" s="62">
        <f>'Fuel cost BLUES'!C25</f>
        <v>5.2337405248848257E-7</v>
      </c>
      <c r="H6" s="7">
        <f t="shared" si="9"/>
        <v>5.2780637056411036E-7</v>
      </c>
      <c r="I6" s="7">
        <f t="shared" si="0"/>
        <v>5.3223868863974992E-7</v>
      </c>
      <c r="J6" s="7">
        <f t="shared" si="0"/>
        <v>5.3667100671539084E-7</v>
      </c>
      <c r="K6" s="7">
        <f t="shared" si="0"/>
        <v>5.4110332479103177E-7</v>
      </c>
      <c r="L6" s="62">
        <f>'Fuel cost BLUES'!D25</f>
        <v>5.4553564286668688E-7</v>
      </c>
      <c r="M6" s="7">
        <f t="shared" si="10"/>
        <v>5.4871311789313618E-7</v>
      </c>
      <c r="N6" s="7">
        <f t="shared" si="1"/>
        <v>5.5189059291958738E-7</v>
      </c>
      <c r="O6" s="7">
        <f t="shared" si="1"/>
        <v>5.5506806794604007E-7</v>
      </c>
      <c r="P6" s="7">
        <f t="shared" si="1"/>
        <v>5.5824554297249127E-7</v>
      </c>
      <c r="Q6" s="62">
        <f>'Fuel cost BLUES'!E25</f>
        <v>5.6142301799894576E-7</v>
      </c>
      <c r="R6" s="7">
        <f t="shared" si="11"/>
        <v>6.1583914867130878E-7</v>
      </c>
      <c r="S6" s="7">
        <f t="shared" si="2"/>
        <v>6.7025527934363835E-7</v>
      </c>
      <c r="T6" s="7">
        <f t="shared" si="2"/>
        <v>7.2467141001598952E-7</v>
      </c>
      <c r="U6" s="7">
        <f t="shared" si="2"/>
        <v>7.7908754068831908E-7</v>
      </c>
      <c r="V6" s="62">
        <f>'Fuel cost BLUES'!F25</f>
        <v>8.3350367136065924E-7</v>
      </c>
      <c r="W6" s="7">
        <f t="shared" si="12"/>
        <v>8.4408795692748301E-7</v>
      </c>
      <c r="X6" s="7">
        <f t="shared" si="3"/>
        <v>8.5467224249431725E-7</v>
      </c>
      <c r="Y6" s="7">
        <f t="shared" si="3"/>
        <v>8.6525652806115426E-7</v>
      </c>
      <c r="Z6" s="7">
        <f t="shared" si="3"/>
        <v>8.7584081362799126E-7</v>
      </c>
      <c r="AA6" s="62">
        <f>'Fuel cost BLUES'!G25</f>
        <v>8.8642509919484223E-7</v>
      </c>
      <c r="AB6" s="7">
        <f t="shared" si="13"/>
        <v>8.9007750731207827E-7</v>
      </c>
      <c r="AC6" s="7">
        <f t="shared" si="4"/>
        <v>8.9372991542934724E-7</v>
      </c>
      <c r="AD6" s="7">
        <f t="shared" si="4"/>
        <v>8.9738232354661621E-7</v>
      </c>
      <c r="AE6" s="7">
        <f t="shared" si="4"/>
        <v>9.0103473166388518E-7</v>
      </c>
      <c r="AF6" s="62">
        <f>'Fuel cost BLUES'!H25</f>
        <v>9.046871397811858E-7</v>
      </c>
      <c r="AG6" s="7">
        <f t="shared" si="14"/>
        <v>8.9007683238499086E-7</v>
      </c>
      <c r="AH6" s="7">
        <f t="shared" si="5"/>
        <v>8.7546652498882481E-7</v>
      </c>
      <c r="AI6" s="7">
        <f t="shared" si="5"/>
        <v>8.6085621759265888E-7</v>
      </c>
      <c r="AJ6" s="7">
        <f t="shared" si="5"/>
        <v>8.4624591019649283E-7</v>
      </c>
      <c r="AK6" s="62">
        <f>'Fuel cost BLUES'!I25</f>
        <v>8.3163560280035061E-7</v>
      </c>
      <c r="AL6" s="7">
        <f t="shared" si="15"/>
        <v>8.4513089259618287E-7</v>
      </c>
      <c r="AM6" s="7">
        <f t="shared" si="6"/>
        <v>8.5862618239201175E-7</v>
      </c>
      <c r="AN6" s="7">
        <f t="shared" si="6"/>
        <v>8.7212147218784612E-7</v>
      </c>
      <c r="AO6" s="7">
        <f t="shared" si="6"/>
        <v>8.856167619836805E-7</v>
      </c>
      <c r="AP6" s="62">
        <f>'Fuel cost BLUES'!J25</f>
        <v>8.9911205177951234E-7</v>
      </c>
    </row>
    <row r="7" spans="1:42" x14ac:dyDescent="0.45">
      <c r="A7" s="9" t="s">
        <v>542</v>
      </c>
      <c r="B7" s="62"/>
      <c r="C7" s="7"/>
      <c r="D7" s="7"/>
      <c r="E7" s="7"/>
      <c r="F7" s="7"/>
      <c r="G7" s="62">
        <f>'Fuel cost BLUES'!C45</f>
        <v>3.1989342806394316E-5</v>
      </c>
      <c r="H7" s="7">
        <f t="shared" si="9"/>
        <v>3.4395763832827804E-5</v>
      </c>
      <c r="I7" s="7">
        <f t="shared" si="0"/>
        <v>3.6802184859261597E-5</v>
      </c>
      <c r="J7" s="7">
        <f t="shared" si="0"/>
        <v>3.9208605885694692E-5</v>
      </c>
      <c r="K7" s="7">
        <f t="shared" si="0"/>
        <v>4.1615026912128485E-5</v>
      </c>
      <c r="L7" s="62">
        <f>'Fuel cost BLUES'!D45</f>
        <v>4.4021447938562542E-5</v>
      </c>
      <c r="M7" s="7">
        <f t="shared" si="10"/>
        <v>4.5079777114028638E-5</v>
      </c>
      <c r="N7" s="7">
        <f t="shared" si="1"/>
        <v>4.6138106289494646E-5</v>
      </c>
      <c r="O7" s="7">
        <f t="shared" si="1"/>
        <v>4.7196435464960315E-5</v>
      </c>
      <c r="P7" s="7">
        <f t="shared" si="1"/>
        <v>4.825476464042633E-5</v>
      </c>
      <c r="Q7" s="62">
        <f>'Fuel cost BLUES'!E45</f>
        <v>4.9313093815892575E-5</v>
      </c>
      <c r="R7" s="7">
        <f t="shared" si="11"/>
        <v>4.9439202868788865E-5</v>
      </c>
      <c r="S7" s="7">
        <f t="shared" si="2"/>
        <v>4.9565311921685425E-5</v>
      </c>
      <c r="T7" s="7">
        <f t="shared" si="2"/>
        <v>4.9691420974582033E-5</v>
      </c>
      <c r="U7" s="7">
        <f t="shared" si="2"/>
        <v>4.9817530027478593E-5</v>
      </c>
      <c r="V7" s="62">
        <f>'Fuel cost BLUES'!F$45</f>
        <v>4.9943639080375492E-5</v>
      </c>
      <c r="W7" s="7">
        <f t="shared" si="12"/>
        <v>5.0069748133272243E-5</v>
      </c>
      <c r="X7" s="7">
        <f t="shared" si="3"/>
        <v>5.0195857186168762E-5</v>
      </c>
      <c r="Y7" s="7">
        <f t="shared" si="3"/>
        <v>5.0321966239065323E-5</v>
      </c>
      <c r="Z7" s="7">
        <f t="shared" si="3"/>
        <v>5.044807529196189E-5</v>
      </c>
      <c r="AA7" s="62">
        <f>'Fuel cost BLUES'!G45</f>
        <v>5.0574184344858274E-5</v>
      </c>
      <c r="AB7" s="7">
        <f t="shared" si="13"/>
        <v>5.0700293397755011E-5</v>
      </c>
      <c r="AC7" s="7">
        <f t="shared" si="4"/>
        <v>5.0826402450651578E-5</v>
      </c>
      <c r="AD7" s="7">
        <f t="shared" si="4"/>
        <v>5.0952511503548138E-5</v>
      </c>
      <c r="AE7" s="7">
        <f t="shared" si="4"/>
        <v>5.1078620556444658E-5</v>
      </c>
      <c r="AF7" s="62">
        <f>'Fuel cost BLUES'!H45</f>
        <v>5.1204729609341056E-5</v>
      </c>
      <c r="AG7" s="7">
        <f t="shared" si="14"/>
        <v>5.1330838662238002E-5</v>
      </c>
      <c r="AH7" s="7">
        <f t="shared" si="5"/>
        <v>5.1456947715134522E-5</v>
      </c>
      <c r="AI7" s="7">
        <f t="shared" si="5"/>
        <v>5.1583056768031083E-5</v>
      </c>
      <c r="AJ7" s="7">
        <f t="shared" si="5"/>
        <v>5.1709165820927602E-5</v>
      </c>
      <c r="AK7" s="62">
        <f>'Fuel cost BLUES'!I45</f>
        <v>5.1835274873823675E-5</v>
      </c>
      <c r="AL7" s="7">
        <f t="shared" si="15"/>
        <v>5.1875886354324084E-5</v>
      </c>
      <c r="AM7" s="7">
        <f t="shared" si="6"/>
        <v>5.1916497834825009E-5</v>
      </c>
      <c r="AN7" s="7">
        <f t="shared" si="6"/>
        <v>5.1957109315325933E-5</v>
      </c>
      <c r="AO7" s="7">
        <f t="shared" si="6"/>
        <v>5.1997720795826858E-5</v>
      </c>
      <c r="AP7" s="62">
        <f>'Fuel cost BLUES'!J45</f>
        <v>5.2038332276328284E-5</v>
      </c>
    </row>
    <row r="8" spans="1:42" x14ac:dyDescent="0.45">
      <c r="A8" s="9" t="s">
        <v>543</v>
      </c>
      <c r="B8" s="62"/>
      <c r="C8" s="7"/>
      <c r="D8" s="7"/>
      <c r="E8" s="7"/>
      <c r="F8" s="7"/>
      <c r="G8" s="62">
        <f>'Fuel cost BLUES'!C50</f>
        <v>2.4600355239786855E-5</v>
      </c>
      <c r="H8" s="7">
        <f t="shared" si="9"/>
        <v>2.4907964970529579E-5</v>
      </c>
      <c r="I8" s="7">
        <f t="shared" si="0"/>
        <v>2.5215574701272901E-5</v>
      </c>
      <c r="J8" s="7">
        <f t="shared" si="0"/>
        <v>2.552318443201614E-5</v>
      </c>
      <c r="K8" s="7">
        <f t="shared" si="0"/>
        <v>2.5830794162759377E-5</v>
      </c>
      <c r="L8" s="62">
        <f>'Fuel cost BLUES'!D50</f>
        <v>2.6138403893503142E-5</v>
      </c>
      <c r="M8" s="7">
        <f t="shared" si="10"/>
        <v>2.6719923194702155E-5</v>
      </c>
      <c r="N8" s="7">
        <f t="shared" si="1"/>
        <v>2.7301442495899878E-5</v>
      </c>
      <c r="O8" s="7">
        <f t="shared" si="1"/>
        <v>2.7882961797097601E-5</v>
      </c>
      <c r="P8" s="7">
        <f t="shared" si="1"/>
        <v>2.8464481098295497E-5</v>
      </c>
      <c r="Q8" s="62">
        <f>'Fuel cost BLUES'!E50</f>
        <v>2.9046000399491915E-5</v>
      </c>
      <c r="R8" s="7">
        <f t="shared" si="11"/>
        <v>2.9553194818477539E-5</v>
      </c>
      <c r="S8" s="7">
        <f t="shared" si="2"/>
        <v>3.0060389237463252E-5</v>
      </c>
      <c r="T8" s="7">
        <f t="shared" si="2"/>
        <v>3.0567583656449134E-5</v>
      </c>
      <c r="U8" s="7">
        <f t="shared" si="2"/>
        <v>3.1074778075435015E-5</v>
      </c>
      <c r="V8" s="62">
        <f>'Fuel cost BLUES'!F50</f>
        <v>3.1581972494421107E-5</v>
      </c>
      <c r="W8" s="7">
        <f t="shared" si="12"/>
        <v>3.1797724829531283E-5</v>
      </c>
      <c r="X8" s="7">
        <f t="shared" si="3"/>
        <v>3.2013477164641228E-5</v>
      </c>
      <c r="Y8" s="7">
        <f t="shared" si="3"/>
        <v>3.2229229499751173E-5</v>
      </c>
      <c r="Z8" s="7">
        <f t="shared" si="3"/>
        <v>3.2444981834861118E-5</v>
      </c>
      <c r="AA8" s="62">
        <f>'Fuel cost BLUES'!G50</f>
        <v>3.2660734169970859E-5</v>
      </c>
      <c r="AB8" s="7">
        <f t="shared" si="13"/>
        <v>3.3144763994550146E-5</v>
      </c>
      <c r="AC8" s="7">
        <f t="shared" si="4"/>
        <v>3.3628793819130177E-5</v>
      </c>
      <c r="AD8" s="7">
        <f t="shared" si="4"/>
        <v>3.4112823643710385E-5</v>
      </c>
      <c r="AE8" s="7">
        <f t="shared" si="4"/>
        <v>3.4596853468290593E-5</v>
      </c>
      <c r="AF8" s="62">
        <f>'Fuel cost BLUES'!H50</f>
        <v>3.5080883292871784E-5</v>
      </c>
      <c r="AG8" s="7">
        <f t="shared" si="14"/>
        <v>3.4918210854588015E-5</v>
      </c>
      <c r="AH8" s="7">
        <f t="shared" si="5"/>
        <v>3.4755538416304232E-5</v>
      </c>
      <c r="AI8" s="7">
        <f t="shared" si="5"/>
        <v>3.4592865978020497E-5</v>
      </c>
      <c r="AJ8" s="7">
        <f t="shared" si="5"/>
        <v>3.4430193539736762E-5</v>
      </c>
      <c r="AK8" s="62">
        <f>'Fuel cost BLUES'!I50</f>
        <v>3.4267521101453054E-5</v>
      </c>
      <c r="AL8" s="7">
        <f t="shared" si="15"/>
        <v>3.4067469954497407E-5</v>
      </c>
      <c r="AM8" s="7">
        <f t="shared" si="6"/>
        <v>3.3867418807541957E-5</v>
      </c>
      <c r="AN8" s="7">
        <f t="shared" si="6"/>
        <v>3.3667367660586425E-5</v>
      </c>
      <c r="AO8" s="7">
        <f t="shared" si="6"/>
        <v>3.3467316513630887E-5</v>
      </c>
      <c r="AP8" s="62">
        <f>'Fuel cost BLUES'!J50</f>
        <v>3.3267265366675565E-5</v>
      </c>
    </row>
    <row r="9" spans="1:42" x14ac:dyDescent="0.45">
      <c r="A9" s="9" t="s">
        <v>544</v>
      </c>
      <c r="B9" s="62">
        <f>'Fuel cost BLUES'!B28</f>
        <v>2.0684613182676801E-5</v>
      </c>
      <c r="C9" s="7">
        <f t="shared" si="7"/>
        <v>2.0211177894572178E-5</v>
      </c>
      <c r="D9" s="7">
        <f t="shared" si="8"/>
        <v>1.9737742606467344E-5</v>
      </c>
      <c r="E9" s="7">
        <f t="shared" si="8"/>
        <v>1.9264307318362338E-5</v>
      </c>
      <c r="F9" s="7">
        <f t="shared" si="8"/>
        <v>1.8790872030257504E-5</v>
      </c>
      <c r="G9" s="62">
        <f>'Fuel cost BLUES'!C28</f>
        <v>1.8317436742152478E-5</v>
      </c>
      <c r="H9" s="7">
        <f t="shared" si="9"/>
        <v>1.8887179476512717E-5</v>
      </c>
      <c r="I9" s="7">
        <f t="shared" si="0"/>
        <v>1.9456922210873453E-5</v>
      </c>
      <c r="J9" s="7">
        <f t="shared" si="0"/>
        <v>2.002666494523419E-5</v>
      </c>
      <c r="K9" s="7">
        <f t="shared" si="0"/>
        <v>2.0596407679594927E-5</v>
      </c>
      <c r="L9" s="62">
        <f>'Fuel cost BLUES'!D28</f>
        <v>2.1166150413956078E-5</v>
      </c>
      <c r="M9" s="7">
        <f t="shared" si="10"/>
        <v>2.19737380192455E-5</v>
      </c>
      <c r="N9" s="7">
        <f t="shared" si="1"/>
        <v>2.2781325624534817E-5</v>
      </c>
      <c r="O9" s="7">
        <f t="shared" si="1"/>
        <v>2.3588913229824483E-5</v>
      </c>
      <c r="P9" s="7">
        <f t="shared" si="1"/>
        <v>2.4396500835114146E-5</v>
      </c>
      <c r="Q9" s="62">
        <f>'Fuel cost BLUES'!E28</f>
        <v>2.5204088440404036E-5</v>
      </c>
      <c r="R9" s="7">
        <f t="shared" si="11"/>
        <v>2.4484304763621767E-5</v>
      </c>
      <c r="S9" s="7">
        <f t="shared" si="2"/>
        <v>2.3764521086838858E-5</v>
      </c>
      <c r="T9" s="7">
        <f t="shared" si="2"/>
        <v>2.3044737410055949E-5</v>
      </c>
      <c r="U9" s="7">
        <f t="shared" si="2"/>
        <v>2.232495373327304E-5</v>
      </c>
      <c r="V9" s="62">
        <f>'Fuel cost BLUES'!F28</f>
        <v>2.1605170056489626E-5</v>
      </c>
      <c r="W9" s="7">
        <f t="shared" si="12"/>
        <v>2.1881876073983306E-5</v>
      </c>
      <c r="X9" s="7">
        <f t="shared" si="3"/>
        <v>2.2158582091477436E-5</v>
      </c>
      <c r="Y9" s="7">
        <f t="shared" si="3"/>
        <v>2.2435288108971567E-5</v>
      </c>
      <c r="Z9" s="7">
        <f t="shared" si="3"/>
        <v>2.2711994126465694E-5</v>
      </c>
      <c r="AA9" s="62">
        <f>'Fuel cost BLUES'!G28</f>
        <v>2.298870014396036E-5</v>
      </c>
      <c r="AB9" s="7">
        <f t="shared" si="13"/>
        <v>2.2882254700985545E-5</v>
      </c>
      <c r="AC9" s="7">
        <f t="shared" si="4"/>
        <v>2.2775809258009703E-5</v>
      </c>
      <c r="AD9" s="7">
        <f t="shared" si="4"/>
        <v>2.2669363815033861E-5</v>
      </c>
      <c r="AE9" s="7">
        <f t="shared" si="4"/>
        <v>2.2562918372058019E-5</v>
      </c>
      <c r="AF9" s="62">
        <f>'Fuel cost BLUES'!H28</f>
        <v>2.2456472929081164E-5</v>
      </c>
      <c r="AG9" s="7">
        <f t="shared" si="14"/>
        <v>2.2424184924238649E-5</v>
      </c>
      <c r="AH9" s="7">
        <f t="shared" si="5"/>
        <v>2.2391896919396623E-5</v>
      </c>
      <c r="AI9" s="7">
        <f t="shared" si="5"/>
        <v>2.2359608914554592E-5</v>
      </c>
      <c r="AJ9" s="7">
        <f t="shared" si="5"/>
        <v>2.2327320909712552E-5</v>
      </c>
      <c r="AK9" s="62">
        <f>'Fuel cost BLUES'!I28</f>
        <v>2.2295032904871003E-5</v>
      </c>
      <c r="AL9" s="7">
        <f t="shared" si="15"/>
        <v>2.2498088736326582E-5</v>
      </c>
      <c r="AM9" s="7">
        <f t="shared" si="6"/>
        <v>2.2701144567781328E-5</v>
      </c>
      <c r="AN9" s="7">
        <f t="shared" si="6"/>
        <v>2.2904200399236074E-5</v>
      </c>
      <c r="AO9" s="7">
        <f t="shared" si="6"/>
        <v>2.310725623069082E-5</v>
      </c>
      <c r="AP9" s="62">
        <f>'Fuel cost BLUES'!J28</f>
        <v>2.3310312062144689E-5</v>
      </c>
    </row>
    <row r="10" spans="1:42" x14ac:dyDescent="0.45">
      <c r="A10" s="9" t="s">
        <v>545</v>
      </c>
      <c r="B10" s="62">
        <f>'Fuel cost BLUES'!B29</f>
        <v>2.3185013749660389E-5</v>
      </c>
      <c r="C10" s="7">
        <f t="shared" si="7"/>
        <v>2.2135628934207009E-5</v>
      </c>
      <c r="D10" s="7">
        <f t="shared" si="8"/>
        <v>2.1086244118753357E-5</v>
      </c>
      <c r="E10" s="7">
        <f t="shared" si="8"/>
        <v>2.0036859303299363E-5</v>
      </c>
      <c r="F10" s="7">
        <f t="shared" si="8"/>
        <v>1.8987474487845366E-5</v>
      </c>
      <c r="G10" s="62">
        <f>'Fuel cost BLUES'!C29</f>
        <v>1.7938089672390478E-5</v>
      </c>
      <c r="H10" s="7">
        <f t="shared" si="9"/>
        <v>1.8157680513089004E-5</v>
      </c>
      <c r="I10" s="7">
        <f t="shared" si="0"/>
        <v>1.8377271353787507E-5</v>
      </c>
      <c r="J10" s="7">
        <f t="shared" si="0"/>
        <v>1.8596862194486009E-5</v>
      </c>
      <c r="K10" s="7">
        <f t="shared" si="0"/>
        <v>1.88164530351846E-5</v>
      </c>
      <c r="L10" s="62">
        <f>'Fuel cost BLUES'!D29</f>
        <v>1.9036043875883072E-5</v>
      </c>
      <c r="M10" s="7">
        <f t="shared" si="10"/>
        <v>1.9332645447745887E-5</v>
      </c>
      <c r="N10" s="7">
        <f t="shared" si="1"/>
        <v>1.9629247019609196E-5</v>
      </c>
      <c r="O10" s="7">
        <f t="shared" si="1"/>
        <v>1.9925848591472502E-5</v>
      </c>
      <c r="P10" s="7">
        <f t="shared" si="1"/>
        <v>2.0222450163335896E-5</v>
      </c>
      <c r="Q10" s="62">
        <f>'Fuel cost BLUES'!E29</f>
        <v>2.0519051735199652E-5</v>
      </c>
      <c r="R10" s="7">
        <f t="shared" si="11"/>
        <v>2.0816942572802685E-5</v>
      </c>
      <c r="S10" s="7">
        <f t="shared" si="2"/>
        <v>2.1114833410405993E-5</v>
      </c>
      <c r="T10" s="7">
        <f t="shared" si="2"/>
        <v>2.1412724248009216E-5</v>
      </c>
      <c r="U10" s="7">
        <f t="shared" si="2"/>
        <v>2.1710615085612435E-5</v>
      </c>
      <c r="V10" s="62">
        <f>'Fuel cost BLUES'!F29</f>
        <v>2.2008505923215871E-5</v>
      </c>
      <c r="W10" s="7">
        <f t="shared" si="12"/>
        <v>2.2767390282275868E-5</v>
      </c>
      <c r="X10" s="7">
        <f t="shared" si="3"/>
        <v>2.3526274641335296E-5</v>
      </c>
      <c r="Y10" s="7">
        <f t="shared" si="3"/>
        <v>2.4285159000394728E-5</v>
      </c>
      <c r="Z10" s="7">
        <f t="shared" si="3"/>
        <v>2.5044043359454156E-5</v>
      </c>
      <c r="AA10" s="62">
        <f>'Fuel cost BLUES'!G29</f>
        <v>2.5802927718512862E-5</v>
      </c>
      <c r="AB10" s="7">
        <f t="shared" si="13"/>
        <v>2.4687896027841133E-5</v>
      </c>
      <c r="AC10" s="7">
        <f t="shared" si="4"/>
        <v>2.3572864337170417E-5</v>
      </c>
      <c r="AD10" s="7">
        <f t="shared" si="4"/>
        <v>2.2457832646499697E-5</v>
      </c>
      <c r="AE10" s="7">
        <f t="shared" si="4"/>
        <v>2.1342800955829327E-5</v>
      </c>
      <c r="AF10" s="62">
        <f>'Fuel cost BLUES'!H29</f>
        <v>2.0227769265159536E-5</v>
      </c>
      <c r="AG10" s="7">
        <f t="shared" si="14"/>
        <v>2.0928094187987884E-5</v>
      </c>
      <c r="AH10" s="7">
        <f t="shared" si="5"/>
        <v>2.162841911081629E-5</v>
      </c>
      <c r="AI10" s="7">
        <f t="shared" si="5"/>
        <v>2.2328744033644524E-5</v>
      </c>
      <c r="AJ10" s="7">
        <f t="shared" si="5"/>
        <v>2.302906895647293E-5</v>
      </c>
      <c r="AK10" s="62">
        <f>'Fuel cost BLUES'!I29</f>
        <v>2.3729393879301204E-5</v>
      </c>
      <c r="AL10" s="7">
        <f t="shared" si="15"/>
        <v>2.4214552326921533E-5</v>
      </c>
      <c r="AM10" s="7">
        <f t="shared" si="6"/>
        <v>2.4699710774541381E-5</v>
      </c>
      <c r="AN10" s="7">
        <f t="shared" si="6"/>
        <v>2.5184869222161233E-5</v>
      </c>
      <c r="AO10" s="7">
        <f t="shared" si="6"/>
        <v>2.5670027669781081E-5</v>
      </c>
      <c r="AP10" s="62">
        <f>'Fuel cost BLUES'!J29</f>
        <v>2.6155186117400411E-5</v>
      </c>
    </row>
    <row r="11" spans="1:42" x14ac:dyDescent="0.45">
      <c r="A11" s="9" t="s">
        <v>546</v>
      </c>
      <c r="B11" s="62">
        <f>'Fuel cost BLUES'!B30</f>
        <v>1.7723963592363097E-5</v>
      </c>
      <c r="C11" s="7">
        <f t="shared" si="7"/>
        <v>1.6743470431050677E-5</v>
      </c>
      <c r="D11" s="7">
        <f t="shared" si="8"/>
        <v>1.5762977269738813E-5</v>
      </c>
      <c r="E11" s="7">
        <f t="shared" si="8"/>
        <v>1.47824841084266E-5</v>
      </c>
      <c r="F11" s="7">
        <f t="shared" si="8"/>
        <v>1.3801990947114386E-5</v>
      </c>
      <c r="G11" s="62">
        <f>'Fuel cost BLUES'!C30</f>
        <v>1.282149778580249E-5</v>
      </c>
      <c r="H11" s="7">
        <f t="shared" si="9"/>
        <v>1.303989828196515E-5</v>
      </c>
      <c r="I11" s="7">
        <f t="shared" si="0"/>
        <v>1.3258298778127258E-5</v>
      </c>
      <c r="J11" s="7">
        <f t="shared" si="0"/>
        <v>1.3476699274289455E-5</v>
      </c>
      <c r="K11" s="7">
        <f t="shared" si="0"/>
        <v>1.3695099770451649E-5</v>
      </c>
      <c r="L11" s="62">
        <f>'Fuel cost BLUES'!D30</f>
        <v>1.3913500266613322E-5</v>
      </c>
      <c r="M11" s="7">
        <f t="shared" si="10"/>
        <v>1.4265755685394058E-5</v>
      </c>
      <c r="N11" s="7">
        <f t="shared" si="1"/>
        <v>1.4618011104175488E-5</v>
      </c>
      <c r="O11" s="7">
        <f t="shared" si="1"/>
        <v>1.4970266522957003E-5</v>
      </c>
      <c r="P11" s="7">
        <f t="shared" si="1"/>
        <v>1.5322521941738521E-5</v>
      </c>
      <c r="Q11" s="62">
        <f>'Fuel cost BLUES'!E30</f>
        <v>1.5674777360520792E-5</v>
      </c>
      <c r="R11" s="7">
        <f t="shared" si="11"/>
        <v>1.5970675387820196E-5</v>
      </c>
      <c r="S11" s="7">
        <f t="shared" si="2"/>
        <v>1.6266573415118885E-5</v>
      </c>
      <c r="T11" s="7">
        <f t="shared" si="2"/>
        <v>1.656247144241757E-5</v>
      </c>
      <c r="U11" s="7">
        <f t="shared" si="2"/>
        <v>1.6858369469716344E-5</v>
      </c>
      <c r="V11" s="62">
        <f>'Fuel cost BLUES'!F30</f>
        <v>1.7154267497014392E-5</v>
      </c>
      <c r="W11" s="7">
        <f t="shared" si="12"/>
        <v>1.5560520136658625E-5</v>
      </c>
      <c r="X11" s="7">
        <f t="shared" si="3"/>
        <v>1.3966772776303343E-5</v>
      </c>
      <c r="Y11" s="7">
        <f t="shared" si="3"/>
        <v>1.237302541594737E-5</v>
      </c>
      <c r="Z11" s="7">
        <f t="shared" si="3"/>
        <v>1.077927805559209E-5</v>
      </c>
      <c r="AA11" s="62">
        <f>'Fuel cost BLUES'!G30</f>
        <v>9.1855306952367631E-6</v>
      </c>
      <c r="AB11" s="7">
        <f t="shared" si="13"/>
        <v>9.1052869717134569E-6</v>
      </c>
      <c r="AC11" s="7">
        <f t="shared" si="4"/>
        <v>9.0250432481895187E-6</v>
      </c>
      <c r="AD11" s="7">
        <f t="shared" si="4"/>
        <v>8.9447995246655585E-6</v>
      </c>
      <c r="AE11" s="7">
        <f t="shared" si="4"/>
        <v>8.8645558011416204E-6</v>
      </c>
      <c r="AF11" s="62">
        <f>'Fuel cost BLUES'!H30</f>
        <v>8.7843120776170351E-6</v>
      </c>
      <c r="AG11" s="7">
        <f t="shared" si="14"/>
        <v>8.6497817629238676E-6</v>
      </c>
      <c r="AH11" s="7">
        <f t="shared" si="5"/>
        <v>8.5152514482311592E-6</v>
      </c>
      <c r="AI11" s="7">
        <f t="shared" si="5"/>
        <v>8.3807211335384931E-6</v>
      </c>
      <c r="AJ11" s="7">
        <f t="shared" si="5"/>
        <v>8.2461908188458288E-6</v>
      </c>
      <c r="AK11" s="62">
        <f>'Fuel cost BLUES'!I30</f>
        <v>8.1116605041536286E-6</v>
      </c>
      <c r="AL11" s="7">
        <f t="shared" si="15"/>
        <v>7.9956185842490216E-6</v>
      </c>
      <c r="AM11" s="7">
        <f t="shared" si="6"/>
        <v>7.8795766643446636E-6</v>
      </c>
      <c r="AN11" s="7">
        <f t="shared" si="6"/>
        <v>7.7635347444402616E-6</v>
      </c>
      <c r="AO11" s="7">
        <f t="shared" si="6"/>
        <v>7.6474928245358596E-6</v>
      </c>
      <c r="AP11" s="62">
        <f>'Fuel cost BLUES'!J30</f>
        <v>7.5314509046317235E-6</v>
      </c>
    </row>
    <row r="12" spans="1:42" x14ac:dyDescent="0.45">
      <c r="A12" s="9" t="s">
        <v>547</v>
      </c>
      <c r="B12" s="62">
        <f>'Fuel cost BLUES'!B31</f>
        <v>9.1587068170007542E-7</v>
      </c>
      <c r="C12" s="7">
        <f t="shared" si="7"/>
        <v>9.1587085923832675E-7</v>
      </c>
      <c r="D12" s="7">
        <f t="shared" si="8"/>
        <v>9.1587103677655987E-7</v>
      </c>
      <c r="E12" s="7">
        <f t="shared" si="8"/>
        <v>9.1587121431479298E-7</v>
      </c>
      <c r="F12" s="7">
        <f t="shared" si="8"/>
        <v>9.1587139185302599E-7</v>
      </c>
      <c r="G12" s="62">
        <f>'Fuel cost BLUES'!C31</f>
        <v>9.158715693912409E-7</v>
      </c>
      <c r="H12" s="7">
        <f t="shared" si="9"/>
        <v>1.0467269793362678E-6</v>
      </c>
      <c r="I12" s="7">
        <f t="shared" si="0"/>
        <v>1.1775823892812807E-6</v>
      </c>
      <c r="J12" s="7">
        <f t="shared" si="0"/>
        <v>1.308437799226337E-6</v>
      </c>
      <c r="K12" s="7">
        <f t="shared" si="0"/>
        <v>1.4392932091713499E-6</v>
      </c>
      <c r="L12" s="62">
        <f>'Fuel cost BLUES'!D31</f>
        <v>1.5701486191163718E-6</v>
      </c>
      <c r="M12" s="7">
        <f t="shared" si="10"/>
        <v>1.5745731508723812E-6</v>
      </c>
      <c r="N12" s="7">
        <f t="shared" si="1"/>
        <v>1.5789976826283728E-6</v>
      </c>
      <c r="O12" s="7">
        <f t="shared" si="1"/>
        <v>1.5834222143843641E-6</v>
      </c>
      <c r="P12" s="7">
        <f t="shared" si="1"/>
        <v>1.5878467461403557E-6</v>
      </c>
      <c r="Q12" s="62">
        <f>'Fuel cost BLUES'!E31</f>
        <v>1.5922712778963312E-6</v>
      </c>
      <c r="R12" s="7">
        <f t="shared" si="11"/>
        <v>1.6005213584087679E-6</v>
      </c>
      <c r="S12" s="7">
        <f t="shared" si="2"/>
        <v>1.608771438921217E-6</v>
      </c>
      <c r="T12" s="7">
        <f t="shared" si="2"/>
        <v>1.6170215194336664E-6</v>
      </c>
      <c r="U12" s="7">
        <f t="shared" si="2"/>
        <v>1.6252715999461129E-6</v>
      </c>
      <c r="V12" s="62">
        <f>'Fuel cost BLUES'!F31</f>
        <v>1.6335216804585724E-6</v>
      </c>
      <c r="W12" s="7">
        <f t="shared" si="12"/>
        <v>1.7314685950732459E-6</v>
      </c>
      <c r="X12" s="7">
        <f t="shared" si="3"/>
        <v>1.8294155096878778E-6</v>
      </c>
      <c r="Y12" s="7">
        <f t="shared" si="3"/>
        <v>1.9273624243025534E-6</v>
      </c>
      <c r="Z12" s="7">
        <f t="shared" si="3"/>
        <v>2.0253093389171856E-6</v>
      </c>
      <c r="AA12" s="62">
        <f>'Fuel cost BLUES'!G31</f>
        <v>2.1232562535318504E-6</v>
      </c>
      <c r="AB12" s="7">
        <f t="shared" si="13"/>
        <v>2.068663789350127E-6</v>
      </c>
      <c r="AC12" s="7">
        <f t="shared" si="4"/>
        <v>2.0140713251684583E-6</v>
      </c>
      <c r="AD12" s="7">
        <f t="shared" si="4"/>
        <v>1.9594788609868112E-6</v>
      </c>
      <c r="AE12" s="7">
        <f t="shared" si="4"/>
        <v>1.9048863968051423E-6</v>
      </c>
      <c r="AF12" s="62">
        <f>'Fuel cost BLUES'!H31</f>
        <v>1.850293932623561E-6</v>
      </c>
      <c r="AG12" s="7">
        <f t="shared" si="14"/>
        <v>1.8636349290136192E-6</v>
      </c>
      <c r="AH12" s="7">
        <f t="shared" si="5"/>
        <v>1.8769759254036402E-6</v>
      </c>
      <c r="AI12" s="7">
        <f t="shared" si="5"/>
        <v>1.8903169217936557E-6</v>
      </c>
      <c r="AJ12" s="7">
        <f t="shared" si="5"/>
        <v>1.9036579181836767E-6</v>
      </c>
      <c r="AK12" s="62">
        <f>'Fuel cost BLUES'!I31</f>
        <v>1.9169989145736544E-6</v>
      </c>
      <c r="AL12" s="7">
        <f t="shared" si="15"/>
        <v>2.0015406935890546E-6</v>
      </c>
      <c r="AM12" s="7">
        <f t="shared" si="6"/>
        <v>2.0860824726044336E-6</v>
      </c>
      <c r="AN12" s="7">
        <f t="shared" si="6"/>
        <v>2.1706242516197905E-6</v>
      </c>
      <c r="AO12" s="7">
        <f t="shared" si="6"/>
        <v>2.2551660306351475E-6</v>
      </c>
      <c r="AP12" s="62">
        <f>'Fuel cost BLUES'!J31</f>
        <v>2.3397078096504917E-6</v>
      </c>
    </row>
    <row r="13" spans="1:42" x14ac:dyDescent="0.45">
      <c r="A13" s="9" t="s">
        <v>548</v>
      </c>
      <c r="B13" s="62">
        <f>'Fuel cost BLUES'!B32</f>
        <v>1.3104012438616774E-5</v>
      </c>
      <c r="C13" s="7">
        <f t="shared" si="7"/>
        <v>1.2042756515120296E-5</v>
      </c>
      <c r="D13" s="7">
        <f t="shared" si="8"/>
        <v>1.0981500591623547E-5</v>
      </c>
      <c r="E13" s="7">
        <f t="shared" si="8"/>
        <v>9.9202446681271449E-6</v>
      </c>
      <c r="F13" s="7">
        <f t="shared" si="8"/>
        <v>8.8589887446307448E-6</v>
      </c>
      <c r="G13" s="62">
        <f>'Fuel cost BLUES'!C32</f>
        <v>7.7977328211343092E-6</v>
      </c>
      <c r="H13" s="7">
        <f t="shared" si="9"/>
        <v>7.7851853769655218E-6</v>
      </c>
      <c r="I13" s="7">
        <f t="shared" si="0"/>
        <v>7.772637932797146E-6</v>
      </c>
      <c r="J13" s="7">
        <f t="shared" si="0"/>
        <v>7.7600904886287736E-6</v>
      </c>
      <c r="K13" s="7">
        <f t="shared" si="0"/>
        <v>7.7475430444603978E-6</v>
      </c>
      <c r="L13" s="62">
        <f>'Fuel cost BLUES'!D32</f>
        <v>7.7349956002924387E-6</v>
      </c>
      <c r="M13" s="7">
        <f t="shared" si="10"/>
        <v>7.7948372570953685E-6</v>
      </c>
      <c r="N13" s="7">
        <f t="shared" si="1"/>
        <v>7.8546789138983847E-6</v>
      </c>
      <c r="O13" s="7">
        <f t="shared" si="1"/>
        <v>7.9145205707014009E-6</v>
      </c>
      <c r="P13" s="7">
        <f t="shared" si="1"/>
        <v>7.9743622275044172E-6</v>
      </c>
      <c r="Q13" s="62">
        <f>'Fuel cost BLUES'!E32</f>
        <v>8.0342038843075197E-6</v>
      </c>
      <c r="R13" s="7">
        <f t="shared" si="11"/>
        <v>8.7099975322371688E-6</v>
      </c>
      <c r="S13" s="7">
        <f t="shared" si="2"/>
        <v>9.3857911801669906E-6</v>
      </c>
      <c r="T13" s="7">
        <f t="shared" si="2"/>
        <v>1.0061584828096812E-5</v>
      </c>
      <c r="U13" s="7">
        <f t="shared" si="2"/>
        <v>1.0737378476026634E-5</v>
      </c>
      <c r="V13" s="62">
        <f>'Fuel cost BLUES'!F32</f>
        <v>1.1413172123956542E-5</v>
      </c>
      <c r="W13" s="7">
        <f t="shared" si="12"/>
        <v>1.1543507731544972E-5</v>
      </c>
      <c r="X13" s="7">
        <f t="shared" si="3"/>
        <v>1.1673843339133402E-5</v>
      </c>
      <c r="Y13" s="7">
        <f t="shared" si="3"/>
        <v>1.1804178946721787E-5</v>
      </c>
      <c r="Z13" s="7">
        <f t="shared" si="3"/>
        <v>1.1934514554310174E-5</v>
      </c>
      <c r="AA13" s="62">
        <f>'Fuel cost BLUES'!G32</f>
        <v>1.2064850161898507E-5</v>
      </c>
      <c r="AB13" s="7">
        <f t="shared" si="13"/>
        <v>1.2084139831821977E-5</v>
      </c>
      <c r="AC13" s="7">
        <f t="shared" si="4"/>
        <v>1.2103429501745063E-5</v>
      </c>
      <c r="AD13" s="7">
        <f t="shared" si="4"/>
        <v>1.2122719171668144E-5</v>
      </c>
      <c r="AE13" s="7">
        <f t="shared" si="4"/>
        <v>1.2142008841591225E-5</v>
      </c>
      <c r="AF13" s="62">
        <f>'Fuel cost BLUES'!H32</f>
        <v>1.2161298511513918E-5</v>
      </c>
      <c r="AG13" s="7">
        <f t="shared" si="14"/>
        <v>1.1900789335200346E-5</v>
      </c>
      <c r="AH13" s="7">
        <f t="shared" si="5"/>
        <v>1.1640280158887063E-5</v>
      </c>
      <c r="AI13" s="7">
        <f t="shared" si="5"/>
        <v>1.1379770982573781E-5</v>
      </c>
      <c r="AJ13" s="7">
        <f t="shared" si="5"/>
        <v>1.1119261806260498E-5</v>
      </c>
      <c r="AK13" s="62">
        <f>'Fuel cost BLUES'!I32</f>
        <v>1.0858752629947434E-5</v>
      </c>
      <c r="AL13" s="7">
        <f t="shared" si="15"/>
        <v>1.0970277639035102E-5</v>
      </c>
      <c r="AM13" s="7">
        <f t="shared" si="6"/>
        <v>1.1081802648122904E-5</v>
      </c>
      <c r="AN13" s="7">
        <f t="shared" si="6"/>
        <v>1.1193327657210706E-5</v>
      </c>
      <c r="AO13" s="7">
        <f t="shared" si="6"/>
        <v>1.1304852666298506E-5</v>
      </c>
      <c r="AP13" s="62">
        <f>'Fuel cost BLUES'!J32</f>
        <v>1.1416377675386422E-5</v>
      </c>
    </row>
    <row r="14" spans="1:42" x14ac:dyDescent="0.45">
      <c r="A14" s="9" t="s">
        <v>549</v>
      </c>
      <c r="B14" s="62">
        <f>'Fuel cost BLUES'!B33</f>
        <v>9.510976769963788E-6</v>
      </c>
      <c r="C14" s="7">
        <f t="shared" si="7"/>
        <v>8.9079103910686207E-6</v>
      </c>
      <c r="D14" s="7">
        <f t="shared" si="8"/>
        <v>8.304844012173123E-6</v>
      </c>
      <c r="E14" s="7">
        <f t="shared" si="8"/>
        <v>7.7017776332776254E-6</v>
      </c>
      <c r="F14" s="7">
        <f t="shared" si="8"/>
        <v>7.0987112543821269E-6</v>
      </c>
      <c r="G14" s="62">
        <f>'Fuel cost BLUES'!C33</f>
        <v>6.4956448754863786E-6</v>
      </c>
      <c r="H14" s="7">
        <f t="shared" si="9"/>
        <v>6.5540634083581E-6</v>
      </c>
      <c r="I14" s="7">
        <f t="shared" si="0"/>
        <v>6.6124819412296131E-6</v>
      </c>
      <c r="J14" s="7">
        <f t="shared" si="0"/>
        <v>6.670900474101127E-6</v>
      </c>
      <c r="K14" s="7">
        <f t="shared" si="0"/>
        <v>6.7293190069726401E-6</v>
      </c>
      <c r="L14" s="62">
        <f>'Fuel cost BLUES'!D33</f>
        <v>6.787737539843933E-6</v>
      </c>
      <c r="M14" s="7">
        <f t="shared" si="10"/>
        <v>7.2235023147720206E-6</v>
      </c>
      <c r="N14" s="7">
        <f t="shared" si="1"/>
        <v>7.6592670896999737E-6</v>
      </c>
      <c r="O14" s="7">
        <f t="shared" si="1"/>
        <v>8.0950318646277539E-6</v>
      </c>
      <c r="P14" s="7">
        <f t="shared" si="1"/>
        <v>8.5307966395555341E-6</v>
      </c>
      <c r="Q14" s="62">
        <f>'Fuel cost BLUES'!E33</f>
        <v>8.9665614144830805E-6</v>
      </c>
      <c r="R14" s="7">
        <f t="shared" si="11"/>
        <v>8.9609605059407025E-6</v>
      </c>
      <c r="S14" s="7">
        <f t="shared" si="2"/>
        <v>8.955359597398389E-6</v>
      </c>
      <c r="T14" s="7">
        <f t="shared" si="2"/>
        <v>8.9497586888560787E-6</v>
      </c>
      <c r="U14" s="7">
        <f t="shared" si="2"/>
        <v>8.9441577803137668E-6</v>
      </c>
      <c r="V14" s="62">
        <f>'Fuel cost BLUES'!F33</f>
        <v>8.938556871771521E-6</v>
      </c>
      <c r="W14" s="7">
        <f t="shared" si="12"/>
        <v>9.0354279314660762E-6</v>
      </c>
      <c r="X14" s="7">
        <f t="shared" si="3"/>
        <v>9.1322989911601486E-6</v>
      </c>
      <c r="Y14" s="7">
        <f t="shared" si="3"/>
        <v>9.2291700508542226E-6</v>
      </c>
      <c r="Z14" s="7">
        <f t="shared" si="3"/>
        <v>9.326041110548295E-6</v>
      </c>
      <c r="AA14" s="62">
        <f>'Fuel cost BLUES'!G33</f>
        <v>9.4229121702418998E-6</v>
      </c>
      <c r="AB14" s="7">
        <f t="shared" si="13"/>
        <v>9.5285896899081547E-6</v>
      </c>
      <c r="AC14" s="7">
        <f t="shared" si="4"/>
        <v>9.6342672095744198E-6</v>
      </c>
      <c r="AD14" s="7">
        <f t="shared" si="4"/>
        <v>9.7399447292406849E-6</v>
      </c>
      <c r="AE14" s="7">
        <f t="shared" si="4"/>
        <v>9.84562224890695E-6</v>
      </c>
      <c r="AF14" s="62">
        <f>'Fuel cost BLUES'!H33</f>
        <v>9.9512997685732218E-6</v>
      </c>
      <c r="AG14" s="7">
        <f t="shared" si="14"/>
        <v>1.0192012022869086E-5</v>
      </c>
      <c r="AH14" s="7">
        <f t="shared" si="5"/>
        <v>1.0432724277164955E-5</v>
      </c>
      <c r="AI14" s="7">
        <f t="shared" si="5"/>
        <v>1.0673436531460738E-5</v>
      </c>
      <c r="AJ14" s="7">
        <f t="shared" si="5"/>
        <v>1.0914148785756521E-5</v>
      </c>
      <c r="AK14" s="62">
        <f>'Fuel cost BLUES'!I33</f>
        <v>1.1154861040052304E-5</v>
      </c>
      <c r="AL14" s="7">
        <f t="shared" si="15"/>
        <v>1.0806357715697178E-5</v>
      </c>
      <c r="AM14" s="7">
        <f t="shared" si="6"/>
        <v>1.0457854391341791E-5</v>
      </c>
      <c r="AN14" s="7">
        <f t="shared" si="6"/>
        <v>1.0109351066986406E-5</v>
      </c>
      <c r="AO14" s="7">
        <f t="shared" si="6"/>
        <v>9.7608477426310188E-6</v>
      </c>
      <c r="AP14" s="62">
        <f>'Fuel cost BLUES'!J33</f>
        <v>9.4123444182752726E-6</v>
      </c>
    </row>
    <row r="15" spans="1:42" x14ac:dyDescent="0.45">
      <c r="A15" s="9" t="s">
        <v>550</v>
      </c>
      <c r="B15" s="62">
        <f>'Fuel cost BLUES'!B34</f>
        <v>1.300647208796481E-5</v>
      </c>
      <c r="C15" s="7">
        <f t="shared" si="7"/>
        <v>1.2319624571477394E-5</v>
      </c>
      <c r="D15" s="7">
        <f t="shared" si="8"/>
        <v>1.1632777054990628E-5</v>
      </c>
      <c r="E15" s="7">
        <f t="shared" si="8"/>
        <v>1.0945929538503685E-5</v>
      </c>
      <c r="F15" s="7">
        <f t="shared" si="8"/>
        <v>1.0259082022016745E-5</v>
      </c>
      <c r="G15" s="62">
        <f>'Fuel cost BLUES'!C34</f>
        <v>9.5722345055303313E-6</v>
      </c>
      <c r="H15" s="7">
        <f t="shared" si="9"/>
        <v>9.825776010713699E-6</v>
      </c>
      <c r="I15" s="7">
        <f t="shared" si="0"/>
        <v>1.0079317515896985E-5</v>
      </c>
      <c r="J15" s="7">
        <f t="shared" si="0"/>
        <v>1.0332859021080273E-5</v>
      </c>
      <c r="K15" s="7">
        <f t="shared" si="0"/>
        <v>1.058640052626356E-5</v>
      </c>
      <c r="L15" s="62">
        <f>'Fuel cost BLUES'!D34</f>
        <v>1.0839942031446836E-5</v>
      </c>
      <c r="M15" s="7">
        <f t="shared" si="10"/>
        <v>1.135264004069169E-5</v>
      </c>
      <c r="N15" s="7">
        <f t="shared" si="1"/>
        <v>1.1865338049936621E-5</v>
      </c>
      <c r="O15" s="7">
        <f t="shared" si="1"/>
        <v>1.2378036059181551E-5</v>
      </c>
      <c r="P15" s="7">
        <f t="shared" si="1"/>
        <v>1.2890734068426308E-5</v>
      </c>
      <c r="Q15" s="62">
        <f>'Fuel cost BLUES'!E34</f>
        <v>1.3403432077671187E-5</v>
      </c>
      <c r="R15" s="7">
        <f t="shared" si="11"/>
        <v>1.3383895826868825E-5</v>
      </c>
      <c r="S15" s="7">
        <f t="shared" si="2"/>
        <v>1.3364359576066521E-5</v>
      </c>
      <c r="T15" s="7">
        <f t="shared" si="2"/>
        <v>1.3344823325264217E-5</v>
      </c>
      <c r="U15" s="7">
        <f t="shared" si="2"/>
        <v>1.3325287074461915E-5</v>
      </c>
      <c r="V15" s="62">
        <f>'Fuel cost BLUES'!F34</f>
        <v>1.330575082365967E-5</v>
      </c>
      <c r="W15" s="7">
        <f t="shared" si="12"/>
        <v>1.3227831265825323E-5</v>
      </c>
      <c r="X15" s="7">
        <f t="shared" si="3"/>
        <v>1.3149911707991389E-5</v>
      </c>
      <c r="Y15" s="7">
        <f t="shared" si="3"/>
        <v>1.3071992150157475E-5</v>
      </c>
      <c r="Z15" s="7">
        <f t="shared" si="3"/>
        <v>1.2994072592323542E-5</v>
      </c>
      <c r="AA15" s="62">
        <f>'Fuel cost BLUES'!G34</f>
        <v>1.2916153034490043E-5</v>
      </c>
      <c r="AB15" s="7">
        <f t="shared" si="13"/>
        <v>1.3452924382715073E-5</v>
      </c>
      <c r="AC15" s="7">
        <f t="shared" si="4"/>
        <v>1.3989695730939888E-5</v>
      </c>
      <c r="AD15" s="7">
        <f t="shared" si="4"/>
        <v>1.4526467079164704E-5</v>
      </c>
      <c r="AE15" s="7">
        <f t="shared" si="4"/>
        <v>1.5063238427389519E-5</v>
      </c>
      <c r="AF15" s="62">
        <f>'Fuel cost BLUES'!H34</f>
        <v>1.5600009775614271E-5</v>
      </c>
      <c r="AG15" s="7">
        <f t="shared" si="14"/>
        <v>1.5047267031583281E-5</v>
      </c>
      <c r="AH15" s="7">
        <f t="shared" si="5"/>
        <v>1.4494524287552921E-5</v>
      </c>
      <c r="AI15" s="7">
        <f t="shared" si="5"/>
        <v>1.3941781543522388E-5</v>
      </c>
      <c r="AJ15" s="7">
        <f t="shared" si="5"/>
        <v>1.3389038799492028E-5</v>
      </c>
      <c r="AK15" s="62">
        <f>'Fuel cost BLUES'!I34</f>
        <v>1.2836296055462235E-5</v>
      </c>
      <c r="AL15" s="7">
        <f t="shared" si="15"/>
        <v>1.2957944970933737E-5</v>
      </c>
      <c r="AM15" s="7">
        <f t="shared" si="6"/>
        <v>1.307959388640559E-5</v>
      </c>
      <c r="AN15" s="7">
        <f t="shared" si="6"/>
        <v>1.32012428018774E-5</v>
      </c>
      <c r="AO15" s="7">
        <f t="shared" si="6"/>
        <v>1.3322891717349209E-5</v>
      </c>
      <c r="AP15" s="62">
        <f>'Fuel cost BLUES'!J34</f>
        <v>1.3444540632821363E-5</v>
      </c>
    </row>
    <row r="16" spans="1:42" x14ac:dyDescent="0.45">
      <c r="A16" s="9" t="s">
        <v>551</v>
      </c>
      <c r="B16" s="63">
        <f>'Fuel cost BLUES'!B35</f>
        <v>0</v>
      </c>
      <c r="C16" s="52">
        <f t="shared" si="7"/>
        <v>0</v>
      </c>
      <c r="D16" s="52">
        <f t="shared" si="8"/>
        <v>0</v>
      </c>
      <c r="E16" s="52">
        <f t="shared" si="8"/>
        <v>0</v>
      </c>
      <c r="F16" s="52">
        <f t="shared" si="8"/>
        <v>0</v>
      </c>
      <c r="G16" s="63">
        <f>'Fuel cost BLUES'!C35</f>
        <v>0</v>
      </c>
      <c r="H16" s="52">
        <f t="shared" si="9"/>
        <v>0</v>
      </c>
      <c r="I16" s="52">
        <f t="shared" si="0"/>
        <v>0</v>
      </c>
      <c r="J16" s="52">
        <f t="shared" si="0"/>
        <v>0</v>
      </c>
      <c r="K16" s="52">
        <f t="shared" si="0"/>
        <v>0</v>
      </c>
      <c r="L16" s="63">
        <f>'Fuel cost BLUES'!D35</f>
        <v>0</v>
      </c>
      <c r="M16" s="52">
        <f t="shared" si="10"/>
        <v>0</v>
      </c>
      <c r="N16" s="52">
        <f t="shared" si="1"/>
        <v>0</v>
      </c>
      <c r="O16" s="52">
        <f t="shared" si="1"/>
        <v>0</v>
      </c>
      <c r="P16" s="52">
        <f t="shared" si="1"/>
        <v>0</v>
      </c>
      <c r="Q16" s="63">
        <f>'Fuel cost BLUES'!E35</f>
        <v>0</v>
      </c>
      <c r="R16" s="52">
        <f t="shared" si="11"/>
        <v>0</v>
      </c>
      <c r="S16" s="52">
        <f t="shared" si="2"/>
        <v>0</v>
      </c>
      <c r="T16" s="52">
        <f t="shared" si="2"/>
        <v>0</v>
      </c>
      <c r="U16" s="52">
        <f t="shared" si="2"/>
        <v>0</v>
      </c>
      <c r="V16" s="63">
        <f>'Fuel cost BLUES'!F35</f>
        <v>0</v>
      </c>
      <c r="W16" s="52">
        <f t="shared" si="12"/>
        <v>0</v>
      </c>
      <c r="X16" s="52">
        <f t="shared" si="3"/>
        <v>0</v>
      </c>
      <c r="Y16" s="52">
        <f t="shared" si="3"/>
        <v>0</v>
      </c>
      <c r="Z16" s="52">
        <f t="shared" si="3"/>
        <v>0</v>
      </c>
      <c r="AA16" s="63">
        <f>'Fuel cost BLUES'!G35</f>
        <v>0</v>
      </c>
      <c r="AB16" s="52">
        <f t="shared" si="13"/>
        <v>0</v>
      </c>
      <c r="AC16" s="52">
        <f t="shared" si="4"/>
        <v>0</v>
      </c>
      <c r="AD16" s="52">
        <f t="shared" si="4"/>
        <v>0</v>
      </c>
      <c r="AE16" s="52">
        <f t="shared" si="4"/>
        <v>0</v>
      </c>
      <c r="AF16" s="63">
        <f>'Fuel cost BLUES'!H35</f>
        <v>0</v>
      </c>
      <c r="AG16" s="52">
        <f t="shared" si="14"/>
        <v>0</v>
      </c>
      <c r="AH16" s="52">
        <f t="shared" si="5"/>
        <v>0</v>
      </c>
      <c r="AI16" s="52">
        <f t="shared" si="5"/>
        <v>0</v>
      </c>
      <c r="AJ16" s="52">
        <f t="shared" si="5"/>
        <v>0</v>
      </c>
      <c r="AK16" s="63">
        <f>'Fuel cost BLUES'!I35</f>
        <v>0</v>
      </c>
      <c r="AL16" s="52">
        <f t="shared" si="15"/>
        <v>0</v>
      </c>
      <c r="AM16" s="52">
        <f t="shared" si="6"/>
        <v>0</v>
      </c>
      <c r="AN16" s="52">
        <f t="shared" si="6"/>
        <v>0</v>
      </c>
      <c r="AO16" s="52">
        <f t="shared" si="6"/>
        <v>0</v>
      </c>
      <c r="AP16" s="63">
        <f>'Fuel cost BLUES'!J35</f>
        <v>0</v>
      </c>
    </row>
    <row r="17" spans="1:43" s="7" customFormat="1" x14ac:dyDescent="0.45">
      <c r="A17" s="7" t="s">
        <v>445</v>
      </c>
      <c r="B17" s="62">
        <f>Hydrogen!B21</f>
        <v>7.492993723247136E-5</v>
      </c>
      <c r="C17" s="7">
        <f t="shared" si="7"/>
        <v>7.4929937232470764E-5</v>
      </c>
      <c r="D17" s="7">
        <f t="shared" si="8"/>
        <v>7.4929937232470764E-5</v>
      </c>
      <c r="E17" s="7">
        <f t="shared" si="8"/>
        <v>7.4929937232470764E-5</v>
      </c>
      <c r="F17" s="7">
        <f t="shared" si="8"/>
        <v>7.4929937232470764E-5</v>
      </c>
      <c r="G17" s="62">
        <f>Hydrogen!C21</f>
        <v>7.492993723247136E-5</v>
      </c>
      <c r="H17" s="7">
        <f t="shared" si="9"/>
        <v>7.0636199256228493E-5</v>
      </c>
      <c r="I17" s="7">
        <f t="shared" si="0"/>
        <v>6.6342461279984827E-5</v>
      </c>
      <c r="J17" s="7">
        <f t="shared" si="0"/>
        <v>6.2048723303742556E-5</v>
      </c>
      <c r="K17" s="7">
        <f t="shared" si="0"/>
        <v>5.7754985327500286E-5</v>
      </c>
      <c r="L17" s="62">
        <f>Hydrogen!D21</f>
        <v>5.3461247351257649E-5</v>
      </c>
      <c r="M17" s="7">
        <f t="shared" si="10"/>
        <v>5.2821396201857727E-5</v>
      </c>
      <c r="N17" s="7">
        <f t="shared" si="1"/>
        <v>5.2181545052456918E-5</v>
      </c>
      <c r="O17" s="7">
        <f t="shared" si="1"/>
        <v>5.1541693903055932E-5</v>
      </c>
      <c r="P17" s="7">
        <f t="shared" si="1"/>
        <v>5.090184275365513E-5</v>
      </c>
      <c r="Q17" s="62">
        <f>Hydrogen!E21</f>
        <v>5.0261991604253257E-5</v>
      </c>
      <c r="R17" s="7">
        <f t="shared" si="11"/>
        <v>4.9622140454853335E-5</v>
      </c>
      <c r="S17" s="7">
        <f t="shared" si="2"/>
        <v>4.8982289305452532E-5</v>
      </c>
      <c r="T17" s="7">
        <f t="shared" si="2"/>
        <v>4.8342438156051547E-5</v>
      </c>
      <c r="U17" s="7">
        <f t="shared" si="2"/>
        <v>4.7702587006650737E-5</v>
      </c>
      <c r="V17" s="62">
        <f>Hydrogen!F21</f>
        <v>4.7062735857248864E-5</v>
      </c>
      <c r="W17" s="7">
        <f t="shared" si="12"/>
        <v>4.6633362059626297E-5</v>
      </c>
      <c r="X17" s="7">
        <f t="shared" si="3"/>
        <v>4.6203988262002138E-5</v>
      </c>
      <c r="Y17" s="7">
        <f t="shared" si="3"/>
        <v>4.5774614464377803E-5</v>
      </c>
      <c r="Z17" s="7">
        <f t="shared" si="3"/>
        <v>4.5345240666753474E-5</v>
      </c>
      <c r="AA17" s="62">
        <f>Hydrogen!G21</f>
        <v>4.4915866869127492E-5</v>
      </c>
      <c r="AB17" s="7">
        <f t="shared" si="13"/>
        <v>4.4486493071502208E-5</v>
      </c>
      <c r="AC17" s="7">
        <f t="shared" si="4"/>
        <v>4.4057119273877879E-5</v>
      </c>
      <c r="AD17" s="7">
        <f t="shared" si="4"/>
        <v>4.362774547625372E-5</v>
      </c>
      <c r="AE17" s="7">
        <f t="shared" si="4"/>
        <v>4.3198371678629391E-5</v>
      </c>
      <c r="AF17" s="62">
        <f>Hydrogen!H21</f>
        <v>4.2768997881006126E-5</v>
      </c>
      <c r="AG17" s="7">
        <f t="shared" si="14"/>
        <v>4.2558520529227192E-5</v>
      </c>
      <c r="AH17" s="7">
        <f t="shared" si="5"/>
        <v>4.234804317745063E-5</v>
      </c>
      <c r="AI17" s="7">
        <f t="shared" si="5"/>
        <v>4.213756582567398E-5</v>
      </c>
      <c r="AJ17" s="7">
        <f t="shared" si="5"/>
        <v>4.1927088473897418E-5</v>
      </c>
      <c r="AK17" s="62">
        <f>Hydrogen!I21</f>
        <v>4.1716611122123099E-5</v>
      </c>
      <c r="AL17" s="7">
        <f t="shared" si="15"/>
        <v>4.1506133770346978E-5</v>
      </c>
      <c r="AM17" s="7">
        <f t="shared" si="6"/>
        <v>4.1295656418570328E-5</v>
      </c>
      <c r="AN17" s="7">
        <f t="shared" si="6"/>
        <v>4.1085179066793766E-5</v>
      </c>
      <c r="AO17" s="7">
        <f t="shared" si="6"/>
        <v>4.0874701715017204E-5</v>
      </c>
      <c r="AP17" s="62">
        <f>Hydrogen!J21</f>
        <v>4.0664224363240073E-5</v>
      </c>
    </row>
    <row r="18" spans="1:43" x14ac:dyDescent="0.45">
      <c r="A18" s="9" t="s">
        <v>583</v>
      </c>
      <c r="G18" s="62">
        <f>'Fuel cost BLUES'!C60</f>
        <v>6.6642984014209596E-5</v>
      </c>
      <c r="H18" s="7">
        <f>(($G18-$L18)*H$1+($L18*$G$1-$L$1*$G18))/($G$1-$L$1)</f>
        <v>6.1731975932902142E-5</v>
      </c>
      <c r="I18" s="7">
        <f t="shared" si="0"/>
        <v>5.682096785159796E-5</v>
      </c>
      <c r="J18" s="7">
        <f t="shared" si="0"/>
        <v>5.1909959770293779E-5</v>
      </c>
      <c r="K18" s="7">
        <f t="shared" si="0"/>
        <v>4.6998951688989597E-5</v>
      </c>
      <c r="L18" s="62">
        <f>'Fuel cost BLUES'!D60</f>
        <v>4.208794360768957E-5</v>
      </c>
      <c r="M18" s="7">
        <f>(($L18-$Q18)*M$1+($Q18*$L$1-$Q$1*$L18))/($L$1-$Q$1)</f>
        <v>4.6004284678223542E-5</v>
      </c>
      <c r="N18" s="7">
        <f t="shared" si="1"/>
        <v>4.9920625748757494E-5</v>
      </c>
      <c r="O18" s="7">
        <f t="shared" si="1"/>
        <v>5.3836966819291453E-5</v>
      </c>
      <c r="P18" s="7">
        <f t="shared" si="1"/>
        <v>5.7753307889825412E-5</v>
      </c>
      <c r="Q18" s="62">
        <f>'Fuel cost BLUES'!E60</f>
        <v>6.1669648960359553E-5</v>
      </c>
      <c r="R18" s="7">
        <f>(($Q18-$V18)*R$1+($V18*$Q$1-$V$1*$Q18))/($Q$1-$V$1)</f>
        <v>6.2940845928580877E-5</v>
      </c>
      <c r="S18" s="7">
        <f t="shared" si="2"/>
        <v>6.4212042896802038E-5</v>
      </c>
      <c r="T18" s="7">
        <f t="shared" si="2"/>
        <v>6.5483239865023538E-5</v>
      </c>
      <c r="U18" s="7">
        <f t="shared" si="2"/>
        <v>6.6754436833244699E-5</v>
      </c>
      <c r="V18" s="62">
        <f>'Fuel cost BLUES'!F60</f>
        <v>6.8025633801465981E-5</v>
      </c>
      <c r="W18" s="7">
        <f>(($V18-$AA18)*W$1+($AA18*$V$1-$AA$1*$V18))/($V$1-$AA$1)</f>
        <v>7.101642458491528E-5</v>
      </c>
      <c r="X18" s="7">
        <f t="shared" si="3"/>
        <v>7.4007215368366436E-5</v>
      </c>
      <c r="Y18" s="7">
        <f t="shared" si="3"/>
        <v>7.69980061518169E-5</v>
      </c>
      <c r="Z18" s="7">
        <f t="shared" si="3"/>
        <v>7.9988796935267364E-5</v>
      </c>
      <c r="AA18" s="62">
        <f>'Fuel cost BLUES'!G60</f>
        <v>8.2979587718719916E-5</v>
      </c>
      <c r="AB18" s="7">
        <f>(($AA18-$AF18)*AB$1+($AF18*$AA$1-$AF$1*$AA18))/($AA$1-$AF$1)</f>
        <v>8.3916615417947357E-5</v>
      </c>
      <c r="AC18" s="7">
        <f t="shared" si="4"/>
        <v>8.4853643117175503E-5</v>
      </c>
      <c r="AD18" s="7">
        <f t="shared" si="4"/>
        <v>8.5790670816403988E-5</v>
      </c>
      <c r="AE18" s="7">
        <f t="shared" si="4"/>
        <v>8.6727698515632121E-5</v>
      </c>
      <c r="AF18" s="62">
        <f>'Fuel cost BLUES'!H60</f>
        <v>8.7664726214861337E-5</v>
      </c>
      <c r="AG18" s="7">
        <f>(($AF18-$AK18)*AG$1+($AK18*$AF$1-$AK$1*$AF18))/($AF$1-$AK$1)</f>
        <v>8.8848245003490817E-5</v>
      </c>
      <c r="AH18" s="7">
        <f t="shared" si="5"/>
        <v>9.0031763792120309E-5</v>
      </c>
      <c r="AI18" s="7">
        <f t="shared" si="5"/>
        <v>9.1215282580749815E-5</v>
      </c>
      <c r="AJ18" s="7">
        <f t="shared" si="5"/>
        <v>9.2398801369379674E-5</v>
      </c>
      <c r="AK18" s="62">
        <f>'Fuel cost BLUES'!I60</f>
        <v>9.3582320158009072E-5</v>
      </c>
      <c r="AL18" s="7">
        <f>(($AK18-$AP18)*AL$1+($AP18*$AK$1-$AP$1*$AK18))/($AK$1-$AP$1)</f>
        <v>9.5130362397202042E-5</v>
      </c>
      <c r="AM18" s="7">
        <f t="shared" si="6"/>
        <v>9.6678404636394566E-5</v>
      </c>
      <c r="AN18" s="7">
        <f t="shared" si="6"/>
        <v>9.8226446875587794E-5</v>
      </c>
      <c r="AO18" s="7">
        <f t="shared" si="6"/>
        <v>9.9774489114781009E-5</v>
      </c>
      <c r="AP18" s="62">
        <f>'Fuel cost BLUES'!J60</f>
        <v>1.0132253135397421E-4</v>
      </c>
    </row>
    <row r="20" spans="1:43" x14ac:dyDescent="0.45">
      <c r="G20" s="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</row>
    <row r="21" spans="1:43" x14ac:dyDescent="0.45">
      <c r="A21" s="8"/>
      <c r="B21" s="8"/>
      <c r="C21" s="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8"/>
      <c r="AO21" s="8"/>
      <c r="AP21" s="8"/>
      <c r="AQ21" s="8"/>
    </row>
    <row r="22" spans="1:43" x14ac:dyDescent="0.4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3" x14ac:dyDescent="0.4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3" x14ac:dyDescent="0.45">
      <c r="A24" s="8"/>
      <c r="B24" s="8"/>
      <c r="C24" s="8"/>
      <c r="D24" s="8"/>
      <c r="E24" s="8"/>
      <c r="F24" s="8"/>
      <c r="G24" s="8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68"/>
      <c r="AO24" s="68"/>
      <c r="AP24" s="68"/>
      <c r="AQ24" s="68"/>
    </row>
    <row r="25" spans="1:43" x14ac:dyDescent="0.4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 x14ac:dyDescent="0.45"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8632812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223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213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200</v>
      </c>
    </row>
    <row r="41" spans="1:37" ht="15" customHeight="1" x14ac:dyDescent="0.45">
      <c r="B41" s="15" t="s">
        <v>380</v>
      </c>
    </row>
    <row r="42" spans="1:37" ht="15" customHeight="1" x14ac:dyDescent="0.45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177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162</v>
      </c>
    </row>
    <row r="84" spans="1:37" ht="15" customHeight="1" x14ac:dyDescent="0.45">
      <c r="B84" s="15" t="s">
        <v>390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161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133</v>
      </c>
    </row>
    <row r="118" spans="1:37" ht="15" customHeight="1" x14ac:dyDescent="0.45">
      <c r="B118" s="15" t="s">
        <v>394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123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95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90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89</v>
      </c>
      <c r="B168" s="93" t="s">
        <v>398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</row>
    <row r="169" spans="1:37" ht="15" customHeight="1" x14ac:dyDescent="0.45">
      <c r="B169" s="39" t="s">
        <v>399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400</v>
      </c>
    </row>
    <row r="172" spans="1:37" ht="15" customHeight="1" x14ac:dyDescent="0.45">
      <c r="B172" s="39" t="s">
        <v>401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402</v>
      </c>
    </row>
    <row r="176" spans="1:37" ht="15" customHeight="1" x14ac:dyDescent="0.45">
      <c r="B176" s="39" t="s">
        <v>403</v>
      </c>
    </row>
    <row r="177" spans="2:2" ht="15" customHeight="1" x14ac:dyDescent="0.45">
      <c r="B177" s="39" t="s">
        <v>404</v>
      </c>
    </row>
    <row r="178" spans="2:2" ht="15" customHeight="1" x14ac:dyDescent="0.45">
      <c r="B178" s="39" t="s">
        <v>405</v>
      </c>
    </row>
    <row r="179" spans="2:2" ht="15" customHeight="1" x14ac:dyDescent="0.45">
      <c r="B179" s="39" t="s">
        <v>406</v>
      </c>
    </row>
    <row r="180" spans="2:2" ht="15" customHeight="1" x14ac:dyDescent="0.45">
      <c r="B180" s="39" t="s">
        <v>407</v>
      </c>
    </row>
    <row r="181" spans="2:2" ht="15" customHeight="1" x14ac:dyDescent="0.45">
      <c r="B181" s="39" t="s">
        <v>88</v>
      </c>
    </row>
    <row r="182" spans="2:2" ht="15" customHeight="1" x14ac:dyDescent="0.45">
      <c r="B182" s="39" t="s">
        <v>408</v>
      </c>
    </row>
    <row r="183" spans="2:2" ht="15" customHeight="1" x14ac:dyDescent="0.45">
      <c r="B183" s="39" t="s">
        <v>363</v>
      </c>
    </row>
    <row r="184" spans="2:2" ht="15" customHeight="1" x14ac:dyDescent="0.45">
      <c r="B184" s="39" t="s">
        <v>409</v>
      </c>
    </row>
    <row r="185" spans="2:2" ht="15" customHeight="1" x14ac:dyDescent="0.45">
      <c r="B185" s="39" t="s">
        <v>410</v>
      </c>
    </row>
    <row r="186" spans="2:2" ht="15" customHeight="1" x14ac:dyDescent="0.45">
      <c r="B186" s="39" t="s">
        <v>411</v>
      </c>
    </row>
    <row r="187" spans="2:2" ht="15" customHeight="1" x14ac:dyDescent="0.45">
      <c r="B187" s="39" t="s">
        <v>412</v>
      </c>
    </row>
    <row r="188" spans="2:2" ht="15" customHeight="1" x14ac:dyDescent="0.45">
      <c r="B188" s="39" t="s">
        <v>413</v>
      </c>
    </row>
    <row r="189" spans="2:2" ht="15" customHeight="1" x14ac:dyDescent="0.45">
      <c r="B189" s="39" t="s">
        <v>414</v>
      </c>
    </row>
    <row r="190" spans="2:2" ht="15" customHeight="1" x14ac:dyDescent="0.45">
      <c r="B190" s="39" t="s">
        <v>415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416</v>
      </c>
    </row>
    <row r="194" spans="2:2" ht="15" customHeight="1" x14ac:dyDescent="0.45">
      <c r="B194" s="39" t="s">
        <v>417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418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419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420</v>
      </c>
    </row>
    <row r="205" spans="2:2" ht="15" customHeight="1" x14ac:dyDescent="0.45">
      <c r="B205" s="39" t="s">
        <v>421</v>
      </c>
    </row>
    <row r="206" spans="2:2" ht="15" customHeight="1" x14ac:dyDescent="0.45">
      <c r="B206" s="39" t="s">
        <v>422</v>
      </c>
    </row>
    <row r="207" spans="2:2" ht="15" customHeight="1" x14ac:dyDescent="0.45">
      <c r="B207" s="39" t="s">
        <v>423</v>
      </c>
    </row>
    <row r="208" spans="2:2" ht="15" customHeight="1" x14ac:dyDescent="0.45">
      <c r="B208" s="39" t="s">
        <v>424</v>
      </c>
    </row>
    <row r="209" spans="2:2" ht="15" customHeight="1" x14ac:dyDescent="0.45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8632812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324</v>
      </c>
      <c r="B10" s="22" t="s">
        <v>0</v>
      </c>
    </row>
    <row r="11" spans="1:37" ht="15" customHeight="1" x14ac:dyDescent="0.45">
      <c r="B11" s="21" t="s">
        <v>426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427</v>
      </c>
    </row>
    <row r="71" spans="1:37" ht="15" customHeight="1" x14ac:dyDescent="0.45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3" t="s">
        <v>32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</row>
    <row r="147" spans="2:37" ht="15" customHeight="1" x14ac:dyDescent="0.45">
      <c r="B147" s="39" t="s">
        <v>367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363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368</v>
      </c>
    </row>
    <row r="154" spans="2:37" ht="15" customHeight="1" x14ac:dyDescent="0.45">
      <c r="B154" s="39" t="s">
        <v>369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428</v>
      </c>
    </row>
    <row r="160" spans="2:37" ht="15" customHeight="1" x14ac:dyDescent="0.45">
      <c r="B160" s="39" t="s">
        <v>429</v>
      </c>
    </row>
    <row r="161" spans="2:2" ht="15" customHeight="1" x14ac:dyDescent="0.45">
      <c r="B161" s="39" t="s">
        <v>430</v>
      </c>
    </row>
    <row r="162" spans="2:2" ht="15" customHeight="1" x14ac:dyDescent="0.45">
      <c r="B162" s="39" t="s">
        <v>431</v>
      </c>
    </row>
    <row r="163" spans="2:2" ht="15" customHeight="1" x14ac:dyDescent="0.45">
      <c r="B163" s="39" t="s">
        <v>432</v>
      </c>
    </row>
    <row r="164" spans="2:2" ht="15" customHeight="1" x14ac:dyDescent="0.45">
      <c r="B164" s="39" t="s">
        <v>433</v>
      </c>
    </row>
    <row r="165" spans="2:2" ht="15" customHeight="1" x14ac:dyDescent="0.45">
      <c r="B165" s="39" t="s">
        <v>434</v>
      </c>
    </row>
    <row r="166" spans="2:2" ht="15" customHeight="1" x14ac:dyDescent="0.45">
      <c r="B166" s="39" t="s">
        <v>435</v>
      </c>
    </row>
    <row r="167" spans="2:2" ht="15" customHeight="1" x14ac:dyDescent="0.45">
      <c r="B167" s="39" t="s">
        <v>436</v>
      </c>
    </row>
    <row r="168" spans="2:2" ht="15" customHeight="1" x14ac:dyDescent="0.45">
      <c r="B168" s="39" t="s">
        <v>437</v>
      </c>
    </row>
    <row r="169" spans="2:2" ht="15" customHeight="1" x14ac:dyDescent="0.45">
      <c r="B169" s="39" t="s">
        <v>229</v>
      </c>
    </row>
    <row r="170" spans="2:2" ht="15" customHeight="1" x14ac:dyDescent="0.45">
      <c r="B170" s="39" t="s">
        <v>424</v>
      </c>
    </row>
    <row r="171" spans="2:2" ht="15" customHeight="1" x14ac:dyDescent="0.45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RowHeight="14.25" x14ac:dyDescent="0.45"/>
  <cols>
    <col min="1" max="1" width="39.1328125" customWidth="1"/>
  </cols>
  <sheetData>
    <row r="1" spans="1:35" x14ac:dyDescent="0.45">
      <c r="A1" s="35" t="s">
        <v>442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443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444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438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439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86328125" style="9" customWidth="1"/>
    <col min="2" max="2" width="8" style="9" customWidth="1"/>
    <col min="3" max="3" width="17.46484375" style="9" bestFit="1" customWidth="1"/>
    <col min="4" max="4" width="13.53125" style="9" bestFit="1" customWidth="1"/>
    <col min="5" max="5" width="21" style="9" customWidth="1"/>
    <col min="6" max="6" width="20.5312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5.95" customHeight="1" x14ac:dyDescent="0.4">
      <c r="A1" s="23" t="s">
        <v>325</v>
      </c>
    </row>
    <row r="2" spans="1:16" s="23" customFormat="1" ht="15.95" customHeight="1" x14ac:dyDescent="0.4">
      <c r="A2" s="23" t="s">
        <v>326</v>
      </c>
    </row>
    <row r="3" spans="1:16" s="23" customFormat="1" ht="15.95" customHeight="1" x14ac:dyDescent="0.4">
      <c r="A3" s="23" t="s">
        <v>327</v>
      </c>
    </row>
    <row r="4" spans="1:16" s="24" customFormat="1" ht="15.95" customHeight="1" x14ac:dyDescent="0.45"/>
    <row r="5" spans="1:16" s="24" customFormat="1" ht="26.65" x14ac:dyDescent="0.45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45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45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458</v>
      </c>
      <c r="B3" s="9">
        <f>'Coal Adjustment'!B8/10^6*About!$A$120*nonlignite_multiplier</f>
        <v>1.8896925495816606E-6</v>
      </c>
      <c r="C3" s="9">
        <f>'Coal Adjustment'!C8/10^6*About!$A$120*nonlignite_multiplier</f>
        <v>1.8896925495816606E-6</v>
      </c>
      <c r="D3" s="9">
        <f>'Coal Adjustment'!D8/10^6*About!$A$120*nonlignite_multiplier</f>
        <v>1.9172123439930437E-6</v>
      </c>
      <c r="E3" s="9">
        <f>'Coal Adjustment'!E8/10^6*About!$A$120*nonlignite_multiplier</f>
        <v>1.944732138404427E-6</v>
      </c>
      <c r="F3" s="9">
        <f>'Coal Adjustment'!F8/10^6*About!$A$120*nonlignite_multiplier</f>
        <v>2.0309145598342812E-6</v>
      </c>
      <c r="G3" s="9">
        <f>'Coal Adjustment'!G8/10^6*About!$A$120*nonlignite_multiplier</f>
        <v>2.0372960360704536E-6</v>
      </c>
      <c r="H3" s="9">
        <f>'Coal Adjustment'!H8/10^6*About!$A$120*nonlignite_multiplier</f>
        <v>2.038732193146008E-6</v>
      </c>
      <c r="I3" s="9">
        <f>'Coal Adjustment'!I8/10^6*About!$A$120*nonlignite_multiplier</f>
        <v>2.0043591150080221E-6</v>
      </c>
      <c r="J3" s="9">
        <f>'Coal Adjustment'!J8/10^6*About!$A$120*nonlignite_multiplier</f>
        <v>2.0152820782601026E-6</v>
      </c>
      <c r="K3" s="9">
        <f>'Coal Adjustment'!K8/10^6*About!$A$120*nonlignite_multiplier</f>
        <v>2.010817644274104E-6</v>
      </c>
      <c r="L3" s="9">
        <f>'Coal Adjustment'!L8/10^6*About!$A$120*nonlignite_multiplier</f>
        <v>2.0157954556762507E-6</v>
      </c>
      <c r="M3" s="9">
        <f>'Coal Adjustment'!M8/10^6*About!$A$120*nonlignite_multiplier</f>
        <v>2.0197093782557826E-6</v>
      </c>
      <c r="N3" s="9">
        <f>'Coal Adjustment'!N8/10^6*About!$A$120*nonlignite_multiplier</f>
        <v>2.0410976283292732E-6</v>
      </c>
      <c r="O3" s="9">
        <f>'Coal Adjustment'!O8/10^6*About!$A$120*nonlignite_multiplier</f>
        <v>2.0585255383353339E-6</v>
      </c>
      <c r="P3" s="9">
        <f>'Coal Adjustment'!P8/10^6*About!$A$120*nonlignite_multiplier</f>
        <v>2.0544510112476765E-6</v>
      </c>
      <c r="Q3" s="9">
        <f>'Coal Adjustment'!Q8/10^6*About!$A$120*nonlignite_multiplier</f>
        <v>2.0428299289776144E-6</v>
      </c>
      <c r="R3" s="9">
        <f>'Coal Adjustment'!R8/10^6*About!$A$120*nonlignite_multiplier</f>
        <v>2.0451907224120899E-6</v>
      </c>
      <c r="S3" s="9">
        <f>'Coal Adjustment'!S8/10^6*About!$A$120*nonlignite_multiplier</f>
        <v>2.0426516858240876E-6</v>
      </c>
      <c r="T3" s="9">
        <f>'Coal Adjustment'!T8/10^6*About!$A$120*nonlignite_multiplier</f>
        <v>2.0486757474034471E-6</v>
      </c>
      <c r="U3" s="9">
        <f>'Coal Adjustment'!U8/10^6*About!$A$120*nonlignite_multiplier</f>
        <v>2.0547582950175584E-6</v>
      </c>
      <c r="V3" s="9">
        <f>'Coal Adjustment'!V8/10^6*About!$A$120*nonlignite_multiplier</f>
        <v>2.0598103744003411E-6</v>
      </c>
      <c r="W3" s="9">
        <f>'Coal Adjustment'!W8/10^6*About!$A$120*nonlignite_multiplier</f>
        <v>2.065067619079632E-6</v>
      </c>
      <c r="X3" s="9">
        <f>'Coal Adjustment'!X8/10^6*About!$A$120*nonlignite_multiplier</f>
        <v>2.0705374558534932E-6</v>
      </c>
      <c r="Y3" s="9">
        <f>'Coal Adjustment'!Y8/10^6*About!$A$120*nonlignite_multiplier</f>
        <v>2.0738433093415659E-6</v>
      </c>
      <c r="Z3" s="9">
        <f>'Coal Adjustment'!Z8/10^6*About!$A$120*nonlignite_multiplier</f>
        <v>2.0744959392214072E-6</v>
      </c>
      <c r="AA3" s="9">
        <f>'Coal Adjustment'!AA8/10^6*About!$A$120*nonlignite_multiplier</f>
        <v>2.0741236709684681E-6</v>
      </c>
      <c r="AB3" s="9">
        <f>'Coal Adjustment'!AB8/10^6*About!$A$120*nonlignite_multiplier</f>
        <v>2.0723263858370701E-6</v>
      </c>
      <c r="AC3" s="9">
        <f>'Coal Adjustment'!AC8/10^6*About!$A$120*nonlignite_multiplier</f>
        <v>2.0710276245256932E-6</v>
      </c>
      <c r="AD3" s="9">
        <f>'Coal Adjustment'!AD8/10^6*About!$A$120*nonlignite_multiplier</f>
        <v>2.071882634652768E-6</v>
      </c>
      <c r="AE3" s="9">
        <f>'Coal Adjustment'!AE8/10^6*About!$A$120*nonlignite_multiplier</f>
        <v>2.0723709466254518E-6</v>
      </c>
      <c r="AF3" s="9">
        <f>'Coal Adjustment'!AF8/10^6*About!$A$120*nonlignite_multiplier</f>
        <v>2.0700417170827463E-6</v>
      </c>
      <c r="AG3" s="9">
        <f>'Coal Adjustment'!AG8/10^6*About!$A$120*nonlignite_multiplier</f>
        <v>2.0708057489335415E-6</v>
      </c>
      <c r="AH3" s="9">
        <f>'Coal Adjustment'!AH8/10^6*About!$A$120*nonlignite_multiplier</f>
        <v>2.0722437627086121E-6</v>
      </c>
      <c r="AI3" s="9">
        <f>'Coal Adjustment'!AI8/10^6*About!$A$120*nonlignite_multiplier</f>
        <v>2.0723709466254518E-6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2'!$C$1:$AJ$1)))/10^6*About!$A$120*nonlignite_multiplier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2'!$C$1:$AJ$1)))/10^6*About!$A$120*nonlignite_multiplier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2'!$C$1:$AJ$1)))/10^6*About!$A$120*nonlignite_multiplier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2'!$C$1:$AJ$1)))/10^6*About!$A$120*nonlignite_multiplier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2'!$C$1:$AJ$1)))/10^6*About!$A$120*nonlignite_multiplier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2'!$C$1:$AJ$1)))/10^6*About!$A$120*nonlignite_multiplier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2'!$C$1:$AJ$1)))/10^6*About!$A$120*nonlignite_multiplier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2'!$C$1:$AJ$1)))/10^6*About!$A$120*nonlignite_multiplier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2'!$C$1:$AJ$1)))/10^6*About!$A$120*nonlignite_multiplier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2'!$C$1:$AJ$1)))/10^6*About!$A$120*nonlignite_multiplier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2'!$C$1:$AJ$1)))/10^6*About!$A$120*nonlignite_multiplier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2'!$C$1:$AJ$1)))/10^6*About!$A$120*nonlignite_multiplier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2'!$C$1:$AJ$1)))/10^6*About!$A$120*nonlignite_multiplier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2'!$C$1:$AJ$1)))/10^6*About!$A$120*nonlignite_multiplier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2'!$C$1:$AJ$1)))/10^6*About!$A$120*nonlignite_multiplier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2'!$C$1:$AJ$1)))/10^6*About!$A$120*nonlignite_multiplier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2'!$C$1:$AJ$1)))/10^6*About!$A$120*nonlignite_multiplier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2'!$C$1:$AJ$1)))/10^6*About!$A$120*nonlignite_multiplier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2'!$C$1:$AJ$1)))/10^6*About!$A$120*nonlignite_multiplier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2'!$C$1:$AJ$1)))/10^6*About!$A$120*nonlignite_multiplier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2'!$C$1:$AJ$1)))/10^6*About!$A$120*nonlignite_multiplier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2'!$C$1:$AJ$1)))/10^6*About!$A$120*nonlignite_multiplier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2'!$C$1:$AJ$1)))/10^6*About!$A$120*nonlignite_multiplier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2'!$C$1:$AJ$1)))/10^6*About!$A$120*nonlignite_multiplier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2'!$C$1:$AJ$1)))/10^6*About!$A$120*nonlignite_multiplier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2'!$C$1:$AJ$1)))/10^6*About!$A$120*nonlignite_multiplier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2'!$C$1:$AJ$1)))/10^6*About!$A$120*nonlignite_multiplier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2'!$C$1:$AJ$1)))/10^6*About!$A$120*nonlignite_multiplier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2'!$C$1:$AJ$1)))/10^6*About!$A$120*nonlignite_multiplier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2'!$C$1:$AJ$1)))/10^6*About!$A$120*nonlignite_multiplier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2'!$C$1:$AJ$1)))/10^6*About!$A$120*nonlignite_multiplier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2'!$C$1:$AJ$1)))/10^6*About!$A$120*nonlignite_multiplier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2'!$C$1:$AJ$1)))/10^6*About!$A$120*nonlignite_multiplier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2'!$C$1:$AJ$1)))/10^6*About!$A$120*nonlignite_multiplier</f>
        <v>3.9079957744775265E-6</v>
      </c>
    </row>
    <row r="7" spans="1:37" x14ac:dyDescent="0.45">
      <c r="A7" s="10" t="s">
        <v>462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464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3'!$C$44:$AJ$44,MATCH(B$1,'AEO Table 3'!$C$1:$AJ$1,0))/10^6*About!$A$120</f>
        <v>7.8995658140000013E-6</v>
      </c>
      <c r="C2" s="4">
        <f>INDEX('AEO Table 3'!$C$44:$AJ$44,MATCH(C$1,'AEO Table 3'!$C$1:$AJ$1,0))/10^6*About!$A$120</f>
        <v>9.9976372760000008E-6</v>
      </c>
      <c r="D2" s="4">
        <f>INDEX('AEO Table 3'!$C$44:$AJ$44,MATCH(D$1,'AEO Table 3'!$C$1:$AJ$1,0))/10^6*About!$A$120</f>
        <v>1.0172931508000001E-5</v>
      </c>
      <c r="E2" s="4">
        <f>INDEX('AEO Table 3'!$C$44:$AJ$44,MATCH(E$1,'AEO Table 3'!$C$1:$AJ$1,0))/10^6*About!$A$120</f>
        <v>1.0737401456E-5</v>
      </c>
      <c r="F2" s="4">
        <f>INDEX('AEO Table 3'!$C$44:$AJ$44,MATCH(F$1,'AEO Table 3'!$C$1:$AJ$1,0))/10^6*About!$A$120</f>
        <v>1.0748106224E-5</v>
      </c>
      <c r="G2" s="4">
        <f>INDEX('AEO Table 3'!$C$44:$AJ$44,MATCH(G$1,'AEO Table 3'!$C$1:$AJ$1,0))/10^6*About!$A$120</f>
        <v>9.5296171780000005E-6</v>
      </c>
      <c r="H2" s="4">
        <f>INDEX('AEO Table 3'!$C$44:$AJ$44,MATCH(H$1,'AEO Table 3'!$C$1:$AJ$1,0))/10^6*About!$A$120</f>
        <v>9.8576280140000013E-6</v>
      </c>
      <c r="I2" s="4">
        <f>INDEX('AEO Table 3'!$C$44:$AJ$44,MATCH(I$1,'AEO Table 3'!$C$1:$AJ$1,0))/10^6*About!$A$120</f>
        <v>1.0298365212000001E-5</v>
      </c>
      <c r="J2" s="4">
        <f>INDEX('AEO Table 3'!$C$44:$AJ$44,MATCH(J$1,'AEO Table 3'!$C$1:$AJ$1,0))/10^6*About!$A$120</f>
        <v>1.0579453116000001E-5</v>
      </c>
      <c r="K2" s="4">
        <f>INDEX('AEO Table 3'!$C$44:$AJ$44,MATCH(K$1,'AEO Table 3'!$C$1:$AJ$1,0))/10^6*About!$A$120</f>
        <v>1.0903812522E-5</v>
      </c>
      <c r="L2" s="4">
        <f>INDEX('AEO Table 3'!$C$44:$AJ$44,MATCH(L$1,'AEO Table 3'!$C$1:$AJ$1,0))/10^6*About!$A$120</f>
        <v>1.1286801372E-5</v>
      </c>
      <c r="M2" s="4">
        <f>INDEX('AEO Table 3'!$C$44:$AJ$44,MATCH(M$1,'AEO Table 3'!$C$1:$AJ$1,0))/10^6*About!$A$120</f>
        <v>1.1454206870000001E-5</v>
      </c>
      <c r="N2" s="4">
        <f>INDEX('AEO Table 3'!$C$44:$AJ$44,MATCH(N$1,'AEO Table 3'!$C$1:$AJ$1,0))/10^6*About!$A$120</f>
        <v>1.17284023E-5</v>
      </c>
      <c r="O2" s="4">
        <f>INDEX('AEO Table 3'!$C$44:$AJ$44,MATCH(O$1,'AEO Table 3'!$C$1:$AJ$1,0))/10^6*About!$A$120</f>
        <v>1.2233870805999999E-5</v>
      </c>
      <c r="P2" s="4">
        <f>INDEX('AEO Table 3'!$C$44:$AJ$44,MATCH(P$1,'AEO Table 3'!$C$1:$AJ$1,0))/10^6*About!$A$120</f>
        <v>1.2373597641999999E-5</v>
      </c>
      <c r="Q2" s="4">
        <f>INDEX('AEO Table 3'!$C$44:$AJ$44,MATCH(Q$1,'AEO Table 3'!$C$1:$AJ$1,0))/10^6*About!$A$120</f>
        <v>1.2485798454E-5</v>
      </c>
      <c r="R2" s="4">
        <f>INDEX('AEO Table 3'!$C$44:$AJ$44,MATCH(R$1,'AEO Table 3'!$C$1:$AJ$1,0))/10^6*About!$A$120</f>
        <v>1.2636759264E-5</v>
      </c>
      <c r="S2" s="4">
        <f>INDEX('AEO Table 3'!$C$44:$AJ$44,MATCH(S$1,'AEO Table 3'!$C$1:$AJ$1,0))/10^6*About!$A$120</f>
        <v>1.3223846141999999E-5</v>
      </c>
      <c r="T2" s="4">
        <f>INDEX('AEO Table 3'!$C$44:$AJ$44,MATCH(T$1,'AEO Table 3'!$C$1:$AJ$1,0))/10^6*About!$A$120</f>
        <v>1.3520165856000001E-5</v>
      </c>
      <c r="U2" s="4">
        <f>INDEX('AEO Table 3'!$C$44:$AJ$44,MATCH(U$1,'AEO Table 3'!$C$1:$AJ$1,0))/10^6*About!$A$120</f>
        <v>1.3656345458000001E-5</v>
      </c>
      <c r="V2" s="4">
        <f>INDEX('AEO Table 3'!$C$44:$AJ$44,MATCH(V$1,'AEO Table 3'!$C$1:$AJ$1,0))/10^6*About!$A$120</f>
        <v>1.410009977E-5</v>
      </c>
      <c r="W2" s="4">
        <f>INDEX('AEO Table 3'!$C$44:$AJ$44,MATCH(W$1,'AEO Table 3'!$C$1:$AJ$1,0))/10^6*About!$A$120</f>
        <v>1.4155516504000002E-5</v>
      </c>
      <c r="X2" s="4">
        <f>INDEX('AEO Table 3'!$C$44:$AJ$44,MATCH(X$1,'AEO Table 3'!$C$1:$AJ$1,0))/10^6*About!$A$120</f>
        <v>1.4232660846000003E-5</v>
      </c>
      <c r="Y2" s="4">
        <f>INDEX('AEO Table 3'!$C$44:$AJ$44,MATCH(Y$1,'AEO Table 3'!$C$1:$AJ$1,0))/10^6*About!$A$120</f>
        <v>1.4320942277999998E-5</v>
      </c>
      <c r="Z2" s="4">
        <f>INDEX('AEO Table 3'!$C$44:$AJ$44,MATCH(Z$1,'AEO Table 3'!$C$1:$AJ$1,0))/10^6*About!$A$120</f>
        <v>1.4383802628000002E-5</v>
      </c>
      <c r="AA2" s="4">
        <f>INDEX('AEO Table 3'!$C$44:$AJ$44,MATCH(AA$1,'AEO Table 3'!$C$1:$AJ$1,0))/10^6*About!$A$120</f>
        <v>1.4540891808000001E-5</v>
      </c>
      <c r="AB2" s="4">
        <f>INDEX('AEO Table 3'!$C$44:$AJ$44,MATCH(AB$1,'AEO Table 3'!$C$1:$AJ$1,0))/10^6*About!$A$120</f>
        <v>1.456840138E-5</v>
      </c>
      <c r="AC2" s="4">
        <f>INDEX('AEO Table 3'!$C$44:$AJ$44,MATCH(AC$1,'AEO Table 3'!$C$1:$AJ$1,0))/10^6*About!$A$120</f>
        <v>1.4382087050000001E-5</v>
      </c>
      <c r="AD2" s="4">
        <f>INDEX('AEO Table 3'!$C$44:$AJ$44,MATCH(AD$1,'AEO Table 3'!$C$1:$AJ$1,0))/10^6*About!$A$120</f>
        <v>1.4411508709999999E-5</v>
      </c>
      <c r="AE2" s="4">
        <f>INDEX('AEO Table 3'!$C$44:$AJ$44,MATCH(AE$1,'AEO Table 3'!$C$1:$AJ$1,0))/10^6*About!$A$120</f>
        <v>1.4895691984E-5</v>
      </c>
      <c r="AF2" s="4">
        <f>INDEX('AEO Table 3'!$C$44:$AJ$44,MATCH(AF$1,'AEO Table 3'!$C$1:$AJ$1,0))/10^6*About!$A$120</f>
        <v>1.5231179340000001E-5</v>
      </c>
      <c r="AG2" s="4">
        <f>INDEX('AEO Table 3'!$C$44:$AJ$44,MATCH(AG$1,'AEO Table 3'!$C$1:$AJ$1,0))/10^6*About!$A$120</f>
        <v>1.4753199383999998E-5</v>
      </c>
      <c r="AH2" s="4">
        <f>INDEX('AEO Table 3'!$C$44:$AJ$44,MATCH(AH$1,'AEO Table 3'!$C$1:$AJ$1,0))/10^6*About!$A$120</f>
        <v>1.4746523528000002E-5</v>
      </c>
      <c r="AI2" s="4">
        <f>INDEX('AEO Table 3'!$C$44:$AJ$44,MATCH(AI$1,'AEO Table 3'!$C$1:$AJ$1,0))/10^6*About!$A$120</f>
        <v>1.5088604480000001E-5</v>
      </c>
    </row>
    <row r="3" spans="1:35" x14ac:dyDescent="0.45">
      <c r="A3" s="10" t="s">
        <v>458</v>
      </c>
      <c r="B3" s="4">
        <f>INDEX('AEO Table 3'!$C$50:$AJ$50,MATCH(B$1,'AEO Table 3'!$C$1:$AJ$1,0))/10^6*About!$A$120</f>
        <v>9.8917092459999995E-6</v>
      </c>
      <c r="C3" s="4">
        <f>INDEX('AEO Table 3'!$C$50:$AJ$50,MATCH(C$1,'AEO Table 3'!$C$1:$AJ$1,0))/10^6*About!$A$120</f>
        <v>1.1619630816000001E-5</v>
      </c>
      <c r="D3" s="4">
        <f>INDEX('AEO Table 3'!$C$50:$AJ$50,MATCH(D$1,'AEO Table 3'!$C$1:$AJ$1,0))/10^6*About!$A$120</f>
        <v>1.1152867468000001E-5</v>
      </c>
      <c r="E3" s="4">
        <f>INDEX('AEO Table 3'!$C$50:$AJ$50,MATCH(E$1,'AEO Table 3'!$C$1:$AJ$1,0))/10^6*About!$A$120</f>
        <v>1.1063360362000002E-5</v>
      </c>
      <c r="F3" s="4">
        <f>INDEX('AEO Table 3'!$C$50:$AJ$50,MATCH(F$1,'AEO Table 3'!$C$1:$AJ$1,0))/10^6*About!$A$120</f>
        <v>1.2787541844E-5</v>
      </c>
      <c r="G3" s="4">
        <f>INDEX('AEO Table 3'!$C$50:$AJ$50,MATCH(G$1,'AEO Table 3'!$C$1:$AJ$1,0))/10^6*About!$A$120</f>
        <v>1.2641682068E-5</v>
      </c>
      <c r="H3" s="4">
        <f>INDEX('AEO Table 3'!$C$50:$AJ$50,MATCH(H$1,'AEO Table 3'!$C$1:$AJ$1,0))/10^6*About!$A$120</f>
        <v>1.2817902182000001E-5</v>
      </c>
      <c r="I3" s="4">
        <f>INDEX('AEO Table 3'!$C$50:$AJ$50,MATCH(I$1,'AEO Table 3'!$C$1:$AJ$1,0))/10^6*About!$A$120</f>
        <v>1.3178264962000001E-5</v>
      </c>
      <c r="J3" s="4">
        <f>INDEX('AEO Table 3'!$C$50:$AJ$50,MATCH(J$1,'AEO Table 3'!$C$1:$AJ$1,0))/10^6*About!$A$120</f>
        <v>1.3455961926000001E-5</v>
      </c>
      <c r="K3" s="4">
        <f>INDEX('AEO Table 3'!$C$50:$AJ$50,MATCH(K$1,'AEO Table 3'!$C$1:$AJ$1,0))/10^6*About!$A$120</f>
        <v>1.383774978E-5</v>
      </c>
      <c r="L3" s="4">
        <f>INDEX('AEO Table 3'!$C$50:$AJ$50,MATCH(L$1,'AEO Table 3'!$C$1:$AJ$1,0))/10^6*About!$A$120</f>
        <v>1.4332666156E-5</v>
      </c>
      <c r="M3" s="4">
        <f>INDEX('AEO Table 3'!$C$50:$AJ$50,MATCH(M$1,'AEO Table 3'!$C$1:$AJ$1,0))/10^6*About!$A$120</f>
        <v>1.4538236638000001E-5</v>
      </c>
      <c r="N3" s="4">
        <f>INDEX('AEO Table 3'!$C$50:$AJ$50,MATCH(N$1,'AEO Table 3'!$C$1:$AJ$1,0))/10^6*About!$A$120</f>
        <v>1.4894489160000002E-5</v>
      </c>
      <c r="O3" s="4">
        <f>INDEX('AEO Table 3'!$C$50:$AJ$50,MATCH(O$1,'AEO Table 3'!$C$1:$AJ$1,0))/10^6*About!$A$120</f>
        <v>1.4978873296E-5</v>
      </c>
      <c r="P3" s="4">
        <f>INDEX('AEO Table 3'!$C$50:$AJ$50,MATCH(P$1,'AEO Table 3'!$C$1:$AJ$1,0))/10^6*About!$A$120</f>
        <v>1.5147568448E-5</v>
      </c>
      <c r="Q3" s="4">
        <f>INDEX('AEO Table 3'!$C$50:$AJ$50,MATCH(Q$1,'AEO Table 3'!$C$1:$AJ$1,0))/10^6*About!$A$120</f>
        <v>1.5349951812E-5</v>
      </c>
      <c r="R3" s="4">
        <f>INDEX('AEO Table 3'!$C$50:$AJ$50,MATCH(R$1,'AEO Table 3'!$C$1:$AJ$1,0))/10^6*About!$A$120</f>
        <v>1.5492804528E-5</v>
      </c>
      <c r="S3" s="4">
        <f>INDEX('AEO Table 3'!$C$50:$AJ$50,MATCH(S$1,'AEO Table 3'!$C$1:$AJ$1,0))/10^6*About!$A$120</f>
        <v>1.5582407604000002E-5</v>
      </c>
      <c r="T3" s="4">
        <f>INDEX('AEO Table 3'!$C$50:$AJ$50,MATCH(T$1,'AEO Table 3'!$C$1:$AJ$1,0))/10^6*About!$A$120</f>
        <v>1.5732803562000002E-5</v>
      </c>
      <c r="U3" s="4">
        <f>INDEX('AEO Table 3'!$C$50:$AJ$50,MATCH(U$1,'AEO Table 3'!$C$1:$AJ$1,0))/10^6*About!$A$120</f>
        <v>1.5957438256000002E-5</v>
      </c>
      <c r="V3" s="4">
        <f>INDEX('AEO Table 3'!$C$50:$AJ$50,MATCH(V$1,'AEO Table 3'!$C$1:$AJ$1,0))/10^6*About!$A$120</f>
        <v>1.6018932176000003E-5</v>
      </c>
      <c r="W3" s="4">
        <f>INDEX('AEO Table 3'!$C$50:$AJ$50,MATCH(W$1,'AEO Table 3'!$C$1:$AJ$1,0))/10^6*About!$A$120</f>
        <v>1.6071705622000001E-5</v>
      </c>
      <c r="X3" s="4">
        <f>INDEX('AEO Table 3'!$C$50:$AJ$50,MATCH(X$1,'AEO Table 3'!$C$1:$AJ$1,0))/10^6*About!$A$120</f>
        <v>1.6162696150000003E-5</v>
      </c>
      <c r="Y3" s="4">
        <f>INDEX('AEO Table 3'!$C$50:$AJ$50,MATCH(Y$1,'AEO Table 3'!$C$1:$AJ$1,0))/10^6*About!$A$120</f>
        <v>1.6231711376000001E-5</v>
      </c>
      <c r="Z3" s="4">
        <f>INDEX('AEO Table 3'!$C$50:$AJ$50,MATCH(Z$1,'AEO Table 3'!$C$1:$AJ$1,0))/10^6*About!$A$120</f>
        <v>1.6216744626000005E-5</v>
      </c>
      <c r="AA3" s="4">
        <f>INDEX('AEO Table 3'!$C$50:$AJ$50,MATCH(AA$1,'AEO Table 3'!$C$1:$AJ$1,0))/10^6*About!$A$120</f>
        <v>1.6351014882E-5</v>
      </c>
      <c r="AB3" s="4">
        <f>INDEX('AEO Table 3'!$C$50:$AJ$50,MATCH(AB$1,'AEO Table 3'!$C$1:$AJ$1,0))/10^6*About!$A$120</f>
        <v>1.6222187496E-5</v>
      </c>
      <c r="AC3" s="4">
        <f>INDEX('AEO Table 3'!$C$50:$AJ$50,MATCH(AC$1,'AEO Table 3'!$C$1:$AJ$1,0))/10^6*About!$A$120</f>
        <v>1.5989384384000001E-5</v>
      </c>
      <c r="AD3" s="4">
        <f>INDEX('AEO Table 3'!$C$50:$AJ$50,MATCH(AD$1,'AEO Table 3'!$C$1:$AJ$1,0))/10^6*About!$A$120</f>
        <v>1.5812465974E-5</v>
      </c>
      <c r="AE3" s="4">
        <f>INDEX('AEO Table 3'!$C$50:$AJ$50,MATCH(AE$1,'AEO Table 3'!$C$1:$AJ$1,0))/10^6*About!$A$120</f>
        <v>1.5825527034000001E-5</v>
      </c>
      <c r="AF3" s="4">
        <f>INDEX('AEO Table 3'!$C$50:$AJ$50,MATCH(AF$1,'AEO Table 3'!$C$1:$AJ$1,0))/10^6*About!$A$120</f>
        <v>1.5860379682000003E-5</v>
      </c>
      <c r="AG3" s="4">
        <f>INDEX('AEO Table 3'!$C$50:$AJ$50,MATCH(AG$1,'AEO Table 3'!$C$1:$AJ$1,0))/10^6*About!$A$120</f>
        <v>1.5887697314000001E-5</v>
      </c>
      <c r="AH3" s="4">
        <f>INDEX('AEO Table 3'!$C$50:$AJ$50,MATCH(AH$1,'AEO Table 3'!$C$1:$AJ$1,0))/10^6*About!$A$120</f>
        <v>1.5869416400000001E-5</v>
      </c>
      <c r="AI3" s="4">
        <f>INDEX('AEO Table 3'!$C$50:$AJ$50,MATCH(AI$1,'AEO Table 3'!$C$1:$AJ$1,0))/10^6*About!$A$120</f>
        <v>1.5882854028E-5</v>
      </c>
    </row>
    <row r="4" spans="1:35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460</v>
      </c>
      <c r="B5" s="4">
        <f>INDEX('AEO Table 3'!$C$24:$AJ$24,MATCH(B$1,'AEO Table 3'!$C$1:$AJ$1,0))/10^6*About!$A$120</f>
        <v>6.5781823040000002E-6</v>
      </c>
      <c r="C5" s="4">
        <f>INDEX('AEO Table 3'!$C$24:$AJ$24,MATCH(C$1,'AEO Table 3'!$C$1:$AJ$1,0))/10^6*About!$A$120</f>
        <v>8.3279896040000014E-6</v>
      </c>
      <c r="D5" s="4">
        <f>INDEX('AEO Table 3'!$C$24:$AJ$24,MATCH(D$1,'AEO Table 3'!$C$1:$AJ$1,0))/10^6*About!$A$120</f>
        <v>6.4951682540000003E-6</v>
      </c>
      <c r="E5" s="4">
        <f>INDEX('AEO Table 3'!$C$24:$AJ$24,MATCH(E$1,'AEO Table 3'!$C$1:$AJ$1,0))/10^6*About!$A$120</f>
        <v>7.2856393260000007E-6</v>
      </c>
      <c r="F5" s="4">
        <f>INDEX('AEO Table 3'!$C$24:$AJ$24,MATCH(F$1,'AEO Table 3'!$C$1:$AJ$1,0))/10^6*About!$A$120</f>
        <v>7.8948760800000009E-6</v>
      </c>
      <c r="G5" s="4">
        <f>INDEX('AEO Table 3'!$C$24:$AJ$24,MATCH(G$1,'AEO Table 3'!$C$1:$AJ$1,0))/10^6*About!$A$120</f>
        <v>8.3399154760000011E-6</v>
      </c>
      <c r="H5" s="4">
        <f>INDEX('AEO Table 3'!$C$24:$AJ$24,MATCH(H$1,'AEO Table 3'!$C$1:$AJ$1,0))/10^6*About!$A$120</f>
        <v>9.1257854719999998E-6</v>
      </c>
      <c r="I5" s="4">
        <f>INDEX('AEO Table 3'!$C$24:$AJ$24,MATCH(I$1,'AEO Table 3'!$C$1:$AJ$1,0))/10^6*About!$A$120</f>
        <v>1.0057362606000001E-5</v>
      </c>
      <c r="J5" s="4">
        <f>INDEX('AEO Table 3'!$C$24:$AJ$24,MATCH(J$1,'AEO Table 3'!$C$1:$AJ$1,0))/10^6*About!$A$120</f>
        <v>1.0260167324000001E-5</v>
      </c>
      <c r="K5" s="4">
        <f>INDEX('AEO Table 3'!$C$24:$AJ$24,MATCH(K$1,'AEO Table 3'!$C$1:$AJ$1,0))/10^6*About!$A$120</f>
        <v>1.0616709584E-5</v>
      </c>
      <c r="L5" s="4">
        <f>INDEX('AEO Table 3'!$C$24:$AJ$24,MATCH(L$1,'AEO Table 3'!$C$1:$AJ$1,0))/10^6*About!$A$120</f>
        <v>1.1091570058E-5</v>
      </c>
      <c r="M5" s="4">
        <f>INDEX('AEO Table 3'!$C$24:$AJ$24,MATCH(M$1,'AEO Table 3'!$C$1:$AJ$1,0))/10^6*About!$A$120</f>
        <v>1.1271133584000001E-5</v>
      </c>
      <c r="N5" s="4">
        <f>INDEX('AEO Table 3'!$C$24:$AJ$24,MATCH(N$1,'AEO Table 3'!$C$1:$AJ$1,0))/10^6*About!$A$120</f>
        <v>1.1637520538000001E-5</v>
      </c>
      <c r="O5" s="4">
        <f>INDEX('AEO Table 3'!$C$24:$AJ$24,MATCH(O$1,'AEO Table 3'!$C$1:$AJ$1,0))/10^6*About!$A$120</f>
        <v>1.1734993154000002E-5</v>
      </c>
      <c r="P5" s="4">
        <f>INDEX('AEO Table 3'!$C$24:$AJ$24,MATCH(P$1,'AEO Table 3'!$C$1:$AJ$1,0))/10^6*About!$A$120</f>
        <v>1.192573947E-5</v>
      </c>
      <c r="Q5" s="4">
        <f>INDEX('AEO Table 3'!$C$24:$AJ$24,MATCH(Q$1,'AEO Table 3'!$C$1:$AJ$1,0))/10^6*About!$A$120</f>
        <v>1.2153558539999999E-5</v>
      </c>
      <c r="R5" s="4">
        <f>INDEX('AEO Table 3'!$C$24:$AJ$24,MATCH(R$1,'AEO Table 3'!$C$1:$AJ$1,0))/10^6*About!$A$120</f>
        <v>1.2227475547999999E-5</v>
      </c>
      <c r="S5" s="4">
        <f>INDEX('AEO Table 3'!$C$24:$AJ$24,MATCH(S$1,'AEO Table 3'!$C$1:$AJ$1,0))/10^6*About!$A$120</f>
        <v>1.2360296200000002E-5</v>
      </c>
      <c r="T5" s="4">
        <f>INDEX('AEO Table 3'!$C$24:$AJ$24,MATCH(T$1,'AEO Table 3'!$C$1:$AJ$1,0))/10^6*About!$A$120</f>
        <v>1.2492221132000001E-5</v>
      </c>
      <c r="U5" s="4">
        <f>INDEX('AEO Table 3'!$C$24:$AJ$24,MATCH(U$1,'AEO Table 3'!$C$1:$AJ$1,0))/10^6*About!$A$120</f>
        <v>1.2716164842000001E-5</v>
      </c>
      <c r="V5" s="4">
        <f>INDEX('AEO Table 3'!$C$24:$AJ$24,MATCH(V$1,'AEO Table 3'!$C$1:$AJ$1,0))/10^6*About!$A$120</f>
        <v>1.2831032705999999E-5</v>
      </c>
      <c r="W5" s="4">
        <f>INDEX('AEO Table 3'!$C$24:$AJ$24,MATCH(W$1,'AEO Table 3'!$C$1:$AJ$1,0))/10^6*About!$A$120</f>
        <v>1.2883437810000002E-5</v>
      </c>
      <c r="X5" s="4">
        <f>INDEX('AEO Table 3'!$C$24:$AJ$24,MATCH(X$1,'AEO Table 3'!$C$1:$AJ$1,0))/10^6*About!$A$120</f>
        <v>1.3021560576E-5</v>
      </c>
      <c r="Y5" s="4">
        <f>INDEX('AEO Table 3'!$C$24:$AJ$24,MATCH(Y$1,'AEO Table 3'!$C$1:$AJ$1,0))/10^6*About!$A$120</f>
        <v>1.3125438504000001E-5</v>
      </c>
      <c r="Z5" s="4">
        <f>INDEX('AEO Table 3'!$C$24:$AJ$24,MATCH(Z$1,'AEO Table 3'!$C$1:$AJ$1,0))/10^6*About!$A$120</f>
        <v>1.3211891022000002E-5</v>
      </c>
      <c r="AA5" s="4">
        <f>INDEX('AEO Table 3'!$C$24:$AJ$24,MATCH(AA$1,'AEO Table 3'!$C$1:$AJ$1,0))/10^6*About!$A$120</f>
        <v>1.3414094328E-5</v>
      </c>
      <c r="AB5" s="4">
        <f>INDEX('AEO Table 3'!$C$24:$AJ$24,MATCH(AB$1,'AEO Table 3'!$C$1:$AJ$1,0))/10^6*About!$A$120</f>
        <v>1.3452570072000001E-5</v>
      </c>
      <c r="AC5" s="4">
        <f>INDEX('AEO Table 3'!$C$24:$AJ$24,MATCH(AC$1,'AEO Table 3'!$C$1:$AJ$1,0))/10^6*About!$A$120</f>
        <v>1.3450435882E-5</v>
      </c>
      <c r="AD5" s="4">
        <f>INDEX('AEO Table 3'!$C$24:$AJ$24,MATCH(AD$1,'AEO Table 3'!$C$1:$AJ$1,0))/10^6*About!$A$120</f>
        <v>1.3529833234E-5</v>
      </c>
      <c r="AE5" s="4">
        <f>INDEX('AEO Table 3'!$C$24:$AJ$24,MATCH(AE$1,'AEO Table 3'!$C$1:$AJ$1,0))/10^6*About!$A$120</f>
        <v>1.3537377390000001E-5</v>
      </c>
      <c r="AF5" s="4">
        <f>INDEX('AEO Table 3'!$C$24:$AJ$24,MATCH(AF$1,'AEO Table 3'!$C$1:$AJ$1,0))/10^6*About!$A$120</f>
        <v>1.3566528505999999E-5</v>
      </c>
      <c r="AG5" s="4">
        <f>INDEX('AEO Table 3'!$C$24:$AJ$24,MATCH(AG$1,'AEO Table 3'!$C$1:$AJ$1,0))/10^6*About!$A$120</f>
        <v>1.3587141948000001E-5</v>
      </c>
      <c r="AH5" s="4">
        <f>INDEX('AEO Table 3'!$C$24:$AJ$24,MATCH(AH$1,'AEO Table 3'!$C$1:$AJ$1,0))/10^6*About!$A$120</f>
        <v>1.3560902835999999E-5</v>
      </c>
      <c r="AI5" s="4">
        <f>INDEX('AEO Table 3'!$C$24:$AJ$24,MATCH(AI$1,'AEO Table 3'!$C$1:$AJ$1,0))/10^6*About!$A$120</f>
        <v>1.356775875E-5</v>
      </c>
    </row>
    <row r="6" spans="1:35" x14ac:dyDescent="0.45">
      <c r="A6" s="10" t="s">
        <v>461</v>
      </c>
      <c r="B6" s="4">
        <f>INDEX('AEO Table 3'!$C$31:$AJ$31,MATCH(B$1,'AEO Table 3'!$C$1:$AJ$1,0))/10^6*About!$A$120</f>
        <v>6.1942346680000007E-6</v>
      </c>
      <c r="C6" s="4">
        <f>INDEX('AEO Table 3'!$C$31:$AJ$31,MATCH(C$1,'AEO Table 3'!$C$1:$AJ$1,0))/10^6*About!$A$120</f>
        <v>7.8602601580000005E-6</v>
      </c>
      <c r="D6" s="4">
        <f>INDEX('AEO Table 3'!$C$31:$AJ$31,MATCH(D$1,'AEO Table 3'!$C$1:$AJ$1,0))/10^6*About!$A$120</f>
        <v>6.5731443359999997E-6</v>
      </c>
      <c r="E6" s="4">
        <f>INDEX('AEO Table 3'!$C$31:$AJ$31,MATCH(E$1,'AEO Table 3'!$C$1:$AJ$1,0))/10^6*About!$A$120</f>
        <v>7.6287750340000004E-6</v>
      </c>
      <c r="F6" s="4">
        <f>INDEX('AEO Table 3'!$C$31:$AJ$31,MATCH(F$1,'AEO Table 3'!$C$1:$AJ$1,0))/10^6*About!$A$120</f>
        <v>8.6310153359999981E-6</v>
      </c>
      <c r="G6" s="4">
        <f>INDEX('AEO Table 3'!$C$31:$AJ$31,MATCH(G$1,'AEO Table 3'!$C$1:$AJ$1,0))/10^6*About!$A$120</f>
        <v>9.4592428339999993E-6</v>
      </c>
      <c r="H6" s="4">
        <f>INDEX('AEO Table 3'!$C$31:$AJ$31,MATCH(H$1,'AEO Table 3'!$C$1:$AJ$1,0))/10^6*About!$A$120</f>
        <v>1.0599637892000001E-5</v>
      </c>
      <c r="I6" s="4">
        <f>INDEX('AEO Table 3'!$C$31:$AJ$31,MATCH(I$1,'AEO Table 3'!$C$1:$AJ$1,0))/10^6*About!$A$120</f>
        <v>1.1921035112000001E-5</v>
      </c>
      <c r="J6" s="4">
        <f>INDEX('AEO Table 3'!$C$31:$AJ$31,MATCH(J$1,'AEO Table 3'!$C$1:$AJ$1,0))/10^6*About!$A$120</f>
        <v>1.2142097894000001E-5</v>
      </c>
      <c r="K6" s="4">
        <f>INDEX('AEO Table 3'!$C$31:$AJ$31,MATCH(K$1,'AEO Table 3'!$C$1:$AJ$1,0))/10^6*About!$A$120</f>
        <v>1.2495838743999999E-5</v>
      </c>
      <c r="L6" s="4">
        <f>INDEX('AEO Table 3'!$C$31:$AJ$31,MATCH(L$1,'AEO Table 3'!$C$1:$AJ$1,0))/10^6*About!$A$120</f>
        <v>1.3007309488E-5</v>
      </c>
      <c r="M6" s="4">
        <f>INDEX('AEO Table 3'!$C$31:$AJ$31,MATCH(M$1,'AEO Table 3'!$C$1:$AJ$1,0))/10^6*About!$A$120</f>
        <v>1.3160273786E-5</v>
      </c>
      <c r="N6" s="4">
        <f>INDEX('AEO Table 3'!$C$31:$AJ$31,MATCH(N$1,'AEO Table 3'!$C$1:$AJ$1,0))/10^6*About!$A$120</f>
        <v>1.3533442619999999E-5</v>
      </c>
      <c r="O6" s="4">
        <f>INDEX('AEO Table 3'!$C$31:$AJ$31,MATCH(O$1,'AEO Table 3'!$C$1:$AJ$1,0))/10^6*About!$A$120</f>
        <v>1.3632458068E-5</v>
      </c>
      <c r="P6" s="4">
        <f>INDEX('AEO Table 3'!$C$31:$AJ$31,MATCH(P$1,'AEO Table 3'!$C$1:$AJ$1,0))/10^6*About!$A$120</f>
        <v>1.3808144405999999E-5</v>
      </c>
      <c r="Q6" s="4">
        <f>INDEX('AEO Table 3'!$C$31:$AJ$31,MATCH(Q$1,'AEO Table 3'!$C$1:$AJ$1,0))/10^6*About!$A$120</f>
        <v>1.401537197E-5</v>
      </c>
      <c r="R6" s="4">
        <f>INDEX('AEO Table 3'!$C$31:$AJ$31,MATCH(R$1,'AEO Table 3'!$C$1:$AJ$1,0))/10^6*About!$A$120</f>
        <v>1.4144585977999998E-5</v>
      </c>
      <c r="S6" s="4">
        <f>INDEX('AEO Table 3'!$C$31:$AJ$31,MATCH(S$1,'AEO Table 3'!$C$1:$AJ$1,0))/10^6*About!$A$120</f>
        <v>1.4241693908000001E-5</v>
      </c>
      <c r="T6" s="4">
        <f>INDEX('AEO Table 3'!$C$31:$AJ$31,MATCH(T$1,'AEO Table 3'!$C$1:$AJ$1,0))/10^6*About!$A$120</f>
        <v>1.4381618168E-5</v>
      </c>
      <c r="U6" s="4">
        <f>INDEX('AEO Table 3'!$C$31:$AJ$31,MATCH(U$1,'AEO Table 3'!$C$1:$AJ$1,0))/10^6*About!$A$120</f>
        <v>1.4614964196E-5</v>
      </c>
      <c r="V6" s="4">
        <f>INDEX('AEO Table 3'!$C$31:$AJ$31,MATCH(V$1,'AEO Table 3'!$C$1:$AJ$1,0))/10^6*About!$A$120</f>
        <v>1.4685471069999998E-5</v>
      </c>
      <c r="W6" s="4">
        <f>INDEX('AEO Table 3'!$C$31:$AJ$31,MATCH(W$1,'AEO Table 3'!$C$1:$AJ$1,0))/10^6*About!$A$120</f>
        <v>1.4745976042E-5</v>
      </c>
      <c r="X6" s="4">
        <f>INDEX('AEO Table 3'!$C$31:$AJ$31,MATCH(X$1,'AEO Table 3'!$C$1:$AJ$1,0))/10^6*About!$A$120</f>
        <v>1.4873939698000002E-5</v>
      </c>
      <c r="Y6" s="4">
        <f>INDEX('AEO Table 3'!$C$31:$AJ$31,MATCH(Y$1,'AEO Table 3'!$C$1:$AJ$1,0))/10^6*About!$A$120</f>
        <v>1.499130461E-5</v>
      </c>
      <c r="Z6" s="4">
        <f>INDEX('AEO Table 3'!$C$31:$AJ$31,MATCH(Z$1,'AEO Table 3'!$C$1:$AJ$1,0))/10^6*About!$A$120</f>
        <v>1.5068913264000001E-5</v>
      </c>
      <c r="AA6" s="4">
        <f>INDEX('AEO Table 3'!$C$31:$AJ$31,MATCH(AA$1,'AEO Table 3'!$C$1:$AJ$1,0))/10^6*About!$A$120</f>
        <v>1.5270176064000003E-5</v>
      </c>
      <c r="AB6" s="4">
        <f>INDEX('AEO Table 3'!$C$31:$AJ$31,MATCH(AB$1,'AEO Table 3'!$C$1:$AJ$1,0))/10^6*About!$A$120</f>
        <v>1.5299310728000002E-5</v>
      </c>
      <c r="AC6" s="4">
        <f>INDEX('AEO Table 3'!$C$31:$AJ$31,MATCH(AC$1,'AEO Table 3'!$C$1:$AJ$1,0))/10^6*About!$A$120</f>
        <v>1.5293505000000002E-5</v>
      </c>
      <c r="AD6" s="4">
        <f>INDEX('AEO Table 3'!$C$31:$AJ$31,MATCH(AD$1,'AEO Table 3'!$C$1:$AJ$1,0))/10^6*About!$A$120</f>
        <v>1.5361937094E-5</v>
      </c>
      <c r="AE6" s="4">
        <f>INDEX('AEO Table 3'!$C$31:$AJ$31,MATCH(AE$1,'AEO Table 3'!$C$1:$AJ$1,0))/10^6*About!$A$120</f>
        <v>1.5368296706000002E-5</v>
      </c>
      <c r="AF6" s="4">
        <f>INDEX('AEO Table 3'!$C$31:$AJ$31,MATCH(AF$1,'AEO Table 3'!$C$1:$AJ$1,0))/10^6*About!$A$120</f>
        <v>1.5393350360000001E-5</v>
      </c>
      <c r="AG6" s="4">
        <f>INDEX('AEO Table 3'!$C$31:$AJ$31,MATCH(AG$1,'AEO Table 3'!$C$1:$AJ$1,0))/10^6*About!$A$120</f>
        <v>1.5408633353999999E-5</v>
      </c>
      <c r="AH6" s="4">
        <f>INDEX('AEO Table 3'!$C$31:$AJ$31,MATCH(AH$1,'AEO Table 3'!$C$1:$AJ$1,0))/10^6*About!$A$120</f>
        <v>1.5378435708000001E-5</v>
      </c>
      <c r="AI6" s="4">
        <f>INDEX('AEO Table 3'!$C$31:$AJ$31,MATCH(AI$1,'AEO Table 3'!$C$1:$AJ$1,0))/10^6*About!$A$120</f>
        <v>1.5380589091999999E-5</v>
      </c>
    </row>
    <row r="7" spans="1:35" x14ac:dyDescent="0.45">
      <c r="A7" s="10" t="s">
        <v>462</v>
      </c>
      <c r="B7" s="4">
        <f>INDEX('AEO Table 3'!$C$31:$AJ$31,MATCH(B$1,'AEO Table 3'!$C$1:$AJ$1,0))/10^6*About!$A$120</f>
        <v>6.1942346680000007E-6</v>
      </c>
      <c r="C7" s="4">
        <f>INDEX('AEO Table 3'!$C$31:$AJ$31,MATCH(C$1,'AEO Table 3'!$C$1:$AJ$1,0))/10^6*About!$A$120</f>
        <v>7.8602601580000005E-6</v>
      </c>
      <c r="D7" s="4">
        <f>INDEX('AEO Table 3'!$C$31:$AJ$31,MATCH(D$1,'AEO Table 3'!$C$1:$AJ$1,0))/10^6*About!$A$120</f>
        <v>6.5731443359999997E-6</v>
      </c>
      <c r="E7" s="4">
        <f>INDEX('AEO Table 3'!$C$31:$AJ$31,MATCH(E$1,'AEO Table 3'!$C$1:$AJ$1,0))/10^6*About!$A$120</f>
        <v>7.6287750340000004E-6</v>
      </c>
      <c r="F7" s="4">
        <f>INDEX('AEO Table 3'!$C$31:$AJ$31,MATCH(F$1,'AEO Table 3'!$C$1:$AJ$1,0))/10^6*About!$A$120</f>
        <v>8.6310153359999981E-6</v>
      </c>
      <c r="G7" s="4">
        <f>INDEX('AEO Table 3'!$C$31:$AJ$31,MATCH(G$1,'AEO Table 3'!$C$1:$AJ$1,0))/10^6*About!$A$120</f>
        <v>9.4592428339999993E-6</v>
      </c>
      <c r="H7" s="4">
        <f>INDEX('AEO Table 3'!$C$31:$AJ$31,MATCH(H$1,'AEO Table 3'!$C$1:$AJ$1,0))/10^6*About!$A$120</f>
        <v>1.0599637892000001E-5</v>
      </c>
      <c r="I7" s="4">
        <f>INDEX('AEO Table 3'!$C$31:$AJ$31,MATCH(I$1,'AEO Table 3'!$C$1:$AJ$1,0))/10^6*About!$A$120</f>
        <v>1.1921035112000001E-5</v>
      </c>
      <c r="J7" s="4">
        <f>INDEX('AEO Table 3'!$C$31:$AJ$31,MATCH(J$1,'AEO Table 3'!$C$1:$AJ$1,0))/10^6*About!$A$120</f>
        <v>1.2142097894000001E-5</v>
      </c>
      <c r="K7" s="4">
        <f>INDEX('AEO Table 3'!$C$31:$AJ$31,MATCH(K$1,'AEO Table 3'!$C$1:$AJ$1,0))/10^6*About!$A$120</f>
        <v>1.2495838743999999E-5</v>
      </c>
      <c r="L7" s="4">
        <f>INDEX('AEO Table 3'!$C$31:$AJ$31,MATCH(L$1,'AEO Table 3'!$C$1:$AJ$1,0))/10^6*About!$A$120</f>
        <v>1.3007309488E-5</v>
      </c>
      <c r="M7" s="4">
        <f>INDEX('AEO Table 3'!$C$31:$AJ$31,MATCH(M$1,'AEO Table 3'!$C$1:$AJ$1,0))/10^6*About!$A$120</f>
        <v>1.3160273786E-5</v>
      </c>
      <c r="N7" s="4">
        <f>INDEX('AEO Table 3'!$C$31:$AJ$31,MATCH(N$1,'AEO Table 3'!$C$1:$AJ$1,0))/10^6*About!$A$120</f>
        <v>1.3533442619999999E-5</v>
      </c>
      <c r="O7" s="4">
        <f>INDEX('AEO Table 3'!$C$31:$AJ$31,MATCH(O$1,'AEO Table 3'!$C$1:$AJ$1,0))/10^6*About!$A$120</f>
        <v>1.3632458068E-5</v>
      </c>
      <c r="P7" s="4">
        <f>INDEX('AEO Table 3'!$C$31:$AJ$31,MATCH(P$1,'AEO Table 3'!$C$1:$AJ$1,0))/10^6*About!$A$120</f>
        <v>1.3808144405999999E-5</v>
      </c>
      <c r="Q7" s="4">
        <f>INDEX('AEO Table 3'!$C$31:$AJ$31,MATCH(Q$1,'AEO Table 3'!$C$1:$AJ$1,0))/10^6*About!$A$120</f>
        <v>1.401537197E-5</v>
      </c>
      <c r="R7" s="4">
        <f>INDEX('AEO Table 3'!$C$31:$AJ$31,MATCH(R$1,'AEO Table 3'!$C$1:$AJ$1,0))/10^6*About!$A$120</f>
        <v>1.4144585977999998E-5</v>
      </c>
      <c r="S7" s="4">
        <f>INDEX('AEO Table 3'!$C$31:$AJ$31,MATCH(S$1,'AEO Table 3'!$C$1:$AJ$1,0))/10^6*About!$A$120</f>
        <v>1.4241693908000001E-5</v>
      </c>
      <c r="T7" s="4">
        <f>INDEX('AEO Table 3'!$C$31:$AJ$31,MATCH(T$1,'AEO Table 3'!$C$1:$AJ$1,0))/10^6*About!$A$120</f>
        <v>1.4381618168E-5</v>
      </c>
      <c r="U7" s="4">
        <f>INDEX('AEO Table 3'!$C$31:$AJ$31,MATCH(U$1,'AEO Table 3'!$C$1:$AJ$1,0))/10^6*About!$A$120</f>
        <v>1.4614964196E-5</v>
      </c>
      <c r="V7" s="4">
        <f>INDEX('AEO Table 3'!$C$31:$AJ$31,MATCH(V$1,'AEO Table 3'!$C$1:$AJ$1,0))/10^6*About!$A$120</f>
        <v>1.4685471069999998E-5</v>
      </c>
      <c r="W7" s="4">
        <f>INDEX('AEO Table 3'!$C$31:$AJ$31,MATCH(W$1,'AEO Table 3'!$C$1:$AJ$1,0))/10^6*About!$A$120</f>
        <v>1.4745976042E-5</v>
      </c>
      <c r="X7" s="4">
        <f>INDEX('AEO Table 3'!$C$31:$AJ$31,MATCH(X$1,'AEO Table 3'!$C$1:$AJ$1,0))/10^6*About!$A$120</f>
        <v>1.4873939698000002E-5</v>
      </c>
      <c r="Y7" s="4">
        <f>INDEX('AEO Table 3'!$C$31:$AJ$31,MATCH(Y$1,'AEO Table 3'!$C$1:$AJ$1,0))/10^6*About!$A$120</f>
        <v>1.499130461E-5</v>
      </c>
      <c r="Z7" s="4">
        <f>INDEX('AEO Table 3'!$C$31:$AJ$31,MATCH(Z$1,'AEO Table 3'!$C$1:$AJ$1,0))/10^6*About!$A$120</f>
        <v>1.5068913264000001E-5</v>
      </c>
      <c r="AA7" s="4">
        <f>INDEX('AEO Table 3'!$C$31:$AJ$31,MATCH(AA$1,'AEO Table 3'!$C$1:$AJ$1,0))/10^6*About!$A$120</f>
        <v>1.5270176064000003E-5</v>
      </c>
      <c r="AB7" s="4">
        <f>INDEX('AEO Table 3'!$C$31:$AJ$31,MATCH(AB$1,'AEO Table 3'!$C$1:$AJ$1,0))/10^6*About!$A$120</f>
        <v>1.5299310728000002E-5</v>
      </c>
      <c r="AC7" s="4">
        <f>INDEX('AEO Table 3'!$C$31:$AJ$31,MATCH(AC$1,'AEO Table 3'!$C$1:$AJ$1,0))/10^6*About!$A$120</f>
        <v>1.5293505000000002E-5</v>
      </c>
      <c r="AD7" s="4">
        <f>INDEX('AEO Table 3'!$C$31:$AJ$31,MATCH(AD$1,'AEO Table 3'!$C$1:$AJ$1,0))/10^6*About!$A$120</f>
        <v>1.5361937094E-5</v>
      </c>
      <c r="AE7" s="4">
        <f>INDEX('AEO Table 3'!$C$31:$AJ$31,MATCH(AE$1,'AEO Table 3'!$C$1:$AJ$1,0))/10^6*About!$A$120</f>
        <v>1.5368296706000002E-5</v>
      </c>
      <c r="AF7" s="4">
        <f>INDEX('AEO Table 3'!$C$31:$AJ$31,MATCH(AF$1,'AEO Table 3'!$C$1:$AJ$1,0))/10^6*About!$A$120</f>
        <v>1.5393350360000001E-5</v>
      </c>
      <c r="AG7" s="4">
        <f>INDEX('AEO Table 3'!$C$31:$AJ$31,MATCH(AG$1,'AEO Table 3'!$C$1:$AJ$1,0))/10^6*About!$A$120</f>
        <v>1.5408633353999999E-5</v>
      </c>
      <c r="AH7" s="4">
        <f>INDEX('AEO Table 3'!$C$31:$AJ$31,MATCH(AH$1,'AEO Table 3'!$C$1:$AJ$1,0))/10^6*About!$A$120</f>
        <v>1.5378435708000001E-5</v>
      </c>
      <c r="AI7" s="4">
        <f>INDEX('AEO Table 3'!$C$31:$AJ$31,MATCH(AI$1,'AEO Table 3'!$C$1:$AJ$1,0))/10^6*About!$A$120</f>
        <v>1.5380589091999999E-5</v>
      </c>
    </row>
    <row r="8" spans="1:35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464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3'!$C$39:$AJ$39,MATCH(B$1,'AEO Table 3'!$C$1:$AJ$1,0))/10^6*About!$A$120</f>
        <v>1.7451800835999999E-5</v>
      </c>
      <c r="C2" s="4">
        <f>INDEX('AEO Table 3'!$C$39:$AJ$39,MATCH(C$1,'AEO Table 3'!$C$1:$AJ$1,0))/10^6*About!$A$120</f>
        <v>1.6462884826000002E-5</v>
      </c>
      <c r="D2" s="4">
        <f>INDEX('AEO Table 3'!$C$39:$AJ$39,MATCH(D$1,'AEO Table 3'!$C$1:$AJ$1,0))/10^6*About!$A$120</f>
        <v>1.6639118650000003E-5</v>
      </c>
      <c r="E2" s="4">
        <f>INDEX('AEO Table 3'!$C$39:$AJ$39,MATCH(E$1,'AEO Table 3'!$C$1:$AJ$1,0))/10^6*About!$A$120</f>
        <v>1.6562339908000003E-5</v>
      </c>
      <c r="F2" s="4">
        <f>INDEX('AEO Table 3'!$C$39:$AJ$39,MATCH(F$1,'AEO Table 3'!$C$1:$AJ$1,0))/10^6*About!$A$120</f>
        <v>1.6789183740000003E-5</v>
      </c>
      <c r="G2" s="4">
        <f>INDEX('AEO Table 3'!$C$39:$AJ$39,MATCH(G$1,'AEO Table 3'!$C$1:$AJ$1,0))/10^6*About!$A$120</f>
        <v>1.7225052973999999E-5</v>
      </c>
      <c r="H2" s="4">
        <f>INDEX('AEO Table 3'!$C$39:$AJ$39,MATCH(H$1,'AEO Table 3'!$C$1:$AJ$1,0))/10^6*About!$A$120</f>
        <v>1.7519124248E-5</v>
      </c>
      <c r="I2" s="4">
        <f>INDEX('AEO Table 3'!$C$39:$AJ$39,MATCH(I$1,'AEO Table 3'!$C$1:$AJ$1,0))/10^6*About!$A$120</f>
        <v>1.7931449756000002E-5</v>
      </c>
      <c r="J2" s="4">
        <f>INDEX('AEO Table 3'!$C$39:$AJ$39,MATCH(J$1,'AEO Table 3'!$C$1:$AJ$1,0))/10^6*About!$A$120</f>
        <v>1.835997957E-5</v>
      </c>
      <c r="K2" s="4">
        <f>INDEX('AEO Table 3'!$C$39:$AJ$39,MATCH(K$1,'AEO Table 3'!$C$1:$AJ$1,0))/10^6*About!$A$120</f>
        <v>1.8683033783999999E-5</v>
      </c>
      <c r="L2" s="4">
        <f>INDEX('AEO Table 3'!$C$39:$AJ$39,MATCH(L$1,'AEO Table 3'!$C$1:$AJ$1,0))/10^6*About!$A$120</f>
        <v>1.8897780826E-5</v>
      </c>
      <c r="M2" s="4">
        <f>INDEX('AEO Table 3'!$C$39:$AJ$39,MATCH(M$1,'AEO Table 3'!$C$1:$AJ$1,0))/10^6*About!$A$120</f>
        <v>1.9046718954000003E-5</v>
      </c>
      <c r="N2" s="4">
        <f>INDEX('AEO Table 3'!$C$39:$AJ$39,MATCH(N$1,'AEO Table 3'!$C$1:$AJ$1,0))/10^6*About!$A$120</f>
        <v>1.9669773560000002E-5</v>
      </c>
      <c r="O2" s="4">
        <f>INDEX('AEO Table 3'!$C$39:$AJ$39,MATCH(O$1,'AEO Table 3'!$C$1:$AJ$1,0))/10^6*About!$A$120</f>
        <v>1.9701779098000002E-5</v>
      </c>
      <c r="P2" s="4">
        <f>INDEX('AEO Table 3'!$C$39:$AJ$39,MATCH(P$1,'AEO Table 3'!$C$1:$AJ$1,0))/10^6*About!$A$120</f>
        <v>1.9808080039999999E-5</v>
      </c>
      <c r="Q2" s="4">
        <f>INDEX('AEO Table 3'!$C$39:$AJ$39,MATCH(Q$1,'AEO Table 3'!$C$1:$AJ$1,0))/10^6*About!$A$120</f>
        <v>1.9932261564E-5</v>
      </c>
      <c r="R2" s="4">
        <f>INDEX('AEO Table 3'!$C$39:$AJ$39,MATCH(R$1,'AEO Table 3'!$C$1:$AJ$1,0))/10^6*About!$A$120</f>
        <v>2.0079950254000001E-5</v>
      </c>
      <c r="S2" s="4">
        <f>INDEX('AEO Table 3'!$C$39:$AJ$39,MATCH(S$1,'AEO Table 3'!$C$1:$AJ$1,0))/10^6*About!$A$120</f>
        <v>2.0213160270000001E-5</v>
      </c>
      <c r="T2" s="4">
        <f>INDEX('AEO Table 3'!$C$39:$AJ$39,MATCH(T$1,'AEO Table 3'!$C$1:$AJ$1,0))/10^6*About!$A$120</f>
        <v>2.0321098186000001E-5</v>
      </c>
      <c r="U2" s="4">
        <f>INDEX('AEO Table 3'!$C$39:$AJ$39,MATCH(U$1,'AEO Table 3'!$C$1:$AJ$1,0))/10^6*About!$A$120</f>
        <v>2.0444327321999999E-5</v>
      </c>
      <c r="V2" s="4">
        <f>INDEX('AEO Table 3'!$C$39:$AJ$39,MATCH(V$1,'AEO Table 3'!$C$1:$AJ$1,0))/10^6*About!$A$120</f>
        <v>2.0517571625999997E-5</v>
      </c>
      <c r="W2" s="4">
        <f>INDEX('AEO Table 3'!$C$39:$AJ$39,MATCH(W$1,'AEO Table 3'!$C$1:$AJ$1,0))/10^6*About!$A$120</f>
        <v>2.0567435810000001E-5</v>
      </c>
      <c r="X2" s="4">
        <f>INDEX('AEO Table 3'!$C$39:$AJ$39,MATCH(X$1,'AEO Table 3'!$C$1:$AJ$1,0))/10^6*About!$A$120</f>
        <v>2.062408096E-5</v>
      </c>
      <c r="Y2" s="4">
        <f>INDEX('AEO Table 3'!$C$39:$AJ$39,MATCH(Y$1,'AEO Table 3'!$C$1:$AJ$1,0))/10^6*About!$A$120</f>
        <v>2.0676072022E-5</v>
      </c>
      <c r="Z2" s="4">
        <f>INDEX('AEO Table 3'!$C$39:$AJ$39,MATCH(Z$1,'AEO Table 3'!$C$1:$AJ$1,0))/10^6*About!$A$120</f>
        <v>2.0693500173999999E-5</v>
      </c>
      <c r="AA2" s="4">
        <f>INDEX('AEO Table 3'!$C$39:$AJ$39,MATCH(AA$1,'AEO Table 3'!$C$1:$AJ$1,0))/10^6*About!$A$120</f>
        <v>2.0737739602E-5</v>
      </c>
      <c r="AB2" s="4">
        <f>INDEX('AEO Table 3'!$C$39:$AJ$39,MATCH(AB$1,'AEO Table 3'!$C$1:$AJ$1,0))/10^6*About!$A$120</f>
        <v>2.0789100003999998E-5</v>
      </c>
      <c r="AC2" s="4">
        <f>INDEX('AEO Table 3'!$C$39:$AJ$39,MATCH(AC$1,'AEO Table 3'!$C$1:$AJ$1,0))/10^6*About!$A$120</f>
        <v>2.0834076116000002E-5</v>
      </c>
      <c r="AD2" s="4">
        <f>INDEX('AEO Table 3'!$C$39:$AJ$39,MATCH(AD$1,'AEO Table 3'!$C$1:$AJ$1,0))/10^6*About!$A$120</f>
        <v>2.0852577304000001E-5</v>
      </c>
      <c r="AE2" s="4">
        <f>INDEX('AEO Table 3'!$C$39:$AJ$39,MATCH(AE$1,'AEO Table 3'!$C$1:$AJ$1,0))/10^6*About!$A$120</f>
        <v>2.0850668872000002E-5</v>
      </c>
      <c r="AF2" s="4">
        <f>INDEX('AEO Table 3'!$C$39:$AJ$39,MATCH(AF$1,'AEO Table 3'!$C$1:$AJ$1,0))/10^6*About!$A$120</f>
        <v>2.0841761942000002E-5</v>
      </c>
      <c r="AG2" s="4">
        <f>INDEX('AEO Table 3'!$C$39:$AJ$39,MATCH(AG$1,'AEO Table 3'!$C$1:$AJ$1,0))/10^6*About!$A$120</f>
        <v>2.0832846786000002E-5</v>
      </c>
      <c r="AH2" s="4">
        <f>INDEX('AEO Table 3'!$C$39:$AJ$39,MATCH(AH$1,'AEO Table 3'!$C$1:$AJ$1,0))/10^6*About!$A$120</f>
        <v>2.0789580768000003E-5</v>
      </c>
      <c r="AI2" s="4">
        <f>INDEX('AEO Table 3'!$C$39:$AJ$39,MATCH(AI$1,'AEO Table 3'!$C$1:$AJ$1,0))/10^6*About!$A$120</f>
        <v>2.0712846811999998E-5</v>
      </c>
    </row>
    <row r="3" spans="1:35" s="5" customFormat="1" x14ac:dyDescent="0.45">
      <c r="A3" s="45" t="s">
        <v>458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459</v>
      </c>
      <c r="B4" s="4">
        <f>INDEX('AEO Table 3'!$C$16:$AJ$16,MATCH(B$1,'AEO Table 3'!$C$1:$AJ$1,0))/10^6*About!$A$120</f>
        <v>1.6316720688000001E-5</v>
      </c>
      <c r="C4" s="4">
        <f>INDEX('AEO Table 3'!$C$16:$AJ$16,MATCH(C$1,'AEO Table 3'!$C$1:$AJ$1,0))/10^6*About!$A$120</f>
        <v>1.9196885498000002E-5</v>
      </c>
      <c r="D4" s="4">
        <f>INDEX('AEO Table 3'!$C$16:$AJ$16,MATCH(D$1,'AEO Table 3'!$C$1:$AJ$1,0))/10^6*About!$A$120</f>
        <v>2.1466491910000002E-5</v>
      </c>
      <c r="E4" s="4">
        <f>INDEX('AEO Table 3'!$C$16:$AJ$16,MATCH(E$1,'AEO Table 3'!$C$1:$AJ$1,0))/10^6*About!$A$120</f>
        <v>2.2868679418000001E-5</v>
      </c>
      <c r="F4" s="4">
        <f>INDEX('AEO Table 3'!$C$16:$AJ$16,MATCH(F$1,'AEO Table 3'!$C$1:$AJ$1,0))/10^6*About!$A$120</f>
        <v>2.3979799969999997E-5</v>
      </c>
      <c r="G4" s="4">
        <f>INDEX('AEO Table 3'!$C$16:$AJ$16,MATCH(G$1,'AEO Table 3'!$C$1:$AJ$1,0))/10^6*About!$A$120</f>
        <v>2.5042964769999999E-5</v>
      </c>
      <c r="H4" s="4">
        <f>INDEX('AEO Table 3'!$C$16:$AJ$16,MATCH(H$1,'AEO Table 3'!$C$1:$AJ$1,0))/10^6*About!$A$120</f>
        <v>2.5908648902000001E-5</v>
      </c>
      <c r="I4" s="4">
        <f>INDEX('AEO Table 3'!$C$16:$AJ$16,MATCH(I$1,'AEO Table 3'!$C$1:$AJ$1,0))/10^6*About!$A$120</f>
        <v>2.6787158282000001E-5</v>
      </c>
      <c r="J4" s="4">
        <f>INDEX('AEO Table 3'!$C$16:$AJ$16,MATCH(J$1,'AEO Table 3'!$C$1:$AJ$1,0))/10^6*About!$A$120</f>
        <v>2.7670319008000003E-5</v>
      </c>
      <c r="K4" s="4">
        <f>INDEX('AEO Table 3'!$C$16:$AJ$16,MATCH(K$1,'AEO Table 3'!$C$1:$AJ$1,0))/10^6*About!$A$120</f>
        <v>2.8452915056000002E-5</v>
      </c>
      <c r="L4" s="4">
        <f>INDEX('AEO Table 3'!$C$16:$AJ$16,MATCH(L$1,'AEO Table 3'!$C$1:$AJ$1,0))/10^6*About!$A$120</f>
        <v>2.9087911071999999E-5</v>
      </c>
      <c r="M4" s="4">
        <f>INDEX('AEO Table 3'!$C$16:$AJ$16,MATCH(M$1,'AEO Table 3'!$C$1:$AJ$1,0))/10^6*About!$A$120</f>
        <v>2.9586269572000001E-5</v>
      </c>
      <c r="N4" s="4">
        <f>INDEX('AEO Table 3'!$C$16:$AJ$16,MATCH(N$1,'AEO Table 3'!$C$1:$AJ$1,0))/10^6*About!$A$120</f>
        <v>3.0045044559999998E-5</v>
      </c>
      <c r="O4" s="4">
        <f>INDEX('AEO Table 3'!$C$16:$AJ$16,MATCH(O$1,'AEO Table 3'!$C$1:$AJ$1,0))/10^6*About!$A$120</f>
        <v>3.0271573975999998E-5</v>
      </c>
      <c r="P4" s="4">
        <f>INDEX('AEO Table 3'!$C$16:$AJ$16,MATCH(P$1,'AEO Table 3'!$C$1:$AJ$1,0))/10^6*About!$A$120</f>
        <v>3.0450253664E-5</v>
      </c>
      <c r="Q4" s="4">
        <f>INDEX('AEO Table 3'!$C$16:$AJ$16,MATCH(Q$1,'AEO Table 3'!$C$1:$AJ$1,0))/10^6*About!$A$120</f>
        <v>3.0673179178000002E-5</v>
      </c>
      <c r="R4" s="4">
        <f>INDEX('AEO Table 3'!$C$16:$AJ$16,MATCH(R$1,'AEO Table 3'!$C$1:$AJ$1,0))/10^6*About!$A$120</f>
        <v>3.0939191566000005E-5</v>
      </c>
      <c r="S4" s="4">
        <f>INDEX('AEO Table 3'!$C$16:$AJ$16,MATCH(S$1,'AEO Table 3'!$C$1:$AJ$1,0))/10^6*About!$A$120</f>
        <v>3.1213505816E-5</v>
      </c>
      <c r="T4" s="4">
        <f>INDEX('AEO Table 3'!$C$16:$AJ$16,MATCH(T$1,'AEO Table 3'!$C$1:$AJ$1,0))/10^6*About!$A$120</f>
        <v>3.1471680653999998E-5</v>
      </c>
      <c r="U4" s="4">
        <f>INDEX('AEO Table 3'!$C$16:$AJ$16,MATCH(U$1,'AEO Table 3'!$C$1:$AJ$1,0))/10^6*About!$A$120</f>
        <v>3.173774514E-5</v>
      </c>
      <c r="V4" s="4">
        <f>INDEX('AEO Table 3'!$C$16:$AJ$16,MATCH(V$1,'AEO Table 3'!$C$1:$AJ$1,0))/10^6*About!$A$120</f>
        <v>3.1956622548000005E-5</v>
      </c>
      <c r="W4" s="4">
        <f>INDEX('AEO Table 3'!$C$16:$AJ$16,MATCH(W$1,'AEO Table 3'!$C$1:$AJ$1,0))/10^6*About!$A$120</f>
        <v>3.2132969708000005E-5</v>
      </c>
      <c r="X4" s="4">
        <f>INDEX('AEO Table 3'!$C$16:$AJ$16,MATCH(X$1,'AEO Table 3'!$C$1:$AJ$1,0))/10^6*About!$A$120</f>
        <v>3.2294878410000004E-5</v>
      </c>
      <c r="Y4" s="4">
        <f>INDEX('AEO Table 3'!$C$16:$AJ$16,MATCH(Y$1,'AEO Table 3'!$C$1:$AJ$1,0))/10^6*About!$A$120</f>
        <v>3.2442282845999998E-5</v>
      </c>
      <c r="Z4" s="4">
        <f>INDEX('AEO Table 3'!$C$16:$AJ$16,MATCH(Z$1,'AEO Table 3'!$C$1:$AJ$1,0))/10^6*About!$A$120</f>
        <v>3.2546553794E-5</v>
      </c>
      <c r="AA4" s="4">
        <f>INDEX('AEO Table 3'!$C$16:$AJ$16,MATCH(AA$1,'AEO Table 3'!$C$1:$AJ$1,0))/10^6*About!$A$120</f>
        <v>3.2658666862000006E-5</v>
      </c>
      <c r="AB4" s="4">
        <f>INDEX('AEO Table 3'!$C$16:$AJ$16,MATCH(AB$1,'AEO Table 3'!$C$1:$AJ$1,0))/10^6*About!$A$120</f>
        <v>3.2777250136000002E-5</v>
      </c>
      <c r="AC4" s="4">
        <f>INDEX('AEO Table 3'!$C$16:$AJ$16,MATCH(AC$1,'AEO Table 3'!$C$1:$AJ$1,0))/10^6*About!$A$120</f>
        <v>3.2892393114000001E-5</v>
      </c>
      <c r="AD4" s="4">
        <f>INDEX('AEO Table 3'!$C$16:$AJ$16,MATCH(AD$1,'AEO Table 3'!$C$1:$AJ$1,0))/10^6*About!$A$120</f>
        <v>3.2979921409999999E-5</v>
      </c>
      <c r="AE4" s="4">
        <f>INDEX('AEO Table 3'!$C$16:$AJ$16,MATCH(AE$1,'AEO Table 3'!$C$1:$AJ$1,0))/10^6*About!$A$120</f>
        <v>3.3034483554000006E-5</v>
      </c>
      <c r="AF4" s="4">
        <f>INDEX('AEO Table 3'!$C$16:$AJ$16,MATCH(AF$1,'AEO Table 3'!$C$1:$AJ$1,0))/10^6*About!$A$120</f>
        <v>3.3067066740000001E-5</v>
      </c>
      <c r="AG4" s="4">
        <f>INDEX('AEO Table 3'!$C$16:$AJ$16,MATCH(AG$1,'AEO Table 3'!$C$1:$AJ$1,0))/10^6*About!$A$120</f>
        <v>3.3084977483999996E-5</v>
      </c>
      <c r="AH4" s="4">
        <f>INDEX('AEO Table 3'!$C$16:$AJ$16,MATCH(AH$1,'AEO Table 3'!$C$1:$AJ$1,0))/10^6*About!$A$120</f>
        <v>3.3059977756000001E-5</v>
      </c>
      <c r="AI4" s="4">
        <f>INDEX('AEO Table 3'!$C$16:$AJ$16,MATCH(AI$1,'AEO Table 3'!$C$1:$AJ$1,0))/10^6*About!$A$120</f>
        <v>3.2981201010000001E-5</v>
      </c>
    </row>
    <row r="5" spans="1:35" x14ac:dyDescent="0.45">
      <c r="A5" s="10" t="s">
        <v>460</v>
      </c>
      <c r="B5" s="4">
        <f>INDEX('AEO Table 3'!$C$22:$AJ$22,MATCH(B$1,'AEO Table 3'!$C$1:$AJ$1,0))/10^6*About!$A$120</f>
        <v>1.4586568044E-5</v>
      </c>
      <c r="C5" s="4">
        <f>INDEX('AEO Table 3'!$C$22:$AJ$22,MATCH(C$1,'AEO Table 3'!$C$1:$AJ$1,0))/10^6*About!$A$120</f>
        <v>1.6624706697999997E-5</v>
      </c>
      <c r="D5" s="4">
        <f>INDEX('AEO Table 3'!$C$22:$AJ$22,MATCH(D$1,'AEO Table 3'!$C$1:$AJ$1,0))/10^6*About!$A$120</f>
        <v>1.7558559692000001E-5</v>
      </c>
      <c r="E5" s="4">
        <f>INDEX('AEO Table 3'!$C$22:$AJ$22,MATCH(E$1,'AEO Table 3'!$C$1:$AJ$1,0))/10^6*About!$A$120</f>
        <v>1.7675305825999998E-5</v>
      </c>
      <c r="F5" s="4">
        <f>INDEX('AEO Table 3'!$C$22:$AJ$22,MATCH(F$1,'AEO Table 3'!$C$1:$AJ$1,0))/10^6*About!$A$120</f>
        <v>1.7970519600000002E-5</v>
      </c>
      <c r="G5" s="4">
        <f>INDEX('AEO Table 3'!$C$22:$AJ$22,MATCH(G$1,'AEO Table 3'!$C$1:$AJ$1,0))/10^6*About!$A$120</f>
        <v>1.8478804140000002E-5</v>
      </c>
      <c r="H5" s="4">
        <f>INDEX('AEO Table 3'!$C$22:$AJ$22,MATCH(H$1,'AEO Table 3'!$C$1:$AJ$1,0))/10^6*About!$A$120</f>
        <v>1.8841478426E-5</v>
      </c>
      <c r="I5" s="4">
        <f>INDEX('AEO Table 3'!$C$22:$AJ$22,MATCH(I$1,'AEO Table 3'!$C$1:$AJ$1,0))/10^6*About!$A$120</f>
        <v>1.9327926592000003E-5</v>
      </c>
      <c r="J5" s="4">
        <f>INDEX('AEO Table 3'!$C$22:$AJ$22,MATCH(J$1,'AEO Table 3'!$C$1:$AJ$1,0))/10^6*About!$A$120</f>
        <v>1.9840944737999999E-5</v>
      </c>
      <c r="K5" s="4">
        <f>INDEX('AEO Table 3'!$C$22:$AJ$22,MATCH(K$1,'AEO Table 3'!$C$1:$AJ$1,0))/10^6*About!$A$120</f>
        <v>2.0239580354000002E-5</v>
      </c>
      <c r="L5" s="4">
        <f>INDEX('AEO Table 3'!$C$22:$AJ$22,MATCH(L$1,'AEO Table 3'!$C$1:$AJ$1,0))/10^6*About!$A$120</f>
        <v>2.0511945956000001E-5</v>
      </c>
      <c r="M5" s="4">
        <f>INDEX('AEO Table 3'!$C$22:$AJ$22,MATCH(M$1,'AEO Table 3'!$C$1:$AJ$1,0))/10^6*About!$A$120</f>
        <v>2.0701550685999998E-5</v>
      </c>
      <c r="N5" s="4">
        <f>INDEX('AEO Table 3'!$C$22:$AJ$22,MATCH(N$1,'AEO Table 3'!$C$1:$AJ$1,0))/10^6*About!$A$120</f>
        <v>2.0986755246000002E-5</v>
      </c>
      <c r="O5" s="4">
        <f>INDEX('AEO Table 3'!$C$22:$AJ$22,MATCH(O$1,'AEO Table 3'!$C$1:$AJ$1,0))/10^6*About!$A$120</f>
        <v>2.103449438E-5</v>
      </c>
      <c r="P5" s="4">
        <f>INDEX('AEO Table 3'!$C$22:$AJ$22,MATCH(P$1,'AEO Table 3'!$C$1:$AJ$1,0))/10^6*About!$A$120</f>
        <v>2.1100461416000004E-5</v>
      </c>
      <c r="Q5" s="4">
        <f>INDEX('AEO Table 3'!$C$22:$AJ$22,MATCH(Q$1,'AEO Table 3'!$C$1:$AJ$1,0))/10^6*About!$A$120</f>
        <v>2.1249080557999998E-5</v>
      </c>
      <c r="R5" s="4">
        <f>INDEX('AEO Table 3'!$C$22:$AJ$22,MATCH(R$1,'AEO Table 3'!$C$1:$AJ$1,0))/10^6*About!$A$120</f>
        <v>2.1431191402000002E-5</v>
      </c>
      <c r="S5" s="4">
        <f>INDEX('AEO Table 3'!$C$22:$AJ$22,MATCH(S$1,'AEO Table 3'!$C$1:$AJ$1,0))/10^6*About!$A$120</f>
        <v>2.1601652401999999E-5</v>
      </c>
      <c r="T5" s="4">
        <f>INDEX('AEO Table 3'!$C$22:$AJ$22,MATCH(T$1,'AEO Table 3'!$C$1:$AJ$1,0))/10^6*About!$A$120</f>
        <v>2.1745221694E-5</v>
      </c>
      <c r="U5" s="4">
        <f>INDEX('AEO Table 3'!$C$22:$AJ$22,MATCH(U$1,'AEO Table 3'!$C$1:$AJ$1,0))/10^6*About!$A$120</f>
        <v>2.1901767958000004E-5</v>
      </c>
      <c r="V5" s="4">
        <f>INDEX('AEO Table 3'!$C$22:$AJ$22,MATCH(V$1,'AEO Table 3'!$C$1:$AJ$1,0))/10^6*About!$A$120</f>
        <v>2.2003703636E-5</v>
      </c>
      <c r="W5" s="4">
        <f>INDEX('AEO Table 3'!$C$22:$AJ$22,MATCH(W$1,'AEO Table 3'!$C$1:$AJ$1,0))/10^6*About!$A$120</f>
        <v>2.2076504650000001E-5</v>
      </c>
      <c r="X5" s="4">
        <f>INDEX('AEO Table 3'!$C$22:$AJ$22,MATCH(X$1,'AEO Table 3'!$C$1:$AJ$1,0))/10^6*About!$A$120</f>
        <v>2.2154841762E-5</v>
      </c>
      <c r="Y5" s="4">
        <f>INDEX('AEO Table 3'!$C$22:$AJ$22,MATCH(Y$1,'AEO Table 3'!$C$1:$AJ$1,0))/10^6*About!$A$120</f>
        <v>2.2227934342000002E-5</v>
      </c>
      <c r="Z5" s="4">
        <f>INDEX('AEO Table 3'!$C$22:$AJ$22,MATCH(Z$1,'AEO Table 3'!$C$1:$AJ$1,0))/10^6*About!$A$120</f>
        <v>2.2261897668000001E-5</v>
      </c>
      <c r="AA5" s="4">
        <f>INDEX('AEO Table 3'!$C$22:$AJ$22,MATCH(AA$1,'AEO Table 3'!$C$1:$AJ$1,0))/10^6*About!$A$120</f>
        <v>2.2323715143999998E-5</v>
      </c>
      <c r="AB5" s="4">
        <f>INDEX('AEO Table 3'!$C$22:$AJ$22,MATCH(AB$1,'AEO Table 3'!$C$1:$AJ$1,0))/10^6*About!$A$120</f>
        <v>2.2394250351999998E-5</v>
      </c>
      <c r="AC5" s="4">
        <f>INDEX('AEO Table 3'!$C$22:$AJ$22,MATCH(AC$1,'AEO Table 3'!$C$1:$AJ$1,0))/10^6*About!$A$120</f>
        <v>2.2458924991999999E-5</v>
      </c>
      <c r="AD5" s="4">
        <f>INDEX('AEO Table 3'!$C$22:$AJ$22,MATCH(AD$1,'AEO Table 3'!$C$1:$AJ$1,0))/10^6*About!$A$120</f>
        <v>2.2493601238000002E-5</v>
      </c>
      <c r="AE5" s="4">
        <f>INDEX('AEO Table 3'!$C$22:$AJ$22,MATCH(AE$1,'AEO Table 3'!$C$1:$AJ$1,0))/10^6*About!$A$120</f>
        <v>2.2503191839999999E-5</v>
      </c>
      <c r="AF5" s="4">
        <f>INDEX('AEO Table 3'!$C$22:$AJ$22,MATCH(AF$1,'AEO Table 3'!$C$1:$AJ$1,0))/10^6*About!$A$120</f>
        <v>2.2504399233999999E-5</v>
      </c>
      <c r="AG5" s="4">
        <f>INDEX('AEO Table 3'!$C$22:$AJ$22,MATCH(AG$1,'AEO Table 3'!$C$1:$AJ$1,0))/10^6*About!$A$120</f>
        <v>2.25016746E-5</v>
      </c>
      <c r="AH5" s="4">
        <f>INDEX('AEO Table 3'!$C$22:$AJ$22,MATCH(AH$1,'AEO Table 3'!$C$1:$AJ$1,0))/10^6*About!$A$120</f>
        <v>2.2461085688000001E-5</v>
      </c>
      <c r="AI5" s="4">
        <f>INDEX('AEO Table 3'!$C$22:$AJ$22,MATCH(AI$1,'AEO Table 3'!$C$1:$AJ$1,0))/10^6*About!$A$120</f>
        <v>2.2380442554E-5</v>
      </c>
    </row>
    <row r="6" spans="1:35" x14ac:dyDescent="0.45">
      <c r="A6" s="10" t="s">
        <v>461</v>
      </c>
      <c r="B6" s="4">
        <f>INDEX('AEO Table 3'!$C$29:$AJ$29,MATCH(B$1,'AEO Table 3'!$C$1:$AJ$1,0))/10^6*About!$A$120</f>
        <v>1.1785004492000001E-5</v>
      </c>
      <c r="C6" s="4">
        <f>INDEX('AEO Table 3'!$C$29:$AJ$29,MATCH(C$1,'AEO Table 3'!$C$1:$AJ$1,0))/10^6*About!$A$120</f>
        <v>1.2496908124E-5</v>
      </c>
      <c r="D6" s="4">
        <f>INDEX('AEO Table 3'!$C$29:$AJ$29,MATCH(D$1,'AEO Table 3'!$C$1:$AJ$1,0))/10^6*About!$A$120</f>
        <v>1.3005722784000001E-5</v>
      </c>
      <c r="E6" s="4">
        <f>INDEX('AEO Table 3'!$C$29:$AJ$29,MATCH(E$1,'AEO Table 3'!$C$1:$AJ$1,0))/10^6*About!$A$120</f>
        <v>1.2929586584E-5</v>
      </c>
      <c r="F6" s="4">
        <f>INDEX('AEO Table 3'!$C$29:$AJ$29,MATCH(F$1,'AEO Table 3'!$C$1:$AJ$1,0))/10^6*About!$A$120</f>
        <v>1.3214580010000001E-5</v>
      </c>
      <c r="G6" s="4">
        <f>INDEX('AEO Table 3'!$C$29:$AJ$29,MATCH(G$1,'AEO Table 3'!$C$1:$AJ$1,0))/10^6*About!$A$120</f>
        <v>1.3731489968000001E-5</v>
      </c>
      <c r="H6" s="4">
        <f>INDEX('AEO Table 3'!$C$29:$AJ$29,MATCH(H$1,'AEO Table 3'!$C$1:$AJ$1,0))/10^6*About!$A$120</f>
        <v>1.4057553069999999E-5</v>
      </c>
      <c r="I6" s="4">
        <f>INDEX('AEO Table 3'!$C$29:$AJ$29,MATCH(I$1,'AEO Table 3'!$C$1:$AJ$1,0))/10^6*About!$A$120</f>
        <v>1.4542985782000001E-5</v>
      </c>
      <c r="J6" s="4">
        <f>INDEX('AEO Table 3'!$C$29:$AJ$29,MATCH(J$1,'AEO Table 3'!$C$1:$AJ$1,0))/10^6*About!$A$120</f>
        <v>1.5045092595999999E-5</v>
      </c>
      <c r="K6" s="4">
        <f>INDEX('AEO Table 3'!$C$29:$AJ$29,MATCH(K$1,'AEO Table 3'!$C$1:$AJ$1,0))/10^6*About!$A$120</f>
        <v>1.5413866918000002E-5</v>
      </c>
      <c r="L6" s="4">
        <f>INDEX('AEO Table 3'!$C$29:$AJ$29,MATCH(L$1,'AEO Table 3'!$C$1:$AJ$1,0))/10^6*About!$A$120</f>
        <v>1.5655867612E-5</v>
      </c>
      <c r="M6" s="4">
        <f>INDEX('AEO Table 3'!$C$29:$AJ$29,MATCH(M$1,'AEO Table 3'!$C$1:$AJ$1,0))/10^6*About!$A$120</f>
        <v>1.5824695294E-5</v>
      </c>
      <c r="N6" s="4">
        <f>INDEX('AEO Table 3'!$C$29:$AJ$29,MATCH(N$1,'AEO Table 3'!$C$1:$AJ$1,0))/10^6*About!$A$120</f>
        <v>1.5874847388000004E-5</v>
      </c>
      <c r="O6" s="4">
        <f>INDEX('AEO Table 3'!$C$29:$AJ$29,MATCH(O$1,'AEO Table 3'!$C$1:$AJ$1,0))/10^6*About!$A$120</f>
        <v>1.5915323878E-5</v>
      </c>
      <c r="P6" s="4">
        <f>INDEX('AEO Table 3'!$C$29:$AJ$29,MATCH(P$1,'AEO Table 3'!$C$1:$AJ$1,0))/10^6*About!$A$120</f>
        <v>1.5949022143999998E-5</v>
      </c>
      <c r="Q6" s="4">
        <f>INDEX('AEO Table 3'!$C$29:$AJ$29,MATCH(Q$1,'AEO Table 3'!$C$1:$AJ$1,0))/10^6*About!$A$120</f>
        <v>1.6113850162000003E-5</v>
      </c>
      <c r="R6" s="4">
        <f>INDEX('AEO Table 3'!$C$29:$AJ$29,MATCH(R$1,'AEO Table 3'!$C$1:$AJ$1,0))/10^6*About!$A$120</f>
        <v>1.6301246668000003E-5</v>
      </c>
      <c r="S6" s="4">
        <f>INDEX('AEO Table 3'!$C$29:$AJ$29,MATCH(S$1,'AEO Table 3'!$C$1:$AJ$1,0))/10^6*About!$A$120</f>
        <v>1.6468486732E-5</v>
      </c>
      <c r="T6" s="4">
        <f>INDEX('AEO Table 3'!$C$29:$AJ$29,MATCH(T$1,'AEO Table 3'!$C$1:$AJ$1,0))/10^6*About!$A$120</f>
        <v>1.6605945019999999E-5</v>
      </c>
      <c r="U6" s="4">
        <f>INDEX('AEO Table 3'!$C$29:$AJ$29,MATCH(U$1,'AEO Table 3'!$C$1:$AJ$1,0))/10^6*About!$A$120</f>
        <v>1.6762815753999997E-5</v>
      </c>
      <c r="V6" s="4">
        <f>INDEX('AEO Table 3'!$C$29:$AJ$29,MATCH(V$1,'AEO Table 3'!$C$1:$AJ$1,0))/10^6*About!$A$120</f>
        <v>1.6855070343999997E-5</v>
      </c>
      <c r="W6" s="4">
        <f>INDEX('AEO Table 3'!$C$29:$AJ$29,MATCH(W$1,'AEO Table 3'!$C$1:$AJ$1,0))/10^6*About!$A$120</f>
        <v>1.6921719224E-5</v>
      </c>
      <c r="X6" s="4">
        <f>INDEX('AEO Table 3'!$C$29:$AJ$29,MATCH(X$1,'AEO Table 3'!$C$1:$AJ$1,0))/10^6*About!$A$120</f>
        <v>1.7000086497999999E-5</v>
      </c>
      <c r="Y6" s="4">
        <f>INDEX('AEO Table 3'!$C$29:$AJ$29,MATCH(Y$1,'AEO Table 3'!$C$1:$AJ$1,0))/10^6*About!$A$120</f>
        <v>1.7072453362000002E-5</v>
      </c>
      <c r="Z6" s="4">
        <f>INDEX('AEO Table 3'!$C$29:$AJ$29,MATCH(Z$1,'AEO Table 3'!$C$1:$AJ$1,0))/10^6*About!$A$120</f>
        <v>1.7100088152000001E-5</v>
      </c>
      <c r="AA6" s="4">
        <f>INDEX('AEO Table 3'!$C$29:$AJ$29,MATCH(AA$1,'AEO Table 3'!$C$1:$AJ$1,0))/10^6*About!$A$120</f>
        <v>1.7166001262E-5</v>
      </c>
      <c r="AB6" s="4">
        <f>INDEX('AEO Table 3'!$C$29:$AJ$29,MATCH(AB$1,'AEO Table 3'!$C$1:$AJ$1,0))/10^6*About!$A$120</f>
        <v>1.7238741038000002E-5</v>
      </c>
      <c r="AC6" s="4">
        <f>INDEX('AEO Table 3'!$C$29:$AJ$29,MATCH(AC$1,'AEO Table 3'!$C$1:$AJ$1,0))/10^6*About!$A$120</f>
        <v>1.7302844428000002E-5</v>
      </c>
      <c r="AD6" s="4">
        <f>INDEX('AEO Table 3'!$C$29:$AJ$29,MATCH(AD$1,'AEO Table 3'!$C$1:$AJ$1,0))/10^6*About!$A$120</f>
        <v>1.7332987234000003E-5</v>
      </c>
      <c r="AE6" s="4">
        <f>INDEX('AEO Table 3'!$C$29:$AJ$29,MATCH(AE$1,'AEO Table 3'!$C$1:$AJ$1,0))/10^6*About!$A$120</f>
        <v>1.7338240906000002E-5</v>
      </c>
      <c r="AF6" s="4">
        <f>INDEX('AEO Table 3'!$C$29:$AJ$29,MATCH(AF$1,'AEO Table 3'!$C$1:$AJ$1,0))/10^6*About!$A$120</f>
        <v>1.7337979502E-5</v>
      </c>
      <c r="AG6" s="4">
        <f>INDEX('AEO Table 3'!$C$29:$AJ$29,MATCH(AG$1,'AEO Table 3'!$C$1:$AJ$1,0))/10^6*About!$A$120</f>
        <v>1.7335285944000001E-5</v>
      </c>
      <c r="AH6" s="4">
        <f>INDEX('AEO Table 3'!$C$29:$AJ$29,MATCH(AH$1,'AEO Table 3'!$C$1:$AJ$1,0))/10^6*About!$A$120</f>
        <v>1.7288712160000003E-5</v>
      </c>
      <c r="AI6" s="4">
        <f>INDEX('AEO Table 3'!$C$29:$AJ$29,MATCH(AI$1,'AEO Table 3'!$C$1:$AJ$1,0))/10^6*About!$A$120</f>
        <v>1.7201462633999998E-5</v>
      </c>
    </row>
    <row r="7" spans="1:35" s="5" customFormat="1" x14ac:dyDescent="0.45">
      <c r="A7" s="45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464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ySplit="1" topLeftCell="A2" activePane="bottomLeft" state="frozen"/>
      <selection pane="bottomLeft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6" t="s">
        <v>457</v>
      </c>
      <c r="B2" s="4">
        <f>Interpolation!G2</f>
        <v>5.8650088809946711E-5</v>
      </c>
      <c r="C2" s="4">
        <f>Interpolation!H2</f>
        <v>5.4328087561419933E-5</v>
      </c>
      <c r="D2" s="4">
        <f>Interpolation!I2</f>
        <v>5.0006086312895384E-5</v>
      </c>
      <c r="E2" s="4">
        <f>Interpolation!J2</f>
        <v>4.5684085064370829E-5</v>
      </c>
      <c r="F2" s="4">
        <f>Interpolation!K2</f>
        <v>4.1362083815844884E-5</v>
      </c>
      <c r="G2" s="4">
        <f>Interpolation!L2</f>
        <v>3.7040082567321677E-5</v>
      </c>
      <c r="H2" s="4">
        <f>Interpolation!M2</f>
        <v>4.0486713221613013E-5</v>
      </c>
      <c r="I2" s="4">
        <f>Interpolation!N2</f>
        <v>4.3933343875904308E-5</v>
      </c>
      <c r="J2" s="4">
        <f>Interpolation!O2</f>
        <v>4.7379974530196986E-5</v>
      </c>
      <c r="K2" s="4">
        <f>Interpolation!P2</f>
        <v>5.0826605184488281E-5</v>
      </c>
      <c r="L2" s="4">
        <f>Interpolation!Q2</f>
        <v>5.4273235838781244E-5</v>
      </c>
      <c r="M2" s="4">
        <f>Interpolation!R2</f>
        <v>5.5391970484055394E-5</v>
      </c>
      <c r="N2" s="4">
        <f>Interpolation!S2</f>
        <v>5.6510705129329125E-5</v>
      </c>
      <c r="O2" s="4">
        <f>Interpolation!T2</f>
        <v>5.7629439774602856E-5</v>
      </c>
      <c r="P2" s="4">
        <f>Interpolation!U2</f>
        <v>5.8748174419876248E-5</v>
      </c>
      <c r="Q2" s="4">
        <f>Interpolation!V2</f>
        <v>5.986690906514943E-5</v>
      </c>
      <c r="R2" s="4">
        <f>Interpolation!W2</f>
        <v>6.2498996263163353E-5</v>
      </c>
      <c r="S2" s="4">
        <f>Interpolation!X2</f>
        <v>6.5131083461179154E-5</v>
      </c>
      <c r="T2" s="4">
        <f>Interpolation!Y2</f>
        <v>6.7763170659194955E-5</v>
      </c>
      <c r="U2" s="4">
        <f>Interpolation!Z2</f>
        <v>7.0395257857210064E-5</v>
      </c>
      <c r="V2" s="4">
        <f>Interpolation!AA2</f>
        <v>7.3027345055227383E-5</v>
      </c>
      <c r="W2" s="4">
        <f>Interpolation!AB2</f>
        <v>7.3851989368354734E-5</v>
      </c>
      <c r="X2" s="4">
        <f>Interpolation!AC2</f>
        <v>7.4676633681481502E-5</v>
      </c>
      <c r="Y2" s="4">
        <f>Interpolation!AD2</f>
        <v>7.5501277994608271E-5</v>
      </c>
      <c r="Z2" s="4">
        <f>Interpolation!AE2</f>
        <v>7.6325922307735053E-5</v>
      </c>
      <c r="AA2" s="4">
        <f>Interpolation!AF2</f>
        <v>7.7150566620861428E-5</v>
      </c>
      <c r="AB2" s="4">
        <f>Interpolation!AG2</f>
        <v>7.8192138859684709E-5</v>
      </c>
      <c r="AC2" s="4">
        <f>Interpolation!AH2</f>
        <v>7.9233711098505158E-5</v>
      </c>
      <c r="AD2" s="4">
        <f>Interpolation!AI2</f>
        <v>8.027528333732562E-5</v>
      </c>
      <c r="AE2" s="4">
        <f>Interpolation!AJ2</f>
        <v>8.1316855576146421E-5</v>
      </c>
      <c r="AF2" s="4">
        <f>Interpolation!AK2</f>
        <v>8.2358427814964268E-5</v>
      </c>
      <c r="AG2" s="4">
        <f>Interpolation!AL2</f>
        <v>8.3720804007348862E-5</v>
      </c>
      <c r="AH2" s="4">
        <f>Interpolation!AM2</f>
        <v>8.5083180199730177E-5</v>
      </c>
      <c r="AI2" s="4">
        <f>Interpolation!AN2</f>
        <v>8.6445556392111817E-5</v>
      </c>
      <c r="AJ2" s="4">
        <f>Interpolation!AO2</f>
        <v>8.780793258449347E-5</v>
      </c>
      <c r="AK2" s="4">
        <f>Interpolation!AP2</f>
        <v>8.9170308776871749E-5</v>
      </c>
    </row>
    <row r="3" spans="1:37" x14ac:dyDescent="0.45">
      <c r="A3" s="10" t="s">
        <v>458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459</v>
      </c>
      <c r="B4" s="4">
        <f>Interpolation!G18</f>
        <v>6.6642984014209596E-5</v>
      </c>
      <c r="C4" s="4">
        <f>Interpolation!H18</f>
        <v>6.1731975932902142E-5</v>
      </c>
      <c r="D4" s="4">
        <f>Interpolation!I18</f>
        <v>5.682096785159796E-5</v>
      </c>
      <c r="E4" s="4">
        <f>Interpolation!J18</f>
        <v>5.1909959770293779E-5</v>
      </c>
      <c r="F4" s="4">
        <f>Interpolation!K18</f>
        <v>4.6998951688989597E-5</v>
      </c>
      <c r="G4" s="4">
        <f>Interpolation!L18</f>
        <v>4.208794360768957E-5</v>
      </c>
      <c r="H4" s="4">
        <f>Interpolation!M18</f>
        <v>4.6004284678223542E-5</v>
      </c>
      <c r="I4" s="4">
        <f>Interpolation!N18</f>
        <v>4.9920625748757494E-5</v>
      </c>
      <c r="J4" s="4">
        <f>Interpolation!O18</f>
        <v>5.3836966819291453E-5</v>
      </c>
      <c r="K4" s="4">
        <f>Interpolation!P18</f>
        <v>5.7753307889825412E-5</v>
      </c>
      <c r="L4" s="4">
        <f>Interpolation!Q18</f>
        <v>6.1669648960359553E-5</v>
      </c>
      <c r="M4" s="4">
        <f>Interpolation!R18</f>
        <v>6.2940845928580877E-5</v>
      </c>
      <c r="N4" s="4">
        <f>Interpolation!S18</f>
        <v>6.4212042896802038E-5</v>
      </c>
      <c r="O4" s="4">
        <f>Interpolation!T18</f>
        <v>6.5483239865023538E-5</v>
      </c>
      <c r="P4" s="4">
        <f>Interpolation!U18</f>
        <v>6.6754436833244699E-5</v>
      </c>
      <c r="Q4" s="4">
        <f>Interpolation!V18</f>
        <v>6.8025633801465981E-5</v>
      </c>
      <c r="R4" s="4">
        <f>Interpolation!W18</f>
        <v>7.101642458491528E-5</v>
      </c>
      <c r="S4" s="4">
        <f>Interpolation!X18</f>
        <v>7.4007215368366436E-5</v>
      </c>
      <c r="T4" s="4">
        <f>Interpolation!Y18</f>
        <v>7.69980061518169E-5</v>
      </c>
      <c r="U4" s="4">
        <f>Interpolation!Z18</f>
        <v>7.9988796935267364E-5</v>
      </c>
      <c r="V4" s="4">
        <f>Interpolation!AA18</f>
        <v>8.2979587718719916E-5</v>
      </c>
      <c r="W4" s="4">
        <f>Interpolation!AB18</f>
        <v>8.3916615417947357E-5</v>
      </c>
      <c r="X4" s="4">
        <f>Interpolation!AC18</f>
        <v>8.4853643117175503E-5</v>
      </c>
      <c r="Y4" s="4">
        <f>Interpolation!AD18</f>
        <v>8.5790670816403988E-5</v>
      </c>
      <c r="Z4" s="4">
        <f>Interpolation!AE18</f>
        <v>8.6727698515632121E-5</v>
      </c>
      <c r="AA4" s="4">
        <f>Interpolation!AF18</f>
        <v>8.7664726214861337E-5</v>
      </c>
      <c r="AB4" s="4">
        <f>Interpolation!AG18</f>
        <v>8.8848245003490817E-5</v>
      </c>
      <c r="AC4" s="4">
        <f>Interpolation!AH18</f>
        <v>9.0031763792120309E-5</v>
      </c>
      <c r="AD4" s="4">
        <f>Interpolation!AI18</f>
        <v>9.1215282580749815E-5</v>
      </c>
      <c r="AE4" s="4">
        <f>Interpolation!AJ18</f>
        <v>9.2398801369379674E-5</v>
      </c>
      <c r="AF4" s="4">
        <f>Interpolation!AK18</f>
        <v>9.3582320158009072E-5</v>
      </c>
      <c r="AG4" s="4">
        <f>Interpolation!AL18</f>
        <v>9.5130362397202042E-5</v>
      </c>
      <c r="AH4" s="4">
        <f>Interpolation!AM18</f>
        <v>9.6678404636394566E-5</v>
      </c>
      <c r="AI4" s="4">
        <f>Interpolation!AN18</f>
        <v>9.8226446875587794E-5</v>
      </c>
      <c r="AJ4" s="4">
        <f>Interpolation!AO18</f>
        <v>9.9774489114781009E-5</v>
      </c>
      <c r="AK4" s="4">
        <f>Interpolation!AP18</f>
        <v>1.0132253135397421E-4</v>
      </c>
    </row>
    <row r="5" spans="1:37" x14ac:dyDescent="0.45">
      <c r="A5" s="10" t="s">
        <v>460</v>
      </c>
      <c r="B5" s="4">
        <f>B2</f>
        <v>5.8650088809946711E-5</v>
      </c>
      <c r="C5" s="4">
        <f t="shared" ref="C5:AK5" si="0">C2</f>
        <v>5.4328087561419933E-5</v>
      </c>
      <c r="D5" s="4">
        <f t="shared" si="0"/>
        <v>5.0006086312895384E-5</v>
      </c>
      <c r="E5" s="4">
        <f t="shared" si="0"/>
        <v>4.5684085064370829E-5</v>
      </c>
      <c r="F5" s="4">
        <f t="shared" si="0"/>
        <v>4.1362083815844884E-5</v>
      </c>
      <c r="G5" s="4">
        <f t="shared" si="0"/>
        <v>3.7040082567321677E-5</v>
      </c>
      <c r="H5" s="4">
        <f t="shared" si="0"/>
        <v>4.0486713221613013E-5</v>
      </c>
      <c r="I5" s="4">
        <f t="shared" si="0"/>
        <v>4.3933343875904308E-5</v>
      </c>
      <c r="J5" s="4">
        <f t="shared" si="0"/>
        <v>4.7379974530196986E-5</v>
      </c>
      <c r="K5" s="4">
        <f t="shared" si="0"/>
        <v>5.0826605184488281E-5</v>
      </c>
      <c r="L5" s="4">
        <f t="shared" si="0"/>
        <v>5.4273235838781244E-5</v>
      </c>
      <c r="M5" s="4">
        <f t="shared" si="0"/>
        <v>5.5391970484055394E-5</v>
      </c>
      <c r="N5" s="4">
        <f t="shared" si="0"/>
        <v>5.6510705129329125E-5</v>
      </c>
      <c r="O5" s="4">
        <f t="shared" si="0"/>
        <v>5.7629439774602856E-5</v>
      </c>
      <c r="P5" s="4">
        <f t="shared" si="0"/>
        <v>5.8748174419876248E-5</v>
      </c>
      <c r="Q5" s="4">
        <f t="shared" si="0"/>
        <v>5.986690906514943E-5</v>
      </c>
      <c r="R5" s="4">
        <f t="shared" si="0"/>
        <v>6.2498996263163353E-5</v>
      </c>
      <c r="S5" s="4">
        <f t="shared" si="0"/>
        <v>6.5131083461179154E-5</v>
      </c>
      <c r="T5" s="4">
        <f t="shared" si="0"/>
        <v>6.7763170659194955E-5</v>
      </c>
      <c r="U5" s="4">
        <f t="shared" si="0"/>
        <v>7.0395257857210064E-5</v>
      </c>
      <c r="V5" s="4">
        <f t="shared" si="0"/>
        <v>7.3027345055227383E-5</v>
      </c>
      <c r="W5" s="4">
        <f t="shared" si="0"/>
        <v>7.3851989368354734E-5</v>
      </c>
      <c r="X5" s="4">
        <f t="shared" si="0"/>
        <v>7.4676633681481502E-5</v>
      </c>
      <c r="Y5" s="4">
        <f t="shared" si="0"/>
        <v>7.5501277994608271E-5</v>
      </c>
      <c r="Z5" s="4">
        <f t="shared" si="0"/>
        <v>7.6325922307735053E-5</v>
      </c>
      <c r="AA5" s="4">
        <f t="shared" si="0"/>
        <v>7.7150566620861428E-5</v>
      </c>
      <c r="AB5" s="4">
        <f t="shared" si="0"/>
        <v>7.8192138859684709E-5</v>
      </c>
      <c r="AC5" s="4">
        <f t="shared" si="0"/>
        <v>7.9233711098505158E-5</v>
      </c>
      <c r="AD5" s="4">
        <f t="shared" si="0"/>
        <v>8.027528333732562E-5</v>
      </c>
      <c r="AE5" s="4">
        <f t="shared" si="0"/>
        <v>8.1316855576146421E-5</v>
      </c>
      <c r="AF5" s="4">
        <f t="shared" si="0"/>
        <v>8.2358427814964268E-5</v>
      </c>
      <c r="AG5" s="4">
        <f t="shared" si="0"/>
        <v>8.3720804007348862E-5</v>
      </c>
      <c r="AH5" s="4">
        <f t="shared" si="0"/>
        <v>8.5083180199730177E-5</v>
      </c>
      <c r="AI5" s="4">
        <f t="shared" si="0"/>
        <v>8.6445556392111817E-5</v>
      </c>
      <c r="AJ5" s="4">
        <f t="shared" si="0"/>
        <v>8.780793258449347E-5</v>
      </c>
      <c r="AK5" s="4">
        <f t="shared" si="0"/>
        <v>8.9170308776871749E-5</v>
      </c>
    </row>
    <row r="6" spans="1:37" x14ac:dyDescent="0.45">
      <c r="A6" s="10" t="s">
        <v>461</v>
      </c>
      <c r="B6" s="4">
        <f>B2</f>
        <v>5.8650088809946711E-5</v>
      </c>
      <c r="C6" s="4">
        <f t="shared" ref="C6:AK6" si="1">C2</f>
        <v>5.4328087561419933E-5</v>
      </c>
      <c r="D6" s="4">
        <f t="shared" si="1"/>
        <v>5.0006086312895384E-5</v>
      </c>
      <c r="E6" s="4">
        <f t="shared" si="1"/>
        <v>4.5684085064370829E-5</v>
      </c>
      <c r="F6" s="4">
        <f t="shared" si="1"/>
        <v>4.1362083815844884E-5</v>
      </c>
      <c r="G6" s="4">
        <f t="shared" si="1"/>
        <v>3.7040082567321677E-5</v>
      </c>
      <c r="H6" s="4">
        <f t="shared" si="1"/>
        <v>4.0486713221613013E-5</v>
      </c>
      <c r="I6" s="4">
        <f t="shared" si="1"/>
        <v>4.3933343875904308E-5</v>
      </c>
      <c r="J6" s="4">
        <f t="shared" si="1"/>
        <v>4.7379974530196986E-5</v>
      </c>
      <c r="K6" s="4">
        <f t="shared" si="1"/>
        <v>5.0826605184488281E-5</v>
      </c>
      <c r="L6" s="4">
        <f t="shared" si="1"/>
        <v>5.4273235838781244E-5</v>
      </c>
      <c r="M6" s="4">
        <f t="shared" si="1"/>
        <v>5.5391970484055394E-5</v>
      </c>
      <c r="N6" s="4">
        <f t="shared" si="1"/>
        <v>5.6510705129329125E-5</v>
      </c>
      <c r="O6" s="4">
        <f t="shared" si="1"/>
        <v>5.7629439774602856E-5</v>
      </c>
      <c r="P6" s="4">
        <f t="shared" si="1"/>
        <v>5.8748174419876248E-5</v>
      </c>
      <c r="Q6" s="4">
        <f t="shared" si="1"/>
        <v>5.986690906514943E-5</v>
      </c>
      <c r="R6" s="4">
        <f t="shared" si="1"/>
        <v>6.2498996263163353E-5</v>
      </c>
      <c r="S6" s="4">
        <f t="shared" si="1"/>
        <v>6.5131083461179154E-5</v>
      </c>
      <c r="T6" s="4">
        <f t="shared" si="1"/>
        <v>6.7763170659194955E-5</v>
      </c>
      <c r="U6" s="4">
        <f t="shared" si="1"/>
        <v>7.0395257857210064E-5</v>
      </c>
      <c r="V6" s="4">
        <f t="shared" si="1"/>
        <v>7.3027345055227383E-5</v>
      </c>
      <c r="W6" s="4">
        <f t="shared" si="1"/>
        <v>7.3851989368354734E-5</v>
      </c>
      <c r="X6" s="4">
        <f t="shared" si="1"/>
        <v>7.4676633681481502E-5</v>
      </c>
      <c r="Y6" s="4">
        <f t="shared" si="1"/>
        <v>7.5501277994608271E-5</v>
      </c>
      <c r="Z6" s="4">
        <f t="shared" si="1"/>
        <v>7.6325922307735053E-5</v>
      </c>
      <c r="AA6" s="4">
        <f t="shared" si="1"/>
        <v>7.7150566620861428E-5</v>
      </c>
      <c r="AB6" s="4">
        <f t="shared" si="1"/>
        <v>7.8192138859684709E-5</v>
      </c>
      <c r="AC6" s="4">
        <f t="shared" si="1"/>
        <v>7.9233711098505158E-5</v>
      </c>
      <c r="AD6" s="4">
        <f t="shared" si="1"/>
        <v>8.027528333732562E-5</v>
      </c>
      <c r="AE6" s="4">
        <f t="shared" si="1"/>
        <v>8.1316855576146421E-5</v>
      </c>
      <c r="AF6" s="4">
        <f t="shared" si="1"/>
        <v>8.2358427814964268E-5</v>
      </c>
      <c r="AG6" s="4">
        <f t="shared" si="1"/>
        <v>8.3720804007348862E-5</v>
      </c>
      <c r="AH6" s="4">
        <f t="shared" si="1"/>
        <v>8.5083180199730177E-5</v>
      </c>
      <c r="AI6" s="4">
        <f t="shared" si="1"/>
        <v>8.6445556392111817E-5</v>
      </c>
      <c r="AJ6" s="4">
        <f t="shared" si="1"/>
        <v>8.780793258449347E-5</v>
      </c>
      <c r="AK6" s="4">
        <f t="shared" si="1"/>
        <v>8.9170308776871749E-5</v>
      </c>
    </row>
    <row r="7" spans="1:37" x14ac:dyDescent="0.45">
      <c r="A7" s="10" t="s">
        <v>462</v>
      </c>
      <c r="B7" s="65">
        <v>0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5">
        <v>0</v>
      </c>
      <c r="Z7" s="65">
        <v>0</v>
      </c>
      <c r="AA7" s="65">
        <v>0</v>
      </c>
      <c r="AB7" s="65">
        <v>0</v>
      </c>
      <c r="AC7" s="65">
        <v>0</v>
      </c>
      <c r="AD7" s="65">
        <v>0</v>
      </c>
      <c r="AE7" s="65">
        <v>0</v>
      </c>
      <c r="AF7" s="65">
        <v>0</v>
      </c>
      <c r="AG7" s="65">
        <v>0</v>
      </c>
      <c r="AH7" s="65">
        <v>0</v>
      </c>
      <c r="AI7" s="65">
        <v>0</v>
      </c>
      <c r="AJ7" s="65">
        <v>0</v>
      </c>
      <c r="AK7" s="65">
        <v>0</v>
      </c>
    </row>
    <row r="8" spans="1:37" x14ac:dyDescent="0.45">
      <c r="A8" s="10" t="s">
        <v>463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464</v>
      </c>
      <c r="B9" s="65">
        <v>0</v>
      </c>
      <c r="C9" s="65">
        <v>0</v>
      </c>
      <c r="D9" s="65">
        <v>0</v>
      </c>
      <c r="E9" s="65">
        <v>0</v>
      </c>
      <c r="F9" s="65">
        <v>0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5">
        <v>0</v>
      </c>
      <c r="X9" s="65">
        <v>0</v>
      </c>
      <c r="Y9" s="65">
        <v>0</v>
      </c>
      <c r="Z9" s="65">
        <v>0</v>
      </c>
      <c r="AA9" s="65">
        <v>0</v>
      </c>
      <c r="AB9" s="65">
        <v>0</v>
      </c>
      <c r="AC9" s="65">
        <v>0</v>
      </c>
      <c r="AD9" s="65">
        <v>0</v>
      </c>
      <c r="AE9" s="65">
        <v>0</v>
      </c>
      <c r="AF9" s="65">
        <v>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6" sqref="B6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53125" style="9" bestFit="1" customWidth="1"/>
    <col min="4" max="4" width="9.5312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458</v>
      </c>
      <c r="B3" s="4">
        <f>Interpolation!G3</f>
        <v>2.2896795927690597E-6</v>
      </c>
      <c r="C3" s="4">
        <f>Interpolation!H3</f>
        <v>2.2896795927691491E-6</v>
      </c>
      <c r="D3" s="4">
        <f>Interpolation!I3</f>
        <v>2.2896795927691491E-6</v>
      </c>
      <c r="E3" s="4">
        <f>Interpolation!J3</f>
        <v>2.2896795927691491E-6</v>
      </c>
      <c r="F3" s="4">
        <f>Interpolation!K3</f>
        <v>2.2896795927691491E-6</v>
      </c>
      <c r="G3" s="4">
        <f>Interpolation!L3</f>
        <v>2.2896795927690597E-6</v>
      </c>
      <c r="H3" s="4">
        <f>Interpolation!M3</f>
        <v>2.2896795927689754E-6</v>
      </c>
      <c r="I3" s="4">
        <f>Interpolation!N3</f>
        <v>2.2896795927689754E-6</v>
      </c>
      <c r="J3" s="4">
        <f>Interpolation!O3</f>
        <v>2.2896795927689754E-6</v>
      </c>
      <c r="K3" s="4">
        <f>Interpolation!P3</f>
        <v>2.2896795927689754E-6</v>
      </c>
      <c r="L3" s="4">
        <f>Interpolation!Q3</f>
        <v>2.2896795927690597E-6</v>
      </c>
      <c r="M3" s="4">
        <f>Interpolation!R3</f>
        <v>2.2896795927691491E-6</v>
      </c>
      <c r="N3" s="4">
        <f>Interpolation!S3</f>
        <v>2.2896795927691491E-6</v>
      </c>
      <c r="O3" s="4">
        <f>Interpolation!T3</f>
        <v>2.2896795927691491E-6</v>
      </c>
      <c r="P3" s="4">
        <f>Interpolation!U3</f>
        <v>2.2896795927691491E-6</v>
      </c>
      <c r="Q3" s="4">
        <f>Interpolation!V3</f>
        <v>2.2896795927690597E-6</v>
      </c>
      <c r="R3" s="4">
        <f>Interpolation!W3</f>
        <v>2.2896795927689754E-6</v>
      </c>
      <c r="S3" s="4">
        <f>Interpolation!X3</f>
        <v>2.2896795927689754E-6</v>
      </c>
      <c r="T3" s="4">
        <f>Interpolation!Y3</f>
        <v>2.2896795927689754E-6</v>
      </c>
      <c r="U3" s="4">
        <f>Interpolation!Z3</f>
        <v>2.2896795927689754E-6</v>
      </c>
      <c r="V3" s="4">
        <f>Interpolation!AA3</f>
        <v>2.2896795927690597E-6</v>
      </c>
      <c r="W3" s="4">
        <f>Interpolation!AB3</f>
        <v>2.2896795927691491E-6</v>
      </c>
      <c r="X3" s="4">
        <f>Interpolation!AC3</f>
        <v>2.2896795927691491E-6</v>
      </c>
      <c r="Y3" s="4">
        <f>Interpolation!AD3</f>
        <v>2.2896795927691491E-6</v>
      </c>
      <c r="Z3" s="4">
        <f>Interpolation!AE3</f>
        <v>2.2896795927691491E-6</v>
      </c>
      <c r="AA3" s="4">
        <f>Interpolation!AF3</f>
        <v>2.2896795927690597E-6</v>
      </c>
      <c r="AB3" s="4">
        <f>Interpolation!AG3</f>
        <v>2.2896795927689754E-6</v>
      </c>
      <c r="AC3" s="4">
        <f>Interpolation!AH3</f>
        <v>2.2896795927689754E-6</v>
      </c>
      <c r="AD3" s="4">
        <f>Interpolation!AI3</f>
        <v>2.2896795927689754E-6</v>
      </c>
      <c r="AE3" s="4">
        <f>Interpolation!AJ3</f>
        <v>2.2896795927689754E-6</v>
      </c>
      <c r="AF3" s="4">
        <f>Interpolation!AK3</f>
        <v>2.2896795927690597E-6</v>
      </c>
      <c r="AG3" s="4">
        <f>Interpolation!AL3</f>
        <v>2.2896795927691491E-6</v>
      </c>
      <c r="AH3" s="4">
        <f>Interpolation!AM3</f>
        <v>2.2896795927691491E-6</v>
      </c>
      <c r="AI3" s="4">
        <f>Interpolation!AN3</f>
        <v>2.2896795927691491E-6</v>
      </c>
      <c r="AJ3" s="4">
        <f>Interpolation!AO3</f>
        <v>2.2896795927691491E-6</v>
      </c>
      <c r="AK3" s="4">
        <f>Interpolation!AP3</f>
        <v>2.2896795927690597E-6</v>
      </c>
      <c r="AL3" s="9"/>
      <c r="AM3" s="9"/>
    </row>
    <row r="4" spans="1:39" x14ac:dyDescent="0.45">
      <c r="A4" s="2" t="s">
        <v>459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461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463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13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2" sqref="E2:AK5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457</v>
      </c>
      <c r="B2" s="4">
        <f>'Natural gas'!$B$27*'BFCpUEbS-natural-gas'!B$6/'BFCpUEbS-natural-gas'!$E$6</f>
        <v>6.7863721240008267E-6</v>
      </c>
      <c r="C2" s="4">
        <f>'Natural gas'!$B$27*'BFCpUEbS-natural-gas'!C$6/'BFCpUEbS-natural-gas'!$E$6</f>
        <v>6.9615814160004251E-6</v>
      </c>
      <c r="D2" s="4">
        <f>'Natural gas'!$B$27*'BFCpUEbS-natural-gas'!D$6/'BFCpUEbS-natural-gas'!$E$6</f>
        <v>7.1367907080002369E-6</v>
      </c>
      <c r="E2" s="4">
        <f>'Natural gas'!$B$27*'BFCpUEbS-natural-gas'!E$6/'BFCpUEbS-natural-gas'!$E$6</f>
        <v>7.3120000000000005E-6</v>
      </c>
      <c r="F2" s="4">
        <f>'Natural gas'!$B$27*'BFCpUEbS-natural-gas'!F$6/'BFCpUEbS-natural-gas'!$E$6</f>
        <v>7.4872092919997648E-6</v>
      </c>
      <c r="G2" s="4">
        <f>'Natural gas'!$B$27*'BFCpUEbS-natural-gas'!G$6/'BFCpUEbS-natural-gas'!$E$6</f>
        <v>7.6624185839997257E-6</v>
      </c>
      <c r="H2" s="4">
        <f>'Natural gas'!$B$27*'BFCpUEbS-natural-gas'!H$6/'BFCpUEbS-natural-gas'!$E$6</f>
        <v>7.5570111612315788E-6</v>
      </c>
      <c r="I2" s="4">
        <f>'Natural gas'!$B$27*'BFCpUEbS-natural-gas'!I$6/'BFCpUEbS-natural-gas'!$E$6</f>
        <v>7.4516037384636292E-6</v>
      </c>
      <c r="J2" s="4">
        <f>'Natural gas'!$B$27*'BFCpUEbS-natural-gas'!J$6/'BFCpUEbS-natural-gas'!$E$6</f>
        <v>7.3461963156956787E-6</v>
      </c>
      <c r="K2" s="4">
        <f>'Natural gas'!$B$27*'BFCpUEbS-natural-gas'!K$6/'BFCpUEbS-natural-gas'!$E$6</f>
        <v>7.2407888929277291E-6</v>
      </c>
      <c r="L2" s="4">
        <f>'Natural gas'!$B$27*'BFCpUEbS-natural-gas'!L$6/'BFCpUEbS-natural-gas'!$E$6</f>
        <v>7.1353814701600285E-6</v>
      </c>
      <c r="M2" s="4">
        <f>'Natural gas'!$B$27*'BFCpUEbS-natural-gas'!M$6/'BFCpUEbS-natural-gas'!$E$6</f>
        <v>7.2994952439735119E-6</v>
      </c>
      <c r="N2" s="4">
        <f>'Natural gas'!$B$27*'BFCpUEbS-natural-gas'!N$6/'BFCpUEbS-natural-gas'!$E$6</f>
        <v>7.4636090177871977E-6</v>
      </c>
      <c r="O2" s="4">
        <f>'Natural gas'!$B$27*'BFCpUEbS-natural-gas'!O$6/'BFCpUEbS-natural-gas'!$E$6</f>
        <v>7.6277227916008378E-6</v>
      </c>
      <c r="P2" s="4">
        <f>'Natural gas'!$B$27*'BFCpUEbS-natural-gas'!P$6/'BFCpUEbS-natural-gas'!$E$6</f>
        <v>7.7918365654145253E-6</v>
      </c>
      <c r="Q2" s="4">
        <f>'Natural gas'!$B$27*'BFCpUEbS-natural-gas'!Q$6/'BFCpUEbS-natural-gas'!$E$6</f>
        <v>7.9559503392284313E-6</v>
      </c>
      <c r="R2" s="4">
        <f>'Natural gas'!$B$27*'BFCpUEbS-natural-gas'!R$6/'BFCpUEbS-natural-gas'!$E$6</f>
        <v>7.9633622167303728E-6</v>
      </c>
      <c r="S2" s="4">
        <f>'Natural gas'!$B$27*'BFCpUEbS-natural-gas'!S$6/'BFCpUEbS-natural-gas'!$E$6</f>
        <v>7.9707740942325023E-6</v>
      </c>
      <c r="T2" s="4">
        <f>'Natural gas'!$B$27*'BFCpUEbS-natural-gas'!T$6/'BFCpUEbS-natural-gas'!$E$6</f>
        <v>7.9781859717346301E-6</v>
      </c>
      <c r="U2" s="4">
        <f>'Natural gas'!$B$27*'BFCpUEbS-natural-gas'!U$6/'BFCpUEbS-natural-gas'!$E$6</f>
        <v>7.9855978492367596E-6</v>
      </c>
      <c r="V2" s="4">
        <f>'Natural gas'!$B$27*'BFCpUEbS-natural-gas'!V$6/'BFCpUEbS-natural-gas'!$E$6</f>
        <v>7.9930097267390755E-6</v>
      </c>
      <c r="W2" s="4">
        <f>'Natural gas'!$B$27*'BFCpUEbS-natural-gas'!W$6/'BFCpUEbS-natural-gas'!$E$6</f>
        <v>8.0650503219069755E-6</v>
      </c>
      <c r="X2" s="4">
        <f>'Natural gas'!$B$27*'BFCpUEbS-natural-gas'!X$6/'BFCpUEbS-natural-gas'!$E$6</f>
        <v>8.1370909170750653E-6</v>
      </c>
      <c r="Y2" s="4">
        <f>'Natural gas'!$B$27*'BFCpUEbS-natural-gas'!Y$6/'BFCpUEbS-natural-gas'!$E$6</f>
        <v>8.2091315122431788E-6</v>
      </c>
      <c r="Z2" s="4">
        <f>'Natural gas'!$B$27*'BFCpUEbS-natural-gas'!Z$6/'BFCpUEbS-natural-gas'!$E$6</f>
        <v>8.2811721074112719E-6</v>
      </c>
      <c r="AA2" s="4">
        <f>'Natural gas'!$B$27*'BFCpUEbS-natural-gas'!AA$6/'BFCpUEbS-natural-gas'!$E$6</f>
        <v>8.3532127025795904E-6</v>
      </c>
      <c r="AB2" s="4">
        <f>'Natural gas'!$B$27*'BFCpUEbS-natural-gas'!AB$6/'BFCpUEbS-natural-gas'!$E$6</f>
        <v>8.3914940241670709E-6</v>
      </c>
      <c r="AC2" s="4">
        <f>'Natural gas'!$B$27*'BFCpUEbS-natural-gas'!AC$6/'BFCpUEbS-natural-gas'!$E$6</f>
        <v>8.4297753457544802E-6</v>
      </c>
      <c r="AD2" s="4">
        <f>'Natural gas'!$B$27*'BFCpUEbS-natural-gas'!AD$6/'BFCpUEbS-natural-gas'!$E$6</f>
        <v>8.4680566673418895E-6</v>
      </c>
      <c r="AE2" s="4">
        <f>'Natural gas'!$B$27*'BFCpUEbS-natural-gas'!AE$6/'BFCpUEbS-natural-gas'!$E$6</f>
        <v>8.5063379889292988E-6</v>
      </c>
      <c r="AF2" s="4">
        <f>'Natural gas'!$B$27*'BFCpUEbS-natural-gas'!AF$6/'BFCpUEbS-natural-gas'!$E$6</f>
        <v>8.5446193105166336E-6</v>
      </c>
      <c r="AG2" s="4">
        <f>'Natural gas'!$B$27*'BFCpUEbS-natural-gas'!AG$6/'BFCpUEbS-natural-gas'!$E$6</f>
        <v>8.6232601335442036E-6</v>
      </c>
      <c r="AH2" s="4">
        <f>'Natural gas'!$B$27*'BFCpUEbS-natural-gas'!AH$6/'BFCpUEbS-natural-gas'!$E$6</f>
        <v>8.701900956572209E-6</v>
      </c>
      <c r="AI2" s="4">
        <f>'Natural gas'!$B$27*'BFCpUEbS-natural-gas'!AI$6/'BFCpUEbS-natural-gas'!$E$6</f>
        <v>8.7805417796002178E-6</v>
      </c>
      <c r="AJ2" s="4">
        <f>'Natural gas'!$B$27*'BFCpUEbS-natural-gas'!AJ$6/'BFCpUEbS-natural-gas'!$E$6</f>
        <v>8.8591826026282232E-6</v>
      </c>
      <c r="AK2" s="4">
        <f>'Natural gas'!$B$27*'BFCpUEbS-natural-gas'!AK$6/'BFCpUEbS-natural-gas'!$E$6</f>
        <v>8.9378234256566402E-6</v>
      </c>
    </row>
    <row r="3" spans="1:39" customFormat="1" x14ac:dyDescent="0.45">
      <c r="A3" s="2" t="s">
        <v>458</v>
      </c>
      <c r="B3" s="4">
        <f>'Natural gas'!$B$27*'BFCpUEbS-natural-gas'!B$6/'BFCpUEbS-natural-gas'!$E$6</f>
        <v>6.7863721240008267E-6</v>
      </c>
      <c r="C3" s="4">
        <f>'Natural gas'!$B$27*'BFCpUEbS-natural-gas'!C$6/'BFCpUEbS-natural-gas'!$E$6</f>
        <v>6.9615814160004251E-6</v>
      </c>
      <c r="D3" s="4">
        <f>'Natural gas'!$B$27*'BFCpUEbS-natural-gas'!D$6/'BFCpUEbS-natural-gas'!$E$6</f>
        <v>7.1367907080002369E-6</v>
      </c>
      <c r="E3" s="4">
        <f>'Natural gas'!$B$27*'BFCpUEbS-natural-gas'!E$6/'BFCpUEbS-natural-gas'!$E$6</f>
        <v>7.3120000000000005E-6</v>
      </c>
      <c r="F3" s="4">
        <f>'Natural gas'!$B$27*'BFCpUEbS-natural-gas'!F$6/'BFCpUEbS-natural-gas'!$E$6</f>
        <v>7.4872092919997648E-6</v>
      </c>
      <c r="G3" s="4">
        <f>'Natural gas'!$B$27*'BFCpUEbS-natural-gas'!G$6/'BFCpUEbS-natural-gas'!$E$6</f>
        <v>7.6624185839997257E-6</v>
      </c>
      <c r="H3" s="4">
        <f>'Natural gas'!$B$27*'BFCpUEbS-natural-gas'!H$6/'BFCpUEbS-natural-gas'!$E$6</f>
        <v>7.5570111612315788E-6</v>
      </c>
      <c r="I3" s="4">
        <f>'Natural gas'!$B$27*'BFCpUEbS-natural-gas'!I$6/'BFCpUEbS-natural-gas'!$E$6</f>
        <v>7.4516037384636292E-6</v>
      </c>
      <c r="J3" s="4">
        <f>'Natural gas'!$B$27*'BFCpUEbS-natural-gas'!J$6/'BFCpUEbS-natural-gas'!$E$6</f>
        <v>7.3461963156956787E-6</v>
      </c>
      <c r="K3" s="4">
        <f>'Natural gas'!$B$27*'BFCpUEbS-natural-gas'!K$6/'BFCpUEbS-natural-gas'!$E$6</f>
        <v>7.2407888929277291E-6</v>
      </c>
      <c r="L3" s="4">
        <f>'Natural gas'!$B$27*'BFCpUEbS-natural-gas'!L$6/'BFCpUEbS-natural-gas'!$E$6</f>
        <v>7.1353814701600285E-6</v>
      </c>
      <c r="M3" s="4">
        <f>'Natural gas'!$B$27*'BFCpUEbS-natural-gas'!M$6/'BFCpUEbS-natural-gas'!$E$6</f>
        <v>7.2994952439735119E-6</v>
      </c>
      <c r="N3" s="4">
        <f>'Natural gas'!$B$27*'BFCpUEbS-natural-gas'!N$6/'BFCpUEbS-natural-gas'!$E$6</f>
        <v>7.4636090177871977E-6</v>
      </c>
      <c r="O3" s="4">
        <f>'Natural gas'!$B$27*'BFCpUEbS-natural-gas'!O$6/'BFCpUEbS-natural-gas'!$E$6</f>
        <v>7.6277227916008378E-6</v>
      </c>
      <c r="P3" s="4">
        <f>'Natural gas'!$B$27*'BFCpUEbS-natural-gas'!P$6/'BFCpUEbS-natural-gas'!$E$6</f>
        <v>7.7918365654145253E-6</v>
      </c>
      <c r="Q3" s="4">
        <f>'Natural gas'!$B$27*'BFCpUEbS-natural-gas'!Q$6/'BFCpUEbS-natural-gas'!$E$6</f>
        <v>7.9559503392284313E-6</v>
      </c>
      <c r="R3" s="4">
        <f>'Natural gas'!$B$27*'BFCpUEbS-natural-gas'!R$6/'BFCpUEbS-natural-gas'!$E$6</f>
        <v>7.9633622167303728E-6</v>
      </c>
      <c r="S3" s="4">
        <f>'Natural gas'!$B$27*'BFCpUEbS-natural-gas'!S$6/'BFCpUEbS-natural-gas'!$E$6</f>
        <v>7.9707740942325023E-6</v>
      </c>
      <c r="T3" s="4">
        <f>'Natural gas'!$B$27*'BFCpUEbS-natural-gas'!T$6/'BFCpUEbS-natural-gas'!$E$6</f>
        <v>7.9781859717346301E-6</v>
      </c>
      <c r="U3" s="4">
        <f>'Natural gas'!$B$27*'BFCpUEbS-natural-gas'!U$6/'BFCpUEbS-natural-gas'!$E$6</f>
        <v>7.9855978492367596E-6</v>
      </c>
      <c r="V3" s="4">
        <f>'Natural gas'!$B$27*'BFCpUEbS-natural-gas'!V$6/'BFCpUEbS-natural-gas'!$E$6</f>
        <v>7.9930097267390755E-6</v>
      </c>
      <c r="W3" s="4">
        <f>'Natural gas'!$B$27*'BFCpUEbS-natural-gas'!W$6/'BFCpUEbS-natural-gas'!$E$6</f>
        <v>8.0650503219069755E-6</v>
      </c>
      <c r="X3" s="4">
        <f>'Natural gas'!$B$27*'BFCpUEbS-natural-gas'!X$6/'BFCpUEbS-natural-gas'!$E$6</f>
        <v>8.1370909170750653E-6</v>
      </c>
      <c r="Y3" s="4">
        <f>'Natural gas'!$B$27*'BFCpUEbS-natural-gas'!Y$6/'BFCpUEbS-natural-gas'!$E$6</f>
        <v>8.2091315122431788E-6</v>
      </c>
      <c r="Z3" s="4">
        <f>'Natural gas'!$B$27*'BFCpUEbS-natural-gas'!Z$6/'BFCpUEbS-natural-gas'!$E$6</f>
        <v>8.2811721074112719E-6</v>
      </c>
      <c r="AA3" s="4">
        <f>'Natural gas'!$B$27*'BFCpUEbS-natural-gas'!AA$6/'BFCpUEbS-natural-gas'!$E$6</f>
        <v>8.3532127025795904E-6</v>
      </c>
      <c r="AB3" s="4">
        <f>'Natural gas'!$B$27*'BFCpUEbS-natural-gas'!AB$6/'BFCpUEbS-natural-gas'!$E$6</f>
        <v>8.3914940241670709E-6</v>
      </c>
      <c r="AC3" s="4">
        <f>'Natural gas'!$B$27*'BFCpUEbS-natural-gas'!AC$6/'BFCpUEbS-natural-gas'!$E$6</f>
        <v>8.4297753457544802E-6</v>
      </c>
      <c r="AD3" s="4">
        <f>'Natural gas'!$B$27*'BFCpUEbS-natural-gas'!AD$6/'BFCpUEbS-natural-gas'!$E$6</f>
        <v>8.4680566673418895E-6</v>
      </c>
      <c r="AE3" s="4">
        <f>'Natural gas'!$B$27*'BFCpUEbS-natural-gas'!AE$6/'BFCpUEbS-natural-gas'!$E$6</f>
        <v>8.5063379889292988E-6</v>
      </c>
      <c r="AF3" s="4">
        <f>'Natural gas'!$B$27*'BFCpUEbS-natural-gas'!AF$6/'BFCpUEbS-natural-gas'!$E$6</f>
        <v>8.5446193105166336E-6</v>
      </c>
      <c r="AG3" s="4">
        <f>'Natural gas'!$B$27*'BFCpUEbS-natural-gas'!AG$6/'BFCpUEbS-natural-gas'!$E$6</f>
        <v>8.6232601335442036E-6</v>
      </c>
      <c r="AH3" s="4">
        <f>'Natural gas'!$B$27*'BFCpUEbS-natural-gas'!AH$6/'BFCpUEbS-natural-gas'!$E$6</f>
        <v>8.701900956572209E-6</v>
      </c>
      <c r="AI3" s="4">
        <f>'Natural gas'!$B$27*'BFCpUEbS-natural-gas'!AI$6/'BFCpUEbS-natural-gas'!$E$6</f>
        <v>8.7805417796002178E-6</v>
      </c>
      <c r="AJ3" s="4">
        <f>'Natural gas'!$B$27*'BFCpUEbS-natural-gas'!AJ$6/'BFCpUEbS-natural-gas'!$E$6</f>
        <v>8.8591826026282232E-6</v>
      </c>
      <c r="AK3" s="4">
        <f>'Natural gas'!$B$27*'BFCpUEbS-natural-gas'!AK$6/'BFCpUEbS-natural-gas'!$E$6</f>
        <v>8.9378234256566402E-6</v>
      </c>
    </row>
    <row r="4" spans="1:39" customFormat="1" x14ac:dyDescent="0.45">
      <c r="A4" s="2" t="s">
        <v>459</v>
      </c>
      <c r="B4" s="4">
        <f>'Natural gas'!$B$27*'BFCpUEbS-natural-gas'!B$6/'BFCpUEbS-natural-gas'!$E$6</f>
        <v>6.7863721240008267E-6</v>
      </c>
      <c r="C4" s="4">
        <f>'Natural gas'!$B$27*'BFCpUEbS-natural-gas'!C$6/'BFCpUEbS-natural-gas'!$E$6</f>
        <v>6.9615814160004251E-6</v>
      </c>
      <c r="D4" s="4">
        <f>'Natural gas'!$B$27*'BFCpUEbS-natural-gas'!D$6/'BFCpUEbS-natural-gas'!$E$6</f>
        <v>7.1367907080002369E-6</v>
      </c>
      <c r="E4" s="4">
        <f>'Natural gas'!$B$27*'BFCpUEbS-natural-gas'!E$6/'BFCpUEbS-natural-gas'!$E$6</f>
        <v>7.3120000000000005E-6</v>
      </c>
      <c r="F4" s="4">
        <f>'Natural gas'!$B$27*'BFCpUEbS-natural-gas'!F$6/'BFCpUEbS-natural-gas'!$E$6</f>
        <v>7.4872092919997648E-6</v>
      </c>
      <c r="G4" s="4">
        <f>'Natural gas'!$B$27*'BFCpUEbS-natural-gas'!G$6/'BFCpUEbS-natural-gas'!$E$6</f>
        <v>7.6624185839997257E-6</v>
      </c>
      <c r="H4" s="4">
        <f>'Natural gas'!$B$27*'BFCpUEbS-natural-gas'!H$6/'BFCpUEbS-natural-gas'!$E$6</f>
        <v>7.5570111612315788E-6</v>
      </c>
      <c r="I4" s="4">
        <f>'Natural gas'!$B$27*'BFCpUEbS-natural-gas'!I$6/'BFCpUEbS-natural-gas'!$E$6</f>
        <v>7.4516037384636292E-6</v>
      </c>
      <c r="J4" s="4">
        <f>'Natural gas'!$B$27*'BFCpUEbS-natural-gas'!J$6/'BFCpUEbS-natural-gas'!$E$6</f>
        <v>7.3461963156956787E-6</v>
      </c>
      <c r="K4" s="4">
        <f>'Natural gas'!$B$27*'BFCpUEbS-natural-gas'!K$6/'BFCpUEbS-natural-gas'!$E$6</f>
        <v>7.2407888929277291E-6</v>
      </c>
      <c r="L4" s="4">
        <f>'Natural gas'!$B$27*'BFCpUEbS-natural-gas'!L$6/'BFCpUEbS-natural-gas'!$E$6</f>
        <v>7.1353814701600285E-6</v>
      </c>
      <c r="M4" s="4">
        <f>'Natural gas'!$B$27*'BFCpUEbS-natural-gas'!M$6/'BFCpUEbS-natural-gas'!$E$6</f>
        <v>7.2994952439735119E-6</v>
      </c>
      <c r="N4" s="4">
        <f>'Natural gas'!$B$27*'BFCpUEbS-natural-gas'!N$6/'BFCpUEbS-natural-gas'!$E$6</f>
        <v>7.4636090177871977E-6</v>
      </c>
      <c r="O4" s="4">
        <f>'Natural gas'!$B$27*'BFCpUEbS-natural-gas'!O$6/'BFCpUEbS-natural-gas'!$E$6</f>
        <v>7.6277227916008378E-6</v>
      </c>
      <c r="P4" s="4">
        <f>'Natural gas'!$B$27*'BFCpUEbS-natural-gas'!P$6/'BFCpUEbS-natural-gas'!$E$6</f>
        <v>7.7918365654145253E-6</v>
      </c>
      <c r="Q4" s="4">
        <f>'Natural gas'!$B$27*'BFCpUEbS-natural-gas'!Q$6/'BFCpUEbS-natural-gas'!$E$6</f>
        <v>7.9559503392284313E-6</v>
      </c>
      <c r="R4" s="4">
        <f>'Natural gas'!$B$27*'BFCpUEbS-natural-gas'!R$6/'BFCpUEbS-natural-gas'!$E$6</f>
        <v>7.9633622167303728E-6</v>
      </c>
      <c r="S4" s="4">
        <f>'Natural gas'!$B$27*'BFCpUEbS-natural-gas'!S$6/'BFCpUEbS-natural-gas'!$E$6</f>
        <v>7.9707740942325023E-6</v>
      </c>
      <c r="T4" s="4">
        <f>'Natural gas'!$B$27*'BFCpUEbS-natural-gas'!T$6/'BFCpUEbS-natural-gas'!$E$6</f>
        <v>7.9781859717346301E-6</v>
      </c>
      <c r="U4" s="4">
        <f>'Natural gas'!$B$27*'BFCpUEbS-natural-gas'!U$6/'BFCpUEbS-natural-gas'!$E$6</f>
        <v>7.9855978492367596E-6</v>
      </c>
      <c r="V4" s="4">
        <f>'Natural gas'!$B$27*'BFCpUEbS-natural-gas'!V$6/'BFCpUEbS-natural-gas'!$E$6</f>
        <v>7.9930097267390755E-6</v>
      </c>
      <c r="W4" s="4">
        <f>'Natural gas'!$B$27*'BFCpUEbS-natural-gas'!W$6/'BFCpUEbS-natural-gas'!$E$6</f>
        <v>8.0650503219069755E-6</v>
      </c>
      <c r="X4" s="4">
        <f>'Natural gas'!$B$27*'BFCpUEbS-natural-gas'!X$6/'BFCpUEbS-natural-gas'!$E$6</f>
        <v>8.1370909170750653E-6</v>
      </c>
      <c r="Y4" s="4">
        <f>'Natural gas'!$B$27*'BFCpUEbS-natural-gas'!Y$6/'BFCpUEbS-natural-gas'!$E$6</f>
        <v>8.2091315122431788E-6</v>
      </c>
      <c r="Z4" s="4">
        <f>'Natural gas'!$B$27*'BFCpUEbS-natural-gas'!Z$6/'BFCpUEbS-natural-gas'!$E$6</f>
        <v>8.2811721074112719E-6</v>
      </c>
      <c r="AA4" s="4">
        <f>'Natural gas'!$B$27*'BFCpUEbS-natural-gas'!AA$6/'BFCpUEbS-natural-gas'!$E$6</f>
        <v>8.3532127025795904E-6</v>
      </c>
      <c r="AB4" s="4">
        <f>'Natural gas'!$B$27*'BFCpUEbS-natural-gas'!AB$6/'BFCpUEbS-natural-gas'!$E$6</f>
        <v>8.3914940241670709E-6</v>
      </c>
      <c r="AC4" s="4">
        <f>'Natural gas'!$B$27*'BFCpUEbS-natural-gas'!AC$6/'BFCpUEbS-natural-gas'!$E$6</f>
        <v>8.4297753457544802E-6</v>
      </c>
      <c r="AD4" s="4">
        <f>'Natural gas'!$B$27*'BFCpUEbS-natural-gas'!AD$6/'BFCpUEbS-natural-gas'!$E$6</f>
        <v>8.4680566673418895E-6</v>
      </c>
      <c r="AE4" s="4">
        <f>'Natural gas'!$B$27*'BFCpUEbS-natural-gas'!AE$6/'BFCpUEbS-natural-gas'!$E$6</f>
        <v>8.5063379889292988E-6</v>
      </c>
      <c r="AF4" s="4">
        <f>'Natural gas'!$B$27*'BFCpUEbS-natural-gas'!AF$6/'BFCpUEbS-natural-gas'!$E$6</f>
        <v>8.5446193105166336E-6</v>
      </c>
      <c r="AG4" s="4">
        <f>'Natural gas'!$B$27*'BFCpUEbS-natural-gas'!AG$6/'BFCpUEbS-natural-gas'!$E$6</f>
        <v>8.6232601335442036E-6</v>
      </c>
      <c r="AH4" s="4">
        <f>'Natural gas'!$B$27*'BFCpUEbS-natural-gas'!AH$6/'BFCpUEbS-natural-gas'!$E$6</f>
        <v>8.701900956572209E-6</v>
      </c>
      <c r="AI4" s="4">
        <f>'Natural gas'!$B$27*'BFCpUEbS-natural-gas'!AI$6/'BFCpUEbS-natural-gas'!$E$6</f>
        <v>8.7805417796002178E-6</v>
      </c>
      <c r="AJ4" s="4">
        <f>'Natural gas'!$B$27*'BFCpUEbS-natural-gas'!AJ$6/'BFCpUEbS-natural-gas'!$E$6</f>
        <v>8.8591826026282232E-6</v>
      </c>
      <c r="AK4" s="4">
        <f>'Natural gas'!$B$27*'BFCpUEbS-natural-gas'!AK$6/'BFCpUEbS-natural-gas'!$E$6</f>
        <v>8.9378234256566402E-6</v>
      </c>
    </row>
    <row r="5" spans="1:39" x14ac:dyDescent="0.45">
      <c r="A5" s="2" t="s">
        <v>460</v>
      </c>
      <c r="B5" s="4">
        <f>'Natural gas'!$B$27*'BFCpUEbS-natural-gas'!B$6/'BFCpUEbS-natural-gas'!$E$6</f>
        <v>6.7863721240008267E-6</v>
      </c>
      <c r="C5" s="4">
        <f>'Natural gas'!$B$27*'BFCpUEbS-natural-gas'!C$6/'BFCpUEbS-natural-gas'!$E$6</f>
        <v>6.9615814160004251E-6</v>
      </c>
      <c r="D5" s="4">
        <f>'Natural gas'!$B$27*'BFCpUEbS-natural-gas'!D$6/'BFCpUEbS-natural-gas'!$E$6</f>
        <v>7.1367907080002369E-6</v>
      </c>
      <c r="E5" s="4">
        <f>'Natural gas'!$B$27*'BFCpUEbS-natural-gas'!E$6/'BFCpUEbS-natural-gas'!$E$6</f>
        <v>7.3120000000000005E-6</v>
      </c>
      <c r="F5" s="4">
        <f>'Natural gas'!$B$27*'BFCpUEbS-natural-gas'!F$6/'BFCpUEbS-natural-gas'!$E$6</f>
        <v>7.4872092919997648E-6</v>
      </c>
      <c r="G5" s="4">
        <f>'Natural gas'!$B$27*'BFCpUEbS-natural-gas'!G$6/'BFCpUEbS-natural-gas'!$E$6</f>
        <v>7.6624185839997257E-6</v>
      </c>
      <c r="H5" s="4">
        <f>'Natural gas'!$B$27*'BFCpUEbS-natural-gas'!H$6/'BFCpUEbS-natural-gas'!$E$6</f>
        <v>7.5570111612315788E-6</v>
      </c>
      <c r="I5" s="4">
        <f>'Natural gas'!$B$27*'BFCpUEbS-natural-gas'!I$6/'BFCpUEbS-natural-gas'!$E$6</f>
        <v>7.4516037384636292E-6</v>
      </c>
      <c r="J5" s="4">
        <f>'Natural gas'!$B$27*'BFCpUEbS-natural-gas'!J$6/'BFCpUEbS-natural-gas'!$E$6</f>
        <v>7.3461963156956787E-6</v>
      </c>
      <c r="K5" s="4">
        <f>'Natural gas'!$B$27*'BFCpUEbS-natural-gas'!K$6/'BFCpUEbS-natural-gas'!$E$6</f>
        <v>7.2407888929277291E-6</v>
      </c>
      <c r="L5" s="4">
        <f>'Natural gas'!$B$27*'BFCpUEbS-natural-gas'!L$6/'BFCpUEbS-natural-gas'!$E$6</f>
        <v>7.1353814701600285E-6</v>
      </c>
      <c r="M5" s="4">
        <f>'Natural gas'!$B$27*'BFCpUEbS-natural-gas'!M$6/'BFCpUEbS-natural-gas'!$E$6</f>
        <v>7.2994952439735119E-6</v>
      </c>
      <c r="N5" s="4">
        <f>'Natural gas'!$B$27*'BFCpUEbS-natural-gas'!N$6/'BFCpUEbS-natural-gas'!$E$6</f>
        <v>7.4636090177871977E-6</v>
      </c>
      <c r="O5" s="4">
        <f>'Natural gas'!$B$27*'BFCpUEbS-natural-gas'!O$6/'BFCpUEbS-natural-gas'!$E$6</f>
        <v>7.6277227916008378E-6</v>
      </c>
      <c r="P5" s="4">
        <f>'Natural gas'!$B$27*'BFCpUEbS-natural-gas'!P$6/'BFCpUEbS-natural-gas'!$E$6</f>
        <v>7.7918365654145253E-6</v>
      </c>
      <c r="Q5" s="4">
        <f>'Natural gas'!$B$27*'BFCpUEbS-natural-gas'!Q$6/'BFCpUEbS-natural-gas'!$E$6</f>
        <v>7.9559503392284313E-6</v>
      </c>
      <c r="R5" s="4">
        <f>'Natural gas'!$B$27*'BFCpUEbS-natural-gas'!R$6/'BFCpUEbS-natural-gas'!$E$6</f>
        <v>7.9633622167303728E-6</v>
      </c>
      <c r="S5" s="4">
        <f>'Natural gas'!$B$27*'BFCpUEbS-natural-gas'!S$6/'BFCpUEbS-natural-gas'!$E$6</f>
        <v>7.9707740942325023E-6</v>
      </c>
      <c r="T5" s="4">
        <f>'Natural gas'!$B$27*'BFCpUEbS-natural-gas'!T$6/'BFCpUEbS-natural-gas'!$E$6</f>
        <v>7.9781859717346301E-6</v>
      </c>
      <c r="U5" s="4">
        <f>'Natural gas'!$B$27*'BFCpUEbS-natural-gas'!U$6/'BFCpUEbS-natural-gas'!$E$6</f>
        <v>7.9855978492367596E-6</v>
      </c>
      <c r="V5" s="4">
        <f>'Natural gas'!$B$27*'BFCpUEbS-natural-gas'!V$6/'BFCpUEbS-natural-gas'!$E$6</f>
        <v>7.9930097267390755E-6</v>
      </c>
      <c r="W5" s="4">
        <f>'Natural gas'!$B$27*'BFCpUEbS-natural-gas'!W$6/'BFCpUEbS-natural-gas'!$E$6</f>
        <v>8.0650503219069755E-6</v>
      </c>
      <c r="X5" s="4">
        <f>'Natural gas'!$B$27*'BFCpUEbS-natural-gas'!X$6/'BFCpUEbS-natural-gas'!$E$6</f>
        <v>8.1370909170750653E-6</v>
      </c>
      <c r="Y5" s="4">
        <f>'Natural gas'!$B$27*'BFCpUEbS-natural-gas'!Y$6/'BFCpUEbS-natural-gas'!$E$6</f>
        <v>8.2091315122431788E-6</v>
      </c>
      <c r="Z5" s="4">
        <f>'Natural gas'!$B$27*'BFCpUEbS-natural-gas'!Z$6/'BFCpUEbS-natural-gas'!$E$6</f>
        <v>8.2811721074112719E-6</v>
      </c>
      <c r="AA5" s="4">
        <f>'Natural gas'!$B$27*'BFCpUEbS-natural-gas'!AA$6/'BFCpUEbS-natural-gas'!$E$6</f>
        <v>8.3532127025795904E-6</v>
      </c>
      <c r="AB5" s="4">
        <f>'Natural gas'!$B$27*'BFCpUEbS-natural-gas'!AB$6/'BFCpUEbS-natural-gas'!$E$6</f>
        <v>8.3914940241670709E-6</v>
      </c>
      <c r="AC5" s="4">
        <f>'Natural gas'!$B$27*'BFCpUEbS-natural-gas'!AC$6/'BFCpUEbS-natural-gas'!$E$6</f>
        <v>8.4297753457544802E-6</v>
      </c>
      <c r="AD5" s="4">
        <f>'Natural gas'!$B$27*'BFCpUEbS-natural-gas'!AD$6/'BFCpUEbS-natural-gas'!$E$6</f>
        <v>8.4680566673418895E-6</v>
      </c>
      <c r="AE5" s="4">
        <f>'Natural gas'!$B$27*'BFCpUEbS-natural-gas'!AE$6/'BFCpUEbS-natural-gas'!$E$6</f>
        <v>8.5063379889292988E-6</v>
      </c>
      <c r="AF5" s="4">
        <f>'Natural gas'!$B$27*'BFCpUEbS-natural-gas'!AF$6/'BFCpUEbS-natural-gas'!$E$6</f>
        <v>8.5446193105166336E-6</v>
      </c>
      <c r="AG5" s="4">
        <f>'Natural gas'!$B$27*'BFCpUEbS-natural-gas'!AG$6/'BFCpUEbS-natural-gas'!$E$6</f>
        <v>8.6232601335442036E-6</v>
      </c>
      <c r="AH5" s="4">
        <f>'Natural gas'!$B$27*'BFCpUEbS-natural-gas'!AH$6/'BFCpUEbS-natural-gas'!$E$6</f>
        <v>8.701900956572209E-6</v>
      </c>
      <c r="AI5" s="4">
        <f>'Natural gas'!$B$27*'BFCpUEbS-natural-gas'!AI$6/'BFCpUEbS-natural-gas'!$E$6</f>
        <v>8.7805417796002178E-6</v>
      </c>
      <c r="AJ5" s="4">
        <f>'Natural gas'!$B$27*'BFCpUEbS-natural-gas'!AJ$6/'BFCpUEbS-natural-gas'!$E$6</f>
        <v>8.8591826026282232E-6</v>
      </c>
      <c r="AK5" s="4">
        <f>'Natural gas'!$B$27*'BFCpUEbS-natural-gas'!AK$6/'BFCpUEbS-natural-gas'!$E$6</f>
        <v>8.9378234256566402E-6</v>
      </c>
      <c r="AL5" s="9"/>
      <c r="AM5" s="9"/>
    </row>
    <row r="6" spans="1:39" x14ac:dyDescent="0.45">
      <c r="A6" s="2" t="s">
        <v>461</v>
      </c>
      <c r="B6" s="80">
        <f>Interpolation!G4</f>
        <v>1.27E-5</v>
      </c>
      <c r="C6" s="80">
        <f>Interpolation!H4</f>
        <v>1.3027886235493241E-5</v>
      </c>
      <c r="D6" s="80">
        <f>Interpolation!I4</f>
        <v>1.335577247098688E-5</v>
      </c>
      <c r="E6" s="80">
        <f>Interpolation!J4</f>
        <v>1.3683658706480431E-5</v>
      </c>
      <c r="F6" s="80">
        <f>Interpolation!K4</f>
        <v>1.4011544941973982E-5</v>
      </c>
      <c r="G6" s="80">
        <f>Interpolation!L4</f>
        <v>1.43394311774679E-5</v>
      </c>
      <c r="H6" s="80">
        <f>Interpolation!M4</f>
        <v>1.4142171987329907E-5</v>
      </c>
      <c r="I6" s="80">
        <f>Interpolation!N4</f>
        <v>1.3944912797192281E-5</v>
      </c>
      <c r="J6" s="80">
        <f>Interpolation!O4</f>
        <v>1.3747653607054654E-5</v>
      </c>
      <c r="K6" s="80">
        <f>Interpolation!P4</f>
        <v>1.3550394416917028E-5</v>
      </c>
      <c r="L6" s="80">
        <f>Interpolation!Q4</f>
        <v>1.335313522677987E-5</v>
      </c>
      <c r="M6" s="80">
        <f>Interpolation!R4</f>
        <v>1.3660257336995437E-5</v>
      </c>
      <c r="N6" s="80">
        <f>Interpolation!S4</f>
        <v>1.3967379447211384E-5</v>
      </c>
      <c r="O6" s="80">
        <f>Interpolation!T4</f>
        <v>1.4274501557427246E-5</v>
      </c>
      <c r="P6" s="80">
        <f>Interpolation!U4</f>
        <v>1.4581623667643193E-5</v>
      </c>
      <c r="Q6" s="80">
        <f>Interpolation!V4</f>
        <v>1.4888745777859554E-5</v>
      </c>
      <c r="R6" s="80">
        <f>Interpolation!W4</f>
        <v>1.4902616347076022E-5</v>
      </c>
      <c r="S6" s="80">
        <f>Interpolation!X4</f>
        <v>1.4916486916292839E-5</v>
      </c>
      <c r="T6" s="80">
        <f>Interpolation!Y4</f>
        <v>1.4930357485509657E-5</v>
      </c>
      <c r="U6" s="80">
        <f>Interpolation!Z4</f>
        <v>1.4944228054726473E-5</v>
      </c>
      <c r="V6" s="80">
        <f>Interpolation!AA4</f>
        <v>1.4958098623943644E-5</v>
      </c>
      <c r="W6" s="80">
        <f>Interpolation!AB4</f>
        <v>1.5092915215476639E-5</v>
      </c>
      <c r="X6" s="80">
        <f>Interpolation!AC4</f>
        <v>1.5227731807009991E-5</v>
      </c>
      <c r="Y6" s="80">
        <f>Interpolation!AD4</f>
        <v>1.5362548398543386E-5</v>
      </c>
      <c r="Z6" s="80">
        <f>Interpolation!AE4</f>
        <v>1.5497364990076741E-5</v>
      </c>
      <c r="AA6" s="80">
        <f>Interpolation!AF4</f>
        <v>1.5632181581610522E-5</v>
      </c>
      <c r="AB6" s="80">
        <f>Interpolation!AG4</f>
        <v>1.5703821152102331E-5</v>
      </c>
      <c r="AC6" s="80">
        <f>Interpolation!AH4</f>
        <v>1.5775460722594008E-5</v>
      </c>
      <c r="AD6" s="80">
        <f>Interpolation!AI4</f>
        <v>1.5847100293085681E-5</v>
      </c>
      <c r="AE6" s="80">
        <f>Interpolation!AJ4</f>
        <v>1.5918739863577358E-5</v>
      </c>
      <c r="AF6" s="80">
        <f>Interpolation!AK4</f>
        <v>1.5990379434068893E-5</v>
      </c>
      <c r="AG6" s="80">
        <f>Interpolation!AL4</f>
        <v>1.6137547675686233E-5</v>
      </c>
      <c r="AH6" s="80">
        <f>Interpolation!AM4</f>
        <v>1.6284715917304391E-5</v>
      </c>
      <c r="AI6" s="80">
        <f>Interpolation!AN4</f>
        <v>1.6431884158922548E-5</v>
      </c>
      <c r="AJ6" s="80">
        <f>Interpolation!AO4</f>
        <v>1.6579052400540706E-5</v>
      </c>
      <c r="AK6" s="80">
        <f>Interpolation!AP4</f>
        <v>1.6726220642159632E-5</v>
      </c>
      <c r="AL6" s="9"/>
      <c r="AM6" s="9"/>
    </row>
    <row r="7" spans="1:39" x14ac:dyDescent="0.45">
      <c r="A7" s="2" t="s">
        <v>462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  <c r="AL7" s="9"/>
      <c r="AM7" s="9"/>
    </row>
    <row r="8" spans="1:39" x14ac:dyDescent="0.45">
      <c r="A8" s="2" t="s">
        <v>463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0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7">
        <v>0</v>
      </c>
      <c r="AJ8" s="67">
        <v>0</v>
      </c>
      <c r="AK8" s="67">
        <v>0</v>
      </c>
      <c r="AL8" s="9"/>
      <c r="AM8" s="9"/>
    </row>
    <row r="9" spans="1:39" x14ac:dyDescent="0.45">
      <c r="A9" s="10" t="s">
        <v>464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  <row r="12" spans="1:39" x14ac:dyDescent="0.45">
      <c r="B12" s="4"/>
      <c r="C12" s="34"/>
    </row>
    <row r="13" spans="1:39" x14ac:dyDescent="0.45">
      <c r="B13" s="80"/>
      <c r="C13" s="34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4" sqref="D24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458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45">
      <c r="A4" s="2" t="s">
        <v>459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45">
      <c r="A5" s="2" t="s">
        <v>460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45">
      <c r="A6" s="2" t="s">
        <v>461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45">
      <c r="A7" s="2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F24" sqref="F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Interpolation!G7</f>
        <v>3.1989342806394316E-5</v>
      </c>
      <c r="C2" s="4">
        <f>Interpolation!H7</f>
        <v>3.4395763832827804E-5</v>
      </c>
      <c r="D2" s="4">
        <f>Interpolation!I7</f>
        <v>3.6802184859261597E-5</v>
      </c>
      <c r="E2" s="4">
        <f>Interpolation!J7</f>
        <v>3.9208605885694692E-5</v>
      </c>
      <c r="F2" s="4">
        <f>Interpolation!K7</f>
        <v>4.1615026912128485E-5</v>
      </c>
      <c r="G2" s="4">
        <f>Interpolation!L7</f>
        <v>4.4021447938562542E-5</v>
      </c>
      <c r="H2" s="4">
        <f>Interpolation!M7</f>
        <v>4.5079777114028638E-5</v>
      </c>
      <c r="I2" s="4">
        <f>Interpolation!N7</f>
        <v>4.6138106289494646E-5</v>
      </c>
      <c r="J2" s="4">
        <f>Interpolation!O7</f>
        <v>4.7196435464960315E-5</v>
      </c>
      <c r="K2" s="4">
        <f>Interpolation!P7</f>
        <v>4.825476464042633E-5</v>
      </c>
      <c r="L2" s="4">
        <f>Interpolation!Q7</f>
        <v>4.9313093815892575E-5</v>
      </c>
      <c r="M2" s="4">
        <f>Interpolation!R7</f>
        <v>4.9439202868788865E-5</v>
      </c>
      <c r="N2" s="4">
        <f>Interpolation!S7</f>
        <v>4.9565311921685425E-5</v>
      </c>
      <c r="O2" s="4">
        <f>Interpolation!T7</f>
        <v>4.9691420974582033E-5</v>
      </c>
      <c r="P2" s="4">
        <f>Interpolation!U7</f>
        <v>4.9817530027478593E-5</v>
      </c>
      <c r="Q2" s="4">
        <f>Interpolation!V7</f>
        <v>4.9943639080375492E-5</v>
      </c>
      <c r="R2" s="4">
        <f>Interpolation!W7</f>
        <v>5.0069748133272243E-5</v>
      </c>
      <c r="S2" s="4">
        <f>Interpolation!X7</f>
        <v>5.0195857186168762E-5</v>
      </c>
      <c r="T2" s="4">
        <f>Interpolation!Y7</f>
        <v>5.0321966239065323E-5</v>
      </c>
      <c r="U2" s="4">
        <f>Interpolation!Z7</f>
        <v>5.044807529196189E-5</v>
      </c>
      <c r="V2" s="4">
        <f>Interpolation!AA7</f>
        <v>5.0574184344858274E-5</v>
      </c>
      <c r="W2" s="4">
        <f>Interpolation!AB7</f>
        <v>5.0700293397755011E-5</v>
      </c>
      <c r="X2" s="4">
        <f>Interpolation!AC7</f>
        <v>5.0826402450651578E-5</v>
      </c>
      <c r="Y2" s="4">
        <f>Interpolation!AD7</f>
        <v>5.0952511503548138E-5</v>
      </c>
      <c r="Z2" s="4">
        <f>Interpolation!AE7</f>
        <v>5.1078620556444658E-5</v>
      </c>
      <c r="AA2" s="4">
        <f>Interpolation!AF7</f>
        <v>5.1204729609341056E-5</v>
      </c>
      <c r="AB2" s="4">
        <f>Interpolation!AG7</f>
        <v>5.1330838662238002E-5</v>
      </c>
      <c r="AC2" s="4">
        <f>Interpolation!AH7</f>
        <v>5.1456947715134522E-5</v>
      </c>
      <c r="AD2" s="4">
        <f>Interpolation!AI7</f>
        <v>5.1583056768031083E-5</v>
      </c>
      <c r="AE2" s="4">
        <f>Interpolation!AJ7</f>
        <v>5.1709165820927602E-5</v>
      </c>
      <c r="AF2" s="4">
        <f>Interpolation!AK7</f>
        <v>5.1835274873823675E-5</v>
      </c>
      <c r="AG2" s="4">
        <f>Interpolation!AL7</f>
        <v>5.1875886354324084E-5</v>
      </c>
      <c r="AH2" s="4">
        <f>Interpolation!AM7</f>
        <v>5.1916497834825009E-5</v>
      </c>
      <c r="AI2" s="4">
        <f>Interpolation!AN7</f>
        <v>5.1957109315325933E-5</v>
      </c>
      <c r="AJ2" s="4">
        <f>Interpolation!AO7</f>
        <v>5.1997720795826858E-5</v>
      </c>
      <c r="AK2" s="4">
        <f>Interpolation!AP7</f>
        <v>5.2038332276328284E-5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3" sqref="E3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Interpolation!G8</f>
        <v>2.4600355239786855E-5</v>
      </c>
      <c r="C2" s="4">
        <f>Interpolation!H8</f>
        <v>2.4907964970529579E-5</v>
      </c>
      <c r="D2" s="4">
        <f>Interpolation!I8</f>
        <v>2.5215574701272901E-5</v>
      </c>
      <c r="E2" s="4">
        <f>Interpolation!J8</f>
        <v>2.552318443201614E-5</v>
      </c>
      <c r="F2" s="4">
        <f>Interpolation!K8</f>
        <v>2.5830794162759377E-5</v>
      </c>
      <c r="G2" s="4">
        <f>Interpolation!L8</f>
        <v>2.6138403893503142E-5</v>
      </c>
      <c r="H2" s="4">
        <f>Interpolation!M8</f>
        <v>2.6719923194702155E-5</v>
      </c>
      <c r="I2" s="4">
        <f>Interpolation!N8</f>
        <v>2.7301442495899878E-5</v>
      </c>
      <c r="J2" s="4">
        <f>Interpolation!O8</f>
        <v>2.7882961797097601E-5</v>
      </c>
      <c r="K2" s="4">
        <f>Interpolation!P8</f>
        <v>2.8464481098295497E-5</v>
      </c>
      <c r="L2" s="4">
        <f>Interpolation!Q8</f>
        <v>2.9046000399491915E-5</v>
      </c>
      <c r="M2" s="4">
        <f>Interpolation!R8</f>
        <v>2.9553194818477539E-5</v>
      </c>
      <c r="N2" s="4">
        <f>Interpolation!S8</f>
        <v>3.0060389237463252E-5</v>
      </c>
      <c r="O2" s="4">
        <f>Interpolation!T8</f>
        <v>3.0567583656449134E-5</v>
      </c>
      <c r="P2" s="4">
        <f>Interpolation!U8</f>
        <v>3.1074778075435015E-5</v>
      </c>
      <c r="Q2" s="4">
        <f>Interpolation!V8</f>
        <v>3.1581972494421107E-5</v>
      </c>
      <c r="R2" s="4">
        <f>Interpolation!W8</f>
        <v>3.1797724829531283E-5</v>
      </c>
      <c r="S2" s="4">
        <f>Interpolation!X8</f>
        <v>3.2013477164641228E-5</v>
      </c>
      <c r="T2" s="4">
        <f>Interpolation!Y8</f>
        <v>3.2229229499751173E-5</v>
      </c>
      <c r="U2" s="4">
        <f>Interpolation!Z8</f>
        <v>3.2444981834861118E-5</v>
      </c>
      <c r="V2" s="4">
        <f>Interpolation!AA8</f>
        <v>3.2660734169970859E-5</v>
      </c>
      <c r="W2" s="4">
        <f>Interpolation!AB8</f>
        <v>3.3144763994550146E-5</v>
      </c>
      <c r="X2" s="4">
        <f>Interpolation!AC8</f>
        <v>3.3628793819130177E-5</v>
      </c>
      <c r="Y2" s="4">
        <f>Interpolation!AD8</f>
        <v>3.4112823643710385E-5</v>
      </c>
      <c r="Z2" s="4">
        <f>Interpolation!AE8</f>
        <v>3.4596853468290593E-5</v>
      </c>
      <c r="AA2" s="4">
        <f>Interpolation!AF8</f>
        <v>3.5080883292871784E-5</v>
      </c>
      <c r="AB2" s="4">
        <f>Interpolation!AG8</f>
        <v>3.4918210854588015E-5</v>
      </c>
      <c r="AC2" s="4">
        <f>Interpolation!AH8</f>
        <v>3.4755538416304232E-5</v>
      </c>
      <c r="AD2" s="4">
        <f>Interpolation!AI8</f>
        <v>3.4592865978020497E-5</v>
      </c>
      <c r="AE2" s="4">
        <f>Interpolation!AJ8</f>
        <v>3.4430193539736762E-5</v>
      </c>
      <c r="AF2" s="4">
        <f>Interpolation!AK8</f>
        <v>3.4267521101453054E-5</v>
      </c>
      <c r="AG2" s="4">
        <f>Interpolation!AL8</f>
        <v>3.4067469954497407E-5</v>
      </c>
      <c r="AH2" s="4">
        <f>Interpolation!AM8</f>
        <v>3.3867418807541957E-5</v>
      </c>
      <c r="AI2" s="4">
        <f>Interpolation!AN8</f>
        <v>3.3667367660586425E-5</v>
      </c>
      <c r="AJ2" s="4">
        <f>Interpolation!AO8</f>
        <v>3.3467316513630887E-5</v>
      </c>
      <c r="AK2" s="4">
        <f>Interpolation!AP8</f>
        <v>3.3267265366675565E-5</v>
      </c>
    </row>
    <row r="3" spans="1:37" x14ac:dyDescent="0.45">
      <c r="A3" s="2" t="s">
        <v>458</v>
      </c>
      <c r="B3" s="4">
        <f>B2</f>
        <v>2.4600355239786855E-5</v>
      </c>
      <c r="C3" s="4">
        <f>C2</f>
        <v>2.4907964970529579E-5</v>
      </c>
      <c r="D3" s="4">
        <f t="shared" ref="D3:AI3" si="0">D2</f>
        <v>2.5215574701272901E-5</v>
      </c>
      <c r="E3" s="4">
        <f t="shared" si="0"/>
        <v>2.552318443201614E-5</v>
      </c>
      <c r="F3" s="4">
        <f t="shared" si="0"/>
        <v>2.5830794162759377E-5</v>
      </c>
      <c r="G3" s="4">
        <f t="shared" si="0"/>
        <v>2.6138403893503142E-5</v>
      </c>
      <c r="H3" s="4">
        <f t="shared" si="0"/>
        <v>2.6719923194702155E-5</v>
      </c>
      <c r="I3" s="4">
        <f t="shared" si="0"/>
        <v>2.7301442495899878E-5</v>
      </c>
      <c r="J3" s="4">
        <f t="shared" si="0"/>
        <v>2.7882961797097601E-5</v>
      </c>
      <c r="K3" s="4">
        <f t="shared" si="0"/>
        <v>2.8464481098295497E-5</v>
      </c>
      <c r="L3" s="4">
        <f t="shared" si="0"/>
        <v>2.9046000399491915E-5</v>
      </c>
      <c r="M3" s="4">
        <f t="shared" si="0"/>
        <v>2.9553194818477539E-5</v>
      </c>
      <c r="N3" s="4">
        <f t="shared" si="0"/>
        <v>3.0060389237463252E-5</v>
      </c>
      <c r="O3" s="4">
        <f t="shared" si="0"/>
        <v>3.0567583656449134E-5</v>
      </c>
      <c r="P3" s="4">
        <f t="shared" si="0"/>
        <v>3.1074778075435015E-5</v>
      </c>
      <c r="Q3" s="4">
        <f t="shared" si="0"/>
        <v>3.1581972494421107E-5</v>
      </c>
      <c r="R3" s="4">
        <f t="shared" si="0"/>
        <v>3.1797724829531283E-5</v>
      </c>
      <c r="S3" s="4">
        <f t="shared" si="0"/>
        <v>3.2013477164641228E-5</v>
      </c>
      <c r="T3" s="4">
        <f t="shared" si="0"/>
        <v>3.2229229499751173E-5</v>
      </c>
      <c r="U3" s="4">
        <f t="shared" si="0"/>
        <v>3.2444981834861118E-5</v>
      </c>
      <c r="V3" s="4">
        <f t="shared" si="0"/>
        <v>3.2660734169970859E-5</v>
      </c>
      <c r="W3" s="4">
        <f t="shared" si="0"/>
        <v>3.3144763994550146E-5</v>
      </c>
      <c r="X3" s="4">
        <f t="shared" si="0"/>
        <v>3.3628793819130177E-5</v>
      </c>
      <c r="Y3" s="4">
        <f t="shared" si="0"/>
        <v>3.4112823643710385E-5</v>
      </c>
      <c r="Z3" s="4">
        <f t="shared" si="0"/>
        <v>3.4596853468290593E-5</v>
      </c>
      <c r="AA3" s="4">
        <f t="shared" si="0"/>
        <v>3.5080883292871784E-5</v>
      </c>
      <c r="AB3" s="4">
        <f t="shared" si="0"/>
        <v>3.4918210854588015E-5</v>
      </c>
      <c r="AC3" s="4">
        <f t="shared" si="0"/>
        <v>3.4755538416304232E-5</v>
      </c>
      <c r="AD3" s="4">
        <f t="shared" si="0"/>
        <v>3.4592865978020497E-5</v>
      </c>
      <c r="AE3" s="4">
        <f t="shared" si="0"/>
        <v>3.4430193539736762E-5</v>
      </c>
      <c r="AF3" s="4">
        <f t="shared" si="0"/>
        <v>3.4267521101453054E-5</v>
      </c>
      <c r="AG3" s="4">
        <f t="shared" si="0"/>
        <v>3.4067469954497407E-5</v>
      </c>
      <c r="AH3" s="4">
        <f t="shared" si="0"/>
        <v>3.3867418807541957E-5</v>
      </c>
      <c r="AI3" s="4">
        <f t="shared" si="0"/>
        <v>3.3667367660586425E-5</v>
      </c>
      <c r="AJ3" s="4">
        <f t="shared" ref="AJ3" si="1">AJ2</f>
        <v>3.3467316513630887E-5</v>
      </c>
      <c r="AK3" s="4">
        <f t="shared" ref="AK3" si="2">AK2</f>
        <v>3.3267265366675565E-5</v>
      </c>
    </row>
    <row r="4" spans="1:37" x14ac:dyDescent="0.45">
      <c r="A4" s="2" t="s">
        <v>459</v>
      </c>
      <c r="B4" s="4">
        <f>B2</f>
        <v>2.4600355239786855E-5</v>
      </c>
      <c r="C4" s="4">
        <f>C2</f>
        <v>2.4907964970529579E-5</v>
      </c>
      <c r="D4" s="4">
        <f t="shared" ref="D4:AI4" si="3">D2</f>
        <v>2.5215574701272901E-5</v>
      </c>
      <c r="E4" s="4">
        <f t="shared" si="3"/>
        <v>2.552318443201614E-5</v>
      </c>
      <c r="F4" s="4">
        <f t="shared" si="3"/>
        <v>2.5830794162759377E-5</v>
      </c>
      <c r="G4" s="4">
        <f t="shared" si="3"/>
        <v>2.6138403893503142E-5</v>
      </c>
      <c r="H4" s="4">
        <f t="shared" si="3"/>
        <v>2.6719923194702155E-5</v>
      </c>
      <c r="I4" s="4">
        <f t="shared" si="3"/>
        <v>2.7301442495899878E-5</v>
      </c>
      <c r="J4" s="4">
        <f t="shared" si="3"/>
        <v>2.7882961797097601E-5</v>
      </c>
      <c r="K4" s="4">
        <f t="shared" si="3"/>
        <v>2.8464481098295497E-5</v>
      </c>
      <c r="L4" s="4">
        <f t="shared" si="3"/>
        <v>2.9046000399491915E-5</v>
      </c>
      <c r="M4" s="4">
        <f t="shared" si="3"/>
        <v>2.9553194818477539E-5</v>
      </c>
      <c r="N4" s="4">
        <f t="shared" si="3"/>
        <v>3.0060389237463252E-5</v>
      </c>
      <c r="O4" s="4">
        <f t="shared" si="3"/>
        <v>3.0567583656449134E-5</v>
      </c>
      <c r="P4" s="4">
        <f t="shared" si="3"/>
        <v>3.1074778075435015E-5</v>
      </c>
      <c r="Q4" s="4">
        <f t="shared" si="3"/>
        <v>3.1581972494421107E-5</v>
      </c>
      <c r="R4" s="4">
        <f t="shared" si="3"/>
        <v>3.1797724829531283E-5</v>
      </c>
      <c r="S4" s="4">
        <f t="shared" si="3"/>
        <v>3.2013477164641228E-5</v>
      </c>
      <c r="T4" s="4">
        <f t="shared" si="3"/>
        <v>3.2229229499751173E-5</v>
      </c>
      <c r="U4" s="4">
        <f t="shared" si="3"/>
        <v>3.2444981834861118E-5</v>
      </c>
      <c r="V4" s="4">
        <f t="shared" si="3"/>
        <v>3.2660734169970859E-5</v>
      </c>
      <c r="W4" s="4">
        <f t="shared" si="3"/>
        <v>3.3144763994550146E-5</v>
      </c>
      <c r="X4" s="4">
        <f t="shared" si="3"/>
        <v>3.3628793819130177E-5</v>
      </c>
      <c r="Y4" s="4">
        <f t="shared" si="3"/>
        <v>3.4112823643710385E-5</v>
      </c>
      <c r="Z4" s="4">
        <f t="shared" si="3"/>
        <v>3.4596853468290593E-5</v>
      </c>
      <c r="AA4" s="4">
        <f t="shared" si="3"/>
        <v>3.5080883292871784E-5</v>
      </c>
      <c r="AB4" s="4">
        <f t="shared" si="3"/>
        <v>3.4918210854588015E-5</v>
      </c>
      <c r="AC4" s="4">
        <f t="shared" si="3"/>
        <v>3.4755538416304232E-5</v>
      </c>
      <c r="AD4" s="4">
        <f t="shared" si="3"/>
        <v>3.4592865978020497E-5</v>
      </c>
      <c r="AE4" s="4">
        <f t="shared" si="3"/>
        <v>3.4430193539736762E-5</v>
      </c>
      <c r="AF4" s="4">
        <f t="shared" si="3"/>
        <v>3.4267521101453054E-5</v>
      </c>
      <c r="AG4" s="4">
        <f t="shared" si="3"/>
        <v>3.4067469954497407E-5</v>
      </c>
      <c r="AH4" s="4">
        <f t="shared" si="3"/>
        <v>3.3867418807541957E-5</v>
      </c>
      <c r="AI4" s="4">
        <f t="shared" si="3"/>
        <v>3.3667367660586425E-5</v>
      </c>
      <c r="AJ4" s="4">
        <f t="shared" ref="AJ4:AK4" si="4">AJ2</f>
        <v>3.3467316513630887E-5</v>
      </c>
      <c r="AK4" s="4">
        <f t="shared" si="4"/>
        <v>3.3267265366675565E-5</v>
      </c>
    </row>
    <row r="5" spans="1:37" x14ac:dyDescent="0.45">
      <c r="A5" s="2" t="s">
        <v>460</v>
      </c>
      <c r="B5" s="4">
        <f>B2</f>
        <v>2.4600355239786855E-5</v>
      </c>
      <c r="C5" s="4">
        <f>C2</f>
        <v>2.4907964970529579E-5</v>
      </c>
      <c r="D5" s="4">
        <f t="shared" ref="D5:AI5" si="5">D2</f>
        <v>2.5215574701272901E-5</v>
      </c>
      <c r="E5" s="4">
        <f t="shared" si="5"/>
        <v>2.552318443201614E-5</v>
      </c>
      <c r="F5" s="4">
        <f t="shared" si="5"/>
        <v>2.5830794162759377E-5</v>
      </c>
      <c r="G5" s="4">
        <f t="shared" si="5"/>
        <v>2.6138403893503142E-5</v>
      </c>
      <c r="H5" s="4">
        <f t="shared" si="5"/>
        <v>2.6719923194702155E-5</v>
      </c>
      <c r="I5" s="4">
        <f t="shared" si="5"/>
        <v>2.7301442495899878E-5</v>
      </c>
      <c r="J5" s="4">
        <f t="shared" si="5"/>
        <v>2.7882961797097601E-5</v>
      </c>
      <c r="K5" s="4">
        <f t="shared" si="5"/>
        <v>2.8464481098295497E-5</v>
      </c>
      <c r="L5" s="4">
        <f t="shared" si="5"/>
        <v>2.9046000399491915E-5</v>
      </c>
      <c r="M5" s="4">
        <f t="shared" si="5"/>
        <v>2.9553194818477539E-5</v>
      </c>
      <c r="N5" s="4">
        <f t="shared" si="5"/>
        <v>3.0060389237463252E-5</v>
      </c>
      <c r="O5" s="4">
        <f t="shared" si="5"/>
        <v>3.0567583656449134E-5</v>
      </c>
      <c r="P5" s="4">
        <f t="shared" si="5"/>
        <v>3.1074778075435015E-5</v>
      </c>
      <c r="Q5" s="4">
        <f t="shared" si="5"/>
        <v>3.1581972494421107E-5</v>
      </c>
      <c r="R5" s="4">
        <f t="shared" si="5"/>
        <v>3.1797724829531283E-5</v>
      </c>
      <c r="S5" s="4">
        <f t="shared" si="5"/>
        <v>3.2013477164641228E-5</v>
      </c>
      <c r="T5" s="4">
        <f t="shared" si="5"/>
        <v>3.2229229499751173E-5</v>
      </c>
      <c r="U5" s="4">
        <f t="shared" si="5"/>
        <v>3.2444981834861118E-5</v>
      </c>
      <c r="V5" s="4">
        <f t="shared" si="5"/>
        <v>3.2660734169970859E-5</v>
      </c>
      <c r="W5" s="4">
        <f t="shared" si="5"/>
        <v>3.3144763994550146E-5</v>
      </c>
      <c r="X5" s="4">
        <f t="shared" si="5"/>
        <v>3.3628793819130177E-5</v>
      </c>
      <c r="Y5" s="4">
        <f t="shared" si="5"/>
        <v>3.4112823643710385E-5</v>
      </c>
      <c r="Z5" s="4">
        <f t="shared" si="5"/>
        <v>3.4596853468290593E-5</v>
      </c>
      <c r="AA5" s="4">
        <f t="shared" si="5"/>
        <v>3.5080883292871784E-5</v>
      </c>
      <c r="AB5" s="4">
        <f t="shared" si="5"/>
        <v>3.4918210854588015E-5</v>
      </c>
      <c r="AC5" s="4">
        <f t="shared" si="5"/>
        <v>3.4755538416304232E-5</v>
      </c>
      <c r="AD5" s="4">
        <f t="shared" si="5"/>
        <v>3.4592865978020497E-5</v>
      </c>
      <c r="AE5" s="4">
        <f t="shared" si="5"/>
        <v>3.4430193539736762E-5</v>
      </c>
      <c r="AF5" s="4">
        <f t="shared" si="5"/>
        <v>3.4267521101453054E-5</v>
      </c>
      <c r="AG5" s="4">
        <f t="shared" si="5"/>
        <v>3.4067469954497407E-5</v>
      </c>
      <c r="AH5" s="4">
        <f t="shared" si="5"/>
        <v>3.3867418807541957E-5</v>
      </c>
      <c r="AI5" s="4">
        <f t="shared" si="5"/>
        <v>3.3667367660586425E-5</v>
      </c>
      <c r="AJ5" s="4">
        <f t="shared" ref="AJ5:AK5" si="6">AJ2</f>
        <v>3.3467316513630887E-5</v>
      </c>
      <c r="AK5" s="4">
        <f t="shared" si="6"/>
        <v>3.3267265366675565E-5</v>
      </c>
    </row>
    <row r="6" spans="1:37" x14ac:dyDescent="0.45">
      <c r="A6" s="2" t="s">
        <v>461</v>
      </c>
      <c r="B6" s="4">
        <f>B2</f>
        <v>2.4600355239786855E-5</v>
      </c>
      <c r="C6" s="4">
        <f>C2</f>
        <v>2.4907964970529579E-5</v>
      </c>
      <c r="D6" s="4">
        <f t="shared" ref="D6:AI6" si="7">D2</f>
        <v>2.5215574701272901E-5</v>
      </c>
      <c r="E6" s="4">
        <f t="shared" si="7"/>
        <v>2.552318443201614E-5</v>
      </c>
      <c r="F6" s="4">
        <f t="shared" si="7"/>
        <v>2.5830794162759377E-5</v>
      </c>
      <c r="G6" s="4">
        <f t="shared" si="7"/>
        <v>2.6138403893503142E-5</v>
      </c>
      <c r="H6" s="4">
        <f t="shared" si="7"/>
        <v>2.6719923194702155E-5</v>
      </c>
      <c r="I6" s="4">
        <f t="shared" si="7"/>
        <v>2.7301442495899878E-5</v>
      </c>
      <c r="J6" s="4">
        <f t="shared" si="7"/>
        <v>2.7882961797097601E-5</v>
      </c>
      <c r="K6" s="4">
        <f t="shared" si="7"/>
        <v>2.8464481098295497E-5</v>
      </c>
      <c r="L6" s="4">
        <f t="shared" si="7"/>
        <v>2.9046000399491915E-5</v>
      </c>
      <c r="M6" s="4">
        <f t="shared" si="7"/>
        <v>2.9553194818477539E-5</v>
      </c>
      <c r="N6" s="4">
        <f t="shared" si="7"/>
        <v>3.0060389237463252E-5</v>
      </c>
      <c r="O6" s="4">
        <f t="shared" si="7"/>
        <v>3.0567583656449134E-5</v>
      </c>
      <c r="P6" s="4">
        <f t="shared" si="7"/>
        <v>3.1074778075435015E-5</v>
      </c>
      <c r="Q6" s="4">
        <f t="shared" si="7"/>
        <v>3.1581972494421107E-5</v>
      </c>
      <c r="R6" s="4">
        <f t="shared" si="7"/>
        <v>3.1797724829531283E-5</v>
      </c>
      <c r="S6" s="4">
        <f t="shared" si="7"/>
        <v>3.2013477164641228E-5</v>
      </c>
      <c r="T6" s="4">
        <f t="shared" si="7"/>
        <v>3.2229229499751173E-5</v>
      </c>
      <c r="U6" s="4">
        <f t="shared" si="7"/>
        <v>3.2444981834861118E-5</v>
      </c>
      <c r="V6" s="4">
        <f t="shared" si="7"/>
        <v>3.2660734169970859E-5</v>
      </c>
      <c r="W6" s="4">
        <f t="shared" si="7"/>
        <v>3.3144763994550146E-5</v>
      </c>
      <c r="X6" s="4">
        <f t="shared" si="7"/>
        <v>3.3628793819130177E-5</v>
      </c>
      <c r="Y6" s="4">
        <f t="shared" si="7"/>
        <v>3.4112823643710385E-5</v>
      </c>
      <c r="Z6" s="4">
        <f t="shared" si="7"/>
        <v>3.4596853468290593E-5</v>
      </c>
      <c r="AA6" s="4">
        <f t="shared" si="7"/>
        <v>3.5080883292871784E-5</v>
      </c>
      <c r="AB6" s="4">
        <f t="shared" si="7"/>
        <v>3.4918210854588015E-5</v>
      </c>
      <c r="AC6" s="4">
        <f t="shared" si="7"/>
        <v>3.4755538416304232E-5</v>
      </c>
      <c r="AD6" s="4">
        <f t="shared" si="7"/>
        <v>3.4592865978020497E-5</v>
      </c>
      <c r="AE6" s="4">
        <f t="shared" si="7"/>
        <v>3.4430193539736762E-5</v>
      </c>
      <c r="AF6" s="4">
        <f t="shared" si="7"/>
        <v>3.4267521101453054E-5</v>
      </c>
      <c r="AG6" s="4">
        <f t="shared" si="7"/>
        <v>3.4067469954497407E-5</v>
      </c>
      <c r="AH6" s="4">
        <f t="shared" si="7"/>
        <v>3.3867418807541957E-5</v>
      </c>
      <c r="AI6" s="4">
        <f t="shared" si="7"/>
        <v>3.3667367660586425E-5</v>
      </c>
      <c r="AJ6" s="4">
        <f t="shared" ref="AJ6:AK6" si="8">AJ2</f>
        <v>3.3467316513630887E-5</v>
      </c>
      <c r="AK6" s="4">
        <f t="shared" si="8"/>
        <v>3.3267265366675565E-5</v>
      </c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463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45">
      <c r="A3" s="2" t="s">
        <v>458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45">
      <c r="A4" s="2" t="s">
        <v>459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45">
      <c r="A5" s="2" t="s">
        <v>460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45">
      <c r="A6" s="2" t="s">
        <v>461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458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464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458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45">
      <c r="A3" s="10" t="s">
        <v>458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459</v>
      </c>
      <c r="B4" s="5">
        <v>0</v>
      </c>
      <c r="C4" s="5">
        <f>INDEX('AEO Table 3'!$C$31:$AJ$31,MATCH(E$1,'AEO Table 3'!$C$1:$AJ$1,0))/10^6*About!$A$88</f>
        <v>0</v>
      </c>
      <c r="D4" s="5">
        <f>INDEX('AEO Table 3'!$C$31:$AJ$31,MATCH(F$1,'AEO Table 3'!$C$1:$AJ$1,0))/10^6*About!$A$88</f>
        <v>0</v>
      </c>
      <c r="E4" s="5">
        <f>INDEX('AEO Table 3'!$C$31:$AJ$31,MATCH(G$1,'AEO Table 3'!$C$1:$AJ$1,0))/10^6*About!$A$88</f>
        <v>0</v>
      </c>
      <c r="F4" s="5">
        <f>INDEX('AEO Table 3'!$C$31:$AJ$31,MATCH(H$1,'AEO Table 3'!$C$1:$AJ$1,0))/10^6*About!$A$88</f>
        <v>0</v>
      </c>
      <c r="G4" s="5">
        <f>INDEX('AEO Table 3'!$C$31:$AJ$31,MATCH(I$1,'AEO Table 3'!$C$1:$AJ$1,0))/10^6*About!$A$88</f>
        <v>0</v>
      </c>
      <c r="H4" s="5">
        <f>INDEX('AEO Table 3'!$C$31:$AJ$31,MATCH(J$1,'AEO Table 3'!$C$1:$AJ$1,0))/10^6*About!$A$88</f>
        <v>0</v>
      </c>
      <c r="I4" s="5">
        <f>INDEX('AEO Table 3'!$C$31:$AJ$31,MATCH(K$1,'AEO Table 3'!$C$1:$AJ$1,0))/10^6*About!$A$88</f>
        <v>0</v>
      </c>
      <c r="J4" s="5">
        <f>INDEX('AEO Table 3'!$C$31:$AJ$31,MATCH(L$1,'AEO Table 3'!$C$1:$AJ$1,0))/10^6*About!$A$88</f>
        <v>0</v>
      </c>
      <c r="K4" s="5">
        <f>INDEX('AEO Table 3'!$C$31:$AJ$31,MATCH(M$1,'AEO Table 3'!$C$1:$AJ$1,0))/10^6*About!$A$88</f>
        <v>0</v>
      </c>
      <c r="L4" s="5">
        <f>INDEX('AEO Table 3'!$C$31:$AJ$31,MATCH(N$1,'AEO Table 3'!$C$1:$AJ$1,0))/10^6*About!$A$88</f>
        <v>0</v>
      </c>
      <c r="M4" s="5">
        <f>INDEX('AEO Table 3'!$C$31:$AJ$31,MATCH(O$1,'AEO Table 3'!$C$1:$AJ$1,0))/10^6*About!$A$88</f>
        <v>0</v>
      </c>
      <c r="N4" s="5">
        <f>INDEX('AEO Table 3'!$C$31:$AJ$31,MATCH(P$1,'AEO Table 3'!$C$1:$AJ$1,0))/10^6*About!$A$88</f>
        <v>0</v>
      </c>
      <c r="O4" s="5">
        <f>INDEX('AEO Table 3'!$C$31:$AJ$31,MATCH(Q$1,'AEO Table 3'!$C$1:$AJ$1,0))/10^6*About!$A$88</f>
        <v>0</v>
      </c>
      <c r="P4" s="5">
        <f>INDEX('AEO Table 3'!$C$31:$AJ$31,MATCH(R$1,'AEO Table 3'!$C$1:$AJ$1,0))/10^6*About!$A$88</f>
        <v>0</v>
      </c>
      <c r="Q4" s="5">
        <f>INDEX('AEO Table 3'!$C$31:$AJ$31,MATCH(S$1,'AEO Table 3'!$C$1:$AJ$1,0))/10^6*About!$A$88</f>
        <v>0</v>
      </c>
      <c r="R4" s="5">
        <f>INDEX('AEO Table 3'!$C$31:$AJ$31,MATCH(T$1,'AEO Table 3'!$C$1:$AJ$1,0))/10^6*About!$A$88</f>
        <v>0</v>
      </c>
      <c r="S4" s="5">
        <f>INDEX('AEO Table 3'!$C$31:$AJ$31,MATCH(U$1,'AEO Table 3'!$C$1:$AJ$1,0))/10^6*About!$A$88</f>
        <v>0</v>
      </c>
      <c r="T4" s="5">
        <f>INDEX('AEO Table 3'!$C$31:$AJ$31,MATCH(V$1,'AEO Table 3'!$C$1:$AJ$1,0))/10^6*About!$A$88</f>
        <v>0</v>
      </c>
      <c r="U4" s="5">
        <f>INDEX('AEO Table 3'!$C$31:$AJ$31,MATCH(W$1,'AEO Table 3'!$C$1:$AJ$1,0))/10^6*About!$A$88</f>
        <v>0</v>
      </c>
      <c r="V4" s="5">
        <f>INDEX('AEO Table 3'!$C$31:$AJ$31,MATCH(X$1,'AEO Table 3'!$C$1:$AJ$1,0))/10^6*About!$A$88</f>
        <v>0</v>
      </c>
      <c r="W4" s="5">
        <f>INDEX('AEO Table 3'!$C$31:$AJ$31,MATCH(Y$1,'AEO Table 3'!$C$1:$AJ$1,0))/10^6*About!$A$88</f>
        <v>0</v>
      </c>
      <c r="X4" s="5">
        <f>INDEX('AEO Table 3'!$C$31:$AJ$31,MATCH(Z$1,'AEO Table 3'!$C$1:$AJ$1,0))/10^6*About!$A$88</f>
        <v>0</v>
      </c>
      <c r="Y4" s="5">
        <f>INDEX('AEO Table 3'!$C$31:$AJ$31,MATCH(AA$1,'AEO Table 3'!$C$1:$AJ$1,0))/10^6*About!$A$88</f>
        <v>0</v>
      </c>
      <c r="Z4" s="5">
        <f>INDEX('AEO Table 3'!$C$31:$AJ$31,MATCH(AB$1,'AEO Table 3'!$C$1:$AJ$1,0))/10^6*About!$A$88</f>
        <v>0</v>
      </c>
      <c r="AA4" s="5">
        <f>INDEX('AEO Table 3'!$C$31:$AJ$31,MATCH(AC$1,'AEO Table 3'!$C$1:$AJ$1,0))/10^6*About!$A$88</f>
        <v>0</v>
      </c>
      <c r="AB4" s="5">
        <f>INDEX('AEO Table 3'!$C$31:$AJ$31,MATCH(AD$1,'AEO Table 3'!$C$1:$AJ$1,0))/10^6*About!$A$88</f>
        <v>0</v>
      </c>
      <c r="AC4" s="5">
        <f>INDEX('AEO Table 3'!$C$31:$AJ$31,MATCH(AE$1,'AEO Table 3'!$C$1:$AJ$1,0))/10^6*About!$A$88</f>
        <v>0</v>
      </c>
      <c r="AD4" s="5">
        <f>INDEX('AEO Table 3'!$C$31:$AJ$31,MATCH(AF$1,'AEO Table 3'!$C$1:$AJ$1,0))/10^6*About!$A$88</f>
        <v>0</v>
      </c>
      <c r="AE4" s="5">
        <f>INDEX('AEO Table 3'!$C$31:$AJ$31,MATCH(AG$1,'AEO Table 3'!$C$1:$AJ$1,0))/10^6*About!$A$88</f>
        <v>0</v>
      </c>
      <c r="AF4" s="5">
        <f>INDEX('AEO Table 3'!$C$31:$AJ$31,MATCH(AH$1,'AEO Table 3'!$C$1:$AJ$1,0))/10^6*About!$A$88</f>
        <v>0</v>
      </c>
      <c r="AG4" s="5">
        <f>INDEX('AEO Table 3'!$C$31:$AJ$31,MATCH(AI$1,'AEO Table 3'!$C$1:$AJ$1,0))/10^6*About!$A$88</f>
        <v>0</v>
      </c>
      <c r="AH4" s="5">
        <f>INDEX('AEO Table 3'!$C$31:$AJ$31,MATCH(AJ$1,'AEO Table 3'!$C$1:$AJ$1,0))/10^6*About!$A$88</f>
        <v>0</v>
      </c>
      <c r="AI4" s="5">
        <f>INDEX('AEO Table 3'!$C$31:$AJ$31,MATCH(AK$1,'AEO Table 3'!$C$1:$AJ$1,0))/10^6*About!$A$88</f>
        <v>0</v>
      </c>
      <c r="AJ4" s="5">
        <v>0</v>
      </c>
      <c r="AK4" s="5">
        <v>0</v>
      </c>
    </row>
    <row r="5" spans="1:37" x14ac:dyDescent="0.45">
      <c r="A5" s="10" t="s">
        <v>460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461</v>
      </c>
      <c r="B6" s="4">
        <f>D6</f>
        <v>1.1149622402400001E-5</v>
      </c>
      <c r="C6" s="4">
        <f>D6</f>
        <v>1.1149622402400001E-5</v>
      </c>
      <c r="D6" s="4">
        <f>'BFCpUEbS-heavy-fuel-oil_US'!B6*About!$C$107</f>
        <v>1.1149622402400001E-5</v>
      </c>
      <c r="E6" s="4">
        <f>'BFCpUEbS-heavy-fuel-oil_US'!C6*About!$C$107</f>
        <v>1.4148468284400002E-5</v>
      </c>
      <c r="F6" s="4">
        <f>'BFCpUEbS-heavy-fuel-oil_US'!D6*About!$C$107</f>
        <v>1.18316598048E-5</v>
      </c>
      <c r="G6" s="4">
        <f>'BFCpUEbS-heavy-fuel-oil_US'!E6*About!$C$107</f>
        <v>1.3731795061200002E-5</v>
      </c>
      <c r="H6" s="4">
        <f>'BFCpUEbS-heavy-fuel-oil_US'!F6*About!$C$107</f>
        <v>1.5535827604799998E-5</v>
      </c>
      <c r="I6" s="4">
        <f>'BFCpUEbS-heavy-fuel-oil_US'!G6*About!$C$107</f>
        <v>1.7026637101199998E-5</v>
      </c>
      <c r="J6" s="4">
        <f>'BFCpUEbS-heavy-fuel-oil_US'!H6*About!$C$107</f>
        <v>1.9079348205600002E-5</v>
      </c>
      <c r="K6" s="4">
        <f>'BFCpUEbS-heavy-fuel-oil_US'!I6*About!$C$107</f>
        <v>2.1457863201600003E-5</v>
      </c>
      <c r="L6" s="4">
        <f>'BFCpUEbS-heavy-fuel-oil_US'!J6*About!$C$107</f>
        <v>2.1855776209200004E-5</v>
      </c>
      <c r="M6" s="4">
        <f>'BFCpUEbS-heavy-fuel-oil_US'!K6*About!$C$107</f>
        <v>2.2492509739199998E-5</v>
      </c>
      <c r="N6" s="4">
        <f>'BFCpUEbS-heavy-fuel-oil_US'!L6*About!$C$107</f>
        <v>2.3413157078400001E-5</v>
      </c>
      <c r="O6" s="4">
        <f>'BFCpUEbS-heavy-fuel-oil_US'!M6*About!$C$107</f>
        <v>2.36884928148E-5</v>
      </c>
      <c r="P6" s="4">
        <f>'BFCpUEbS-heavy-fuel-oil_US'!N6*About!$C$107</f>
        <v>2.4360196716E-5</v>
      </c>
      <c r="Q6" s="4">
        <f>'BFCpUEbS-heavy-fuel-oil_US'!O6*About!$C$107</f>
        <v>2.4538424522400002E-5</v>
      </c>
      <c r="R6" s="4">
        <f>'BFCpUEbS-heavy-fuel-oil_US'!P6*About!$C$107</f>
        <v>2.4854659930799998E-5</v>
      </c>
      <c r="S6" s="4">
        <f>'BFCpUEbS-heavy-fuel-oil_US'!Q6*About!$C$107</f>
        <v>2.5227669546E-5</v>
      </c>
      <c r="T6" s="4">
        <f>'BFCpUEbS-heavy-fuel-oil_US'!R6*About!$C$107</f>
        <v>2.5460254760399998E-5</v>
      </c>
      <c r="U6" s="4">
        <f>'BFCpUEbS-heavy-fuel-oil_US'!S6*About!$C$107</f>
        <v>2.5635049034400002E-5</v>
      </c>
      <c r="V6" s="4">
        <f>'BFCpUEbS-heavy-fuel-oil_US'!T6*About!$C$107</f>
        <v>2.5886912702400002E-5</v>
      </c>
      <c r="W6" s="4">
        <f>'BFCpUEbS-heavy-fuel-oil_US'!U6*About!$C$107</f>
        <v>2.63069355528E-5</v>
      </c>
      <c r="X6" s="4">
        <f>'BFCpUEbS-heavy-fuel-oil_US'!V6*About!$C$107</f>
        <v>2.6433847925999995E-5</v>
      </c>
      <c r="Y6" s="4">
        <f>'BFCpUEbS-heavy-fuel-oil_US'!W6*About!$C$107</f>
        <v>2.65427568756E-5</v>
      </c>
      <c r="Z6" s="4">
        <f>'BFCpUEbS-heavy-fuel-oil_US'!X6*About!$C$107</f>
        <v>2.6773091456400005E-5</v>
      </c>
      <c r="AA6" s="4">
        <f>'BFCpUEbS-heavy-fuel-oil_US'!Y6*About!$C$107</f>
        <v>2.6984348298000001E-5</v>
      </c>
      <c r="AB6" s="4">
        <f>'BFCpUEbS-heavy-fuel-oil_US'!Z6*About!$C$107</f>
        <v>2.7124043875200002E-5</v>
      </c>
      <c r="AC6" s="4">
        <f>'BFCpUEbS-heavy-fuel-oil_US'!AA6*About!$C$107</f>
        <v>2.7486316915200006E-5</v>
      </c>
      <c r="AD6" s="4">
        <f>'BFCpUEbS-heavy-fuel-oil_US'!AB6*About!$C$107</f>
        <v>2.7538759310400003E-5</v>
      </c>
      <c r="AE6" s="4">
        <f>'BFCpUEbS-heavy-fuel-oil_US'!AC6*About!$C$107</f>
        <v>2.7528309000000003E-5</v>
      </c>
      <c r="AF6" s="4">
        <f>'BFCpUEbS-heavy-fuel-oil_US'!AD6*About!$C$107</f>
        <v>2.7651486769200001E-5</v>
      </c>
      <c r="AG6" s="4">
        <f>'BFCpUEbS-heavy-fuel-oil_US'!AE6*About!$C$107</f>
        <v>2.7662934070800003E-5</v>
      </c>
      <c r="AH6" s="4">
        <f>'BFCpUEbS-heavy-fuel-oil_US'!AF6*About!$C$107</f>
        <v>2.7708030648000003E-5</v>
      </c>
      <c r="AI6" s="4">
        <f>'BFCpUEbS-heavy-fuel-oil_US'!AG6*About!$C$107</f>
        <v>2.7735540037199998E-5</v>
      </c>
      <c r="AJ6" s="4">
        <f>'BFCpUEbS-heavy-fuel-oil_US'!AH6*About!$C$107</f>
        <v>2.7681184274400004E-5</v>
      </c>
      <c r="AK6" s="4">
        <f>'BFCpUEbS-heavy-fuel-oil_US'!AI6*About!$C$107</f>
        <v>2.7685060365599997E-5</v>
      </c>
    </row>
    <row r="7" spans="1:37" s="5" customFormat="1" x14ac:dyDescent="0.45">
      <c r="A7" s="45" t="s">
        <v>462</v>
      </c>
      <c r="B7" s="5">
        <v>0</v>
      </c>
      <c r="C7" s="5">
        <f>INDEX('AEO Table 3'!$C$31:$AJ$31,MATCH(E$1,'AEO Table 3'!$C$1:$AJ$1,0))/10^6*About!$A$88</f>
        <v>0</v>
      </c>
      <c r="D7" s="5">
        <f>INDEX('AEO Table 3'!$C$31:$AJ$31,MATCH(F$1,'AEO Table 3'!$C$1:$AJ$1,0))/10^6*About!$A$88</f>
        <v>0</v>
      </c>
      <c r="E7" s="5">
        <f>INDEX('AEO Table 3'!$C$31:$AJ$31,MATCH(G$1,'AEO Table 3'!$C$1:$AJ$1,0))/10^6*About!$A$88</f>
        <v>0</v>
      </c>
      <c r="F7" s="5">
        <f>INDEX('AEO Table 3'!$C$31:$AJ$31,MATCH(H$1,'AEO Table 3'!$C$1:$AJ$1,0))/10^6*About!$A$88</f>
        <v>0</v>
      </c>
      <c r="G7" s="5">
        <f>INDEX('AEO Table 3'!$C$31:$AJ$31,MATCH(I$1,'AEO Table 3'!$C$1:$AJ$1,0))/10^6*About!$A$88</f>
        <v>0</v>
      </c>
      <c r="H7" s="5">
        <f>INDEX('AEO Table 3'!$C$31:$AJ$31,MATCH(J$1,'AEO Table 3'!$C$1:$AJ$1,0))/10^6*About!$A$88</f>
        <v>0</v>
      </c>
      <c r="I7" s="5">
        <f>INDEX('AEO Table 3'!$C$31:$AJ$31,MATCH(K$1,'AEO Table 3'!$C$1:$AJ$1,0))/10^6*About!$A$88</f>
        <v>0</v>
      </c>
      <c r="J7" s="5">
        <f>INDEX('AEO Table 3'!$C$31:$AJ$31,MATCH(L$1,'AEO Table 3'!$C$1:$AJ$1,0))/10^6*About!$A$88</f>
        <v>0</v>
      </c>
      <c r="K7" s="5">
        <f>INDEX('AEO Table 3'!$C$31:$AJ$31,MATCH(M$1,'AEO Table 3'!$C$1:$AJ$1,0))/10^6*About!$A$88</f>
        <v>0</v>
      </c>
      <c r="L7" s="5">
        <f>INDEX('AEO Table 3'!$C$31:$AJ$31,MATCH(N$1,'AEO Table 3'!$C$1:$AJ$1,0))/10^6*About!$A$88</f>
        <v>0</v>
      </c>
      <c r="M7" s="5">
        <f>INDEX('AEO Table 3'!$C$31:$AJ$31,MATCH(O$1,'AEO Table 3'!$C$1:$AJ$1,0))/10^6*About!$A$88</f>
        <v>0</v>
      </c>
      <c r="N7" s="5">
        <f>INDEX('AEO Table 3'!$C$31:$AJ$31,MATCH(P$1,'AEO Table 3'!$C$1:$AJ$1,0))/10^6*About!$A$88</f>
        <v>0</v>
      </c>
      <c r="O7" s="5">
        <f>INDEX('AEO Table 3'!$C$31:$AJ$31,MATCH(Q$1,'AEO Table 3'!$C$1:$AJ$1,0))/10^6*About!$A$88</f>
        <v>0</v>
      </c>
      <c r="P7" s="5">
        <f>INDEX('AEO Table 3'!$C$31:$AJ$31,MATCH(R$1,'AEO Table 3'!$C$1:$AJ$1,0))/10^6*About!$A$88</f>
        <v>0</v>
      </c>
      <c r="Q7" s="5">
        <f>INDEX('AEO Table 3'!$C$31:$AJ$31,MATCH(S$1,'AEO Table 3'!$C$1:$AJ$1,0))/10^6*About!$A$88</f>
        <v>0</v>
      </c>
      <c r="R7" s="5">
        <f>INDEX('AEO Table 3'!$C$31:$AJ$31,MATCH(T$1,'AEO Table 3'!$C$1:$AJ$1,0))/10^6*About!$A$88</f>
        <v>0</v>
      </c>
      <c r="S7" s="5">
        <f>INDEX('AEO Table 3'!$C$31:$AJ$31,MATCH(U$1,'AEO Table 3'!$C$1:$AJ$1,0))/10^6*About!$A$88</f>
        <v>0</v>
      </c>
      <c r="T7" s="5">
        <f>INDEX('AEO Table 3'!$C$31:$AJ$31,MATCH(V$1,'AEO Table 3'!$C$1:$AJ$1,0))/10^6*About!$A$88</f>
        <v>0</v>
      </c>
      <c r="U7" s="5">
        <f>INDEX('AEO Table 3'!$C$31:$AJ$31,MATCH(W$1,'AEO Table 3'!$C$1:$AJ$1,0))/10^6*About!$A$88</f>
        <v>0</v>
      </c>
      <c r="V7" s="5">
        <f>INDEX('AEO Table 3'!$C$31:$AJ$31,MATCH(X$1,'AEO Table 3'!$C$1:$AJ$1,0))/10^6*About!$A$88</f>
        <v>0</v>
      </c>
      <c r="W7" s="5">
        <f>INDEX('AEO Table 3'!$C$31:$AJ$31,MATCH(Y$1,'AEO Table 3'!$C$1:$AJ$1,0))/10^6*About!$A$88</f>
        <v>0</v>
      </c>
      <c r="X7" s="5">
        <f>INDEX('AEO Table 3'!$C$31:$AJ$31,MATCH(Z$1,'AEO Table 3'!$C$1:$AJ$1,0))/10^6*About!$A$88</f>
        <v>0</v>
      </c>
      <c r="Y7" s="5">
        <f>INDEX('AEO Table 3'!$C$31:$AJ$31,MATCH(AA$1,'AEO Table 3'!$C$1:$AJ$1,0))/10^6*About!$A$88</f>
        <v>0</v>
      </c>
      <c r="Z7" s="5">
        <f>INDEX('AEO Table 3'!$C$31:$AJ$31,MATCH(AB$1,'AEO Table 3'!$C$1:$AJ$1,0))/10^6*About!$A$88</f>
        <v>0</v>
      </c>
      <c r="AA7" s="5">
        <f>INDEX('AEO Table 3'!$C$31:$AJ$31,MATCH(AC$1,'AEO Table 3'!$C$1:$AJ$1,0))/10^6*About!$A$88</f>
        <v>0</v>
      </c>
      <c r="AB7" s="5">
        <f>INDEX('AEO Table 3'!$C$31:$AJ$31,MATCH(AD$1,'AEO Table 3'!$C$1:$AJ$1,0))/10^6*About!$A$88</f>
        <v>0</v>
      </c>
      <c r="AC7" s="5">
        <f>INDEX('AEO Table 3'!$C$31:$AJ$31,MATCH(AE$1,'AEO Table 3'!$C$1:$AJ$1,0))/10^6*About!$A$88</f>
        <v>0</v>
      </c>
      <c r="AD7" s="5">
        <f>INDEX('AEO Table 3'!$C$31:$AJ$31,MATCH(AF$1,'AEO Table 3'!$C$1:$AJ$1,0))/10^6*About!$A$88</f>
        <v>0</v>
      </c>
      <c r="AE7" s="5">
        <f>INDEX('AEO Table 3'!$C$31:$AJ$31,MATCH(AG$1,'AEO Table 3'!$C$1:$AJ$1,0))/10^6*About!$A$88</f>
        <v>0</v>
      </c>
      <c r="AF7" s="5">
        <f>INDEX('AEO Table 3'!$C$31:$AJ$31,MATCH(AH$1,'AEO Table 3'!$C$1:$AJ$1,0))/10^6*About!$A$88</f>
        <v>0</v>
      </c>
      <c r="AG7" s="5">
        <f>INDEX('AEO Table 3'!$C$31:$AJ$31,MATCH(AI$1,'AEO Table 3'!$C$1:$AJ$1,0))/10^6*About!$A$88</f>
        <v>0</v>
      </c>
      <c r="AH7" s="5">
        <f>INDEX('AEO Table 3'!$C$31:$AJ$31,MATCH(AJ$1,'AEO Table 3'!$C$1:$AJ$1,0))/10^6*About!$A$88</f>
        <v>0</v>
      </c>
      <c r="AI7" s="5">
        <f>INDEX('AEO Table 3'!$C$31:$AJ$31,MATCH(AK$1,'AEO Table 3'!$C$1:$AJ$1,0))/10^6*About!$A$88</f>
        <v>0</v>
      </c>
      <c r="AJ7" s="5">
        <v>0</v>
      </c>
      <c r="AK7" s="5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3'!$C$1:$AJ$1,0))/10^6*About!$A$88</f>
        <v>0</v>
      </c>
      <c r="AI8" s="5">
        <f>INDEX('AEO Table 3'!$C$31:$AJ$31,MATCH(AK$1,'AEO Table 3'!$C$1:$AJ$1,0))/10^6*About!$A$88</f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3'!$C$1:$AJ$1,0))/10^6*About!$A$88</f>
        <v>0</v>
      </c>
      <c r="AI9" s="5">
        <f>INDEX('AEO Table 3'!$C$31:$AJ$31,MATCH(AK$1,'AEO Table 3'!$C$1:$AJ$1,0))/10^6*About!$A$88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4">
        <f>B6/About!$C$109</f>
        <v>1.4310362597428574E-5</v>
      </c>
      <c r="C4" s="4">
        <f>C6/About!$C$109</f>
        <v>1.4310362597428574E-5</v>
      </c>
      <c r="D4" s="4">
        <f>D6/About!$C$109</f>
        <v>1.4310362597428574E-5</v>
      </c>
      <c r="E4" s="4">
        <f>E6/About!$C$109</f>
        <v>1.5174817007714285E-5</v>
      </c>
      <c r="F4" s="4">
        <f>F6/About!$C$109</f>
        <v>1.5792663380571433E-5</v>
      </c>
      <c r="G4" s="4">
        <f>G6/About!$C$109</f>
        <v>1.5700212280571429E-5</v>
      </c>
      <c r="H4" s="4">
        <f>H6/About!$C$109</f>
        <v>1.6046275726428572E-5</v>
      </c>
      <c r="I4" s="4">
        <f>I6/About!$C$109</f>
        <v>1.6673952104000002E-5</v>
      </c>
      <c r="J4" s="4">
        <f>J6/About!$C$109</f>
        <v>1.7069885870714287E-5</v>
      </c>
      <c r="K4" s="4">
        <f>K6/About!$C$109</f>
        <v>1.7659339878142857E-5</v>
      </c>
      <c r="L4" s="4">
        <f>L6/About!$C$109</f>
        <v>1.8269041009428571E-5</v>
      </c>
      <c r="M4" s="4">
        <f>M6/About!$C$109</f>
        <v>1.8716838400428572E-5</v>
      </c>
      <c r="N4" s="4">
        <f>N6/About!$C$109</f>
        <v>1.9010696386000002E-5</v>
      </c>
      <c r="O4" s="4">
        <f>O6/About!$C$109</f>
        <v>1.9215701428428573E-5</v>
      </c>
      <c r="P4" s="4">
        <f>P6/About!$C$109</f>
        <v>1.927660039971429E-5</v>
      </c>
      <c r="Q4" s="4">
        <f>Q6/About!$C$109</f>
        <v>1.9325750423285715E-5</v>
      </c>
      <c r="R4" s="4">
        <f>R6/About!$C$109</f>
        <v>1.9366669746285714E-5</v>
      </c>
      <c r="S4" s="4">
        <f>S6/About!$C$109</f>
        <v>1.9566818053857146E-5</v>
      </c>
      <c r="T4" s="4">
        <f>T6/About!$C$109</f>
        <v>1.9794370954000004E-5</v>
      </c>
      <c r="U4" s="4">
        <f>U6/About!$C$109</f>
        <v>1.9997448174571428E-5</v>
      </c>
      <c r="V4" s="4">
        <f>V6/About!$C$109</f>
        <v>2.0164361809999999E-5</v>
      </c>
      <c r="W4" s="4">
        <f>W6/About!$C$109</f>
        <v>2.0354847701285711E-5</v>
      </c>
      <c r="X4" s="4">
        <f>X6/About!$C$109</f>
        <v>2.0466871131999998E-5</v>
      </c>
      <c r="Y4" s="4">
        <f>Y6/About!$C$109</f>
        <v>2.0547801914857145E-5</v>
      </c>
      <c r="Z4" s="4">
        <f>Z6/About!$C$109</f>
        <v>2.0642962176142858E-5</v>
      </c>
      <c r="AA4" s="4">
        <f>AA6/About!$C$109</f>
        <v>2.0730836225285719E-5</v>
      </c>
      <c r="AB4" s="4">
        <f>AB6/About!$C$109</f>
        <v>2.0764392756000001E-5</v>
      </c>
      <c r="AC4" s="4">
        <f>AC6/About!$C$109</f>
        <v>2.0844430103857144E-5</v>
      </c>
      <c r="AD4" s="4">
        <f>AD6/About!$C$109</f>
        <v>2.0932756974714291E-5</v>
      </c>
      <c r="AE4" s="4">
        <f>AE6/About!$C$109</f>
        <v>2.1010596805428573E-5</v>
      </c>
      <c r="AF4" s="4">
        <f>AF6/About!$C$109</f>
        <v>2.1047198784142864E-5</v>
      </c>
      <c r="AG4" s="4">
        <f>AG6/About!$C$109</f>
        <v>2.1053578243000001E-5</v>
      </c>
      <c r="AH4" s="4">
        <f>AH6/About!$C$109</f>
        <v>2.1053260823857144E-5</v>
      </c>
      <c r="AI4" s="4">
        <f>AI6/About!$C$109</f>
        <v>2.1049990074857146E-5</v>
      </c>
      <c r="AJ4" s="4">
        <f>AJ6/About!$C$109</f>
        <v>2.0993436194285719E-5</v>
      </c>
      <c r="AK4" s="4">
        <f>AK6/About!$C$109</f>
        <v>2.0887490341285711E-5</v>
      </c>
    </row>
    <row r="5" spans="1:37" x14ac:dyDescent="0.45">
      <c r="A5" s="10" t="s">
        <v>460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45">
      <c r="A6" s="10" t="s">
        <v>461</v>
      </c>
      <c r="B6" s="4">
        <f>D6</f>
        <v>2.0034507636400002E-5</v>
      </c>
      <c r="C6" s="4">
        <f>D6</f>
        <v>2.0034507636400002E-5</v>
      </c>
      <c r="D6" s="4">
        <f>'BFCpUEbS-lpg-US'!B6*About!$C$108</f>
        <v>2.0034507636400002E-5</v>
      </c>
      <c r="E6" s="4">
        <f>'BFCpUEbS-lpg-US'!C6*About!$C$108</f>
        <v>2.1244743810799999E-5</v>
      </c>
      <c r="F6" s="4">
        <f>'BFCpUEbS-lpg-US'!D6*About!$C$108</f>
        <v>2.2109728732800003E-5</v>
      </c>
      <c r="G6" s="4">
        <f>'BFCpUEbS-lpg-US'!E6*About!$C$108</f>
        <v>2.1980297192799998E-5</v>
      </c>
      <c r="H6" s="4">
        <f>'BFCpUEbS-lpg-US'!F6*About!$C$108</f>
        <v>2.2464786016999999E-5</v>
      </c>
      <c r="I6" s="4">
        <f>'BFCpUEbS-lpg-US'!G6*About!$C$108</f>
        <v>2.3343532945600001E-5</v>
      </c>
      <c r="J6" s="4">
        <f>'BFCpUEbS-lpg-US'!H6*About!$C$108</f>
        <v>2.3897840218999999E-5</v>
      </c>
      <c r="K6" s="4">
        <f>'BFCpUEbS-lpg-US'!I6*About!$C$108</f>
        <v>2.47230758294E-5</v>
      </c>
      <c r="L6" s="4">
        <f>'BFCpUEbS-lpg-US'!J6*About!$C$108</f>
        <v>2.55766574132E-5</v>
      </c>
      <c r="M6" s="4">
        <f>'BFCpUEbS-lpg-US'!K6*About!$C$108</f>
        <v>2.6203573760600002E-5</v>
      </c>
      <c r="N6" s="4">
        <f>'BFCpUEbS-lpg-US'!L6*About!$C$108</f>
        <v>2.6614974940400001E-5</v>
      </c>
      <c r="O6" s="4">
        <f>'BFCpUEbS-lpg-US'!M6*About!$C$108</f>
        <v>2.69019819998E-5</v>
      </c>
      <c r="P6" s="4">
        <f>'BFCpUEbS-lpg-US'!N6*About!$C$108</f>
        <v>2.6987240559600005E-5</v>
      </c>
      <c r="Q6" s="4">
        <f>'BFCpUEbS-lpg-US'!O6*About!$C$108</f>
        <v>2.7056050592600001E-5</v>
      </c>
      <c r="R6" s="4">
        <f>'BFCpUEbS-lpg-US'!P6*About!$C$108</f>
        <v>2.7113337644799997E-5</v>
      </c>
      <c r="S6" s="4">
        <f>'BFCpUEbS-lpg-US'!Q6*About!$C$108</f>
        <v>2.7393545275400004E-5</v>
      </c>
      <c r="T6" s="4">
        <f>'BFCpUEbS-lpg-US'!R6*About!$C$108</f>
        <v>2.7712119335600004E-5</v>
      </c>
      <c r="U6" s="4">
        <f>'BFCpUEbS-lpg-US'!S6*About!$C$108</f>
        <v>2.7996427444399999E-5</v>
      </c>
      <c r="V6" s="4">
        <f>'BFCpUEbS-lpg-US'!T6*About!$C$108</f>
        <v>2.8230106533999998E-5</v>
      </c>
      <c r="W6" s="4">
        <f>'BFCpUEbS-lpg-US'!U6*About!$C$108</f>
        <v>2.8496786781799995E-5</v>
      </c>
      <c r="X6" s="4">
        <f>'BFCpUEbS-lpg-US'!V6*About!$C$108</f>
        <v>2.8653619584799995E-5</v>
      </c>
      <c r="Y6" s="4">
        <f>'BFCpUEbS-lpg-US'!W6*About!$C$108</f>
        <v>2.8766922680800001E-5</v>
      </c>
      <c r="Z6" s="4">
        <f>'BFCpUEbS-lpg-US'!X6*About!$C$108</f>
        <v>2.8900147046599999E-5</v>
      </c>
      <c r="AA6" s="4">
        <f>'BFCpUEbS-lpg-US'!Y6*About!$C$108</f>
        <v>2.9023170715400004E-5</v>
      </c>
      <c r="AB6" s="4">
        <f>'BFCpUEbS-lpg-US'!Z6*About!$C$108</f>
        <v>2.9070149858399999E-5</v>
      </c>
      <c r="AC6" s="4">
        <f>'BFCpUEbS-lpg-US'!AA6*About!$C$108</f>
        <v>2.9182202145400001E-5</v>
      </c>
      <c r="AD6" s="4">
        <f>'BFCpUEbS-lpg-US'!AB6*About!$C$108</f>
        <v>2.9305859764600004E-5</v>
      </c>
      <c r="AE6" s="4">
        <f>'BFCpUEbS-lpg-US'!AC6*About!$C$108</f>
        <v>2.9414835527600002E-5</v>
      </c>
      <c r="AF6" s="4">
        <f>'BFCpUEbS-lpg-US'!AD6*About!$C$108</f>
        <v>2.9466078297800005E-5</v>
      </c>
      <c r="AG6" s="4">
        <f>'BFCpUEbS-lpg-US'!AE6*About!$C$108</f>
        <v>2.9475009540200002E-5</v>
      </c>
      <c r="AH6" s="4">
        <f>'BFCpUEbS-lpg-US'!AF6*About!$C$108</f>
        <v>2.9474565153399999E-5</v>
      </c>
      <c r="AI6" s="4">
        <f>'BFCpUEbS-lpg-US'!AG6*About!$C$108</f>
        <v>2.9469986104800001E-5</v>
      </c>
      <c r="AJ6" s="4">
        <f>'BFCpUEbS-lpg-US'!AH6*About!$C$108</f>
        <v>2.9390810672000003E-5</v>
      </c>
      <c r="AK6" s="4">
        <f>'BFCpUEbS-lpg-US'!AI6*About!$C$108</f>
        <v>2.9242486477799995E-5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45">
      <c r="A5" s="10" t="s">
        <v>460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45">
      <c r="A6" s="10" t="s">
        <v>461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45">
      <c r="A7" s="10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2</vt:i4>
      </vt:variant>
    </vt:vector>
  </HeadingPairs>
  <TitlesOfParts>
    <vt:vector size="35" baseType="lpstr">
      <vt:lpstr>About</vt:lpstr>
      <vt:lpstr>Fuel cost BLUES</vt:lpstr>
      <vt:lpstr>Hydrogen</vt:lpstr>
      <vt:lpstr>Natural gas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MeganM</cp:lastModifiedBy>
  <dcterms:created xsi:type="dcterms:W3CDTF">2012-03-07T20:42:24Z</dcterms:created>
  <dcterms:modified xsi:type="dcterms:W3CDTF">2021-02-24T22:02:28Z</dcterms:modified>
</cp:coreProperties>
</file>