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us\InputData\elec\ARpUIiRC\"/>
    </mc:Choice>
  </mc:AlternateContent>
  <bookViews>
    <workbookView xWindow="120" yWindow="120" windowWidth="21075" windowHeight="9030"/>
  </bookViews>
  <sheets>
    <sheet name="About" sheetId="1" r:id="rId1"/>
    <sheet name="Calculations" sheetId="5" r:id="rId2"/>
    <sheet name="Weighting" sheetId="8" r:id="rId3"/>
    <sheet name="ARpUIiRC" sheetId="2" r:id="rId4"/>
  </sheets>
  <calcPr calcId="162913"/>
</workbook>
</file>

<file path=xl/calcChain.xml><?xml version="1.0" encoding="utf-8"?>
<calcChain xmlns="http://schemas.openxmlformats.org/spreadsheetml/2006/main">
  <c r="B110" i="8" l="1"/>
  <c r="B2" i="2" l="1"/>
  <c r="B3" i="2" l="1"/>
  <c r="B14" i="2" l="1"/>
  <c r="B17" i="2"/>
  <c r="B13" i="2"/>
  <c r="B10" i="2"/>
  <c r="B120" i="8"/>
  <c r="B121" i="8"/>
  <c r="B122" i="8"/>
  <c r="B123" i="8"/>
  <c r="B124" i="8"/>
  <c r="B92" i="8" l="1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91" i="8"/>
  <c r="C99" i="5"/>
  <c r="B58" i="5" l="1"/>
  <c r="B73" i="5" s="1"/>
  <c r="B59" i="5"/>
  <c r="B74" i="5" s="1"/>
  <c r="C89" i="5" s="1"/>
  <c r="B60" i="5"/>
  <c r="B75" i="5" s="1"/>
  <c r="B61" i="5"/>
  <c r="B76" i="5" s="1"/>
  <c r="B57" i="5"/>
  <c r="B72" i="5" s="1"/>
  <c r="B51" i="5"/>
  <c r="B66" i="5" s="1"/>
  <c r="C80" i="5" s="1"/>
  <c r="B52" i="5"/>
  <c r="B67" i="5" s="1"/>
  <c r="B53" i="5"/>
  <c r="B68" i="5" s="1"/>
  <c r="B54" i="5"/>
  <c r="B69" i="5" s="1"/>
  <c r="B50" i="5"/>
  <c r="B65" i="5" s="1"/>
  <c r="C79" i="5" s="1"/>
  <c r="J57" i="5"/>
  <c r="J72" i="5" s="1"/>
  <c r="K57" i="5"/>
  <c r="K72" i="5" s="1"/>
  <c r="L57" i="5"/>
  <c r="L72" i="5" s="1"/>
  <c r="M57" i="5"/>
  <c r="M72" i="5" s="1"/>
  <c r="N87" i="5" s="1"/>
  <c r="N57" i="5"/>
  <c r="N72" i="5" s="1"/>
  <c r="O57" i="5"/>
  <c r="O72" i="5" s="1"/>
  <c r="P87" i="5" s="1"/>
  <c r="P57" i="5"/>
  <c r="P72" i="5" s="1"/>
  <c r="Q57" i="5"/>
  <c r="Q72" i="5" s="1"/>
  <c r="R87" i="5" s="1"/>
  <c r="R57" i="5"/>
  <c r="R72" i="5"/>
  <c r="S87" i="5" s="1"/>
  <c r="S57" i="5"/>
  <c r="S72" i="5"/>
  <c r="T57" i="5"/>
  <c r="T72" i="5"/>
  <c r="U57" i="5"/>
  <c r="U72" i="5"/>
  <c r="V57" i="5"/>
  <c r="V72" i="5"/>
  <c r="W57" i="5"/>
  <c r="W72" i="5"/>
  <c r="J58" i="5"/>
  <c r="J73" i="5"/>
  <c r="K88" i="5" s="1"/>
  <c r="K58" i="5"/>
  <c r="K73" i="5"/>
  <c r="L58" i="5"/>
  <c r="L73" i="5"/>
  <c r="M88" i="5" s="1"/>
  <c r="M58" i="5"/>
  <c r="M73" i="5"/>
  <c r="N58" i="5"/>
  <c r="N73" i="5"/>
  <c r="O88" i="5" s="1"/>
  <c r="O58" i="5"/>
  <c r="O73" i="5"/>
  <c r="P58" i="5"/>
  <c r="P73" i="5"/>
  <c r="Q58" i="5"/>
  <c r="Q73" i="5"/>
  <c r="R58" i="5"/>
  <c r="R73" i="5" s="1"/>
  <c r="S58" i="5"/>
  <c r="S73" i="5"/>
  <c r="T58" i="5"/>
  <c r="T73" i="5" s="1"/>
  <c r="U58" i="5"/>
  <c r="U73" i="5"/>
  <c r="V58" i="5"/>
  <c r="V73" i="5" s="1"/>
  <c r="W58" i="5"/>
  <c r="W73" i="5" s="1"/>
  <c r="J59" i="5"/>
  <c r="J74" i="5" s="1"/>
  <c r="K59" i="5"/>
  <c r="K74" i="5"/>
  <c r="L89" i="5" s="1"/>
  <c r="L59" i="5"/>
  <c r="L74" i="5" s="1"/>
  <c r="M89" i="5" s="1"/>
  <c r="M59" i="5"/>
  <c r="M74" i="5" s="1"/>
  <c r="N89" i="5" s="1"/>
  <c r="N59" i="5"/>
  <c r="N74" i="5"/>
  <c r="O59" i="5"/>
  <c r="O74" i="5" s="1"/>
  <c r="P59" i="5"/>
  <c r="P74" i="5"/>
  <c r="Q59" i="5"/>
  <c r="Q74" i="5"/>
  <c r="R59" i="5"/>
  <c r="R74" i="5"/>
  <c r="S59" i="5"/>
  <c r="S74" i="5" s="1"/>
  <c r="T59" i="5"/>
  <c r="T74" i="5" s="1"/>
  <c r="U59" i="5"/>
  <c r="U74" i="5" s="1"/>
  <c r="V59" i="5"/>
  <c r="V74" i="5" s="1"/>
  <c r="W89" i="5" s="1"/>
  <c r="W59" i="5"/>
  <c r="W74" i="5"/>
  <c r="J60" i="5"/>
  <c r="J75" i="5"/>
  <c r="K90" i="5" s="1"/>
  <c r="K60" i="5"/>
  <c r="K75" i="5"/>
  <c r="L60" i="5"/>
  <c r="L75" i="5" s="1"/>
  <c r="M60" i="5"/>
  <c r="M75" i="5"/>
  <c r="N60" i="5"/>
  <c r="N75" i="5"/>
  <c r="N90" i="5" s="1"/>
  <c r="O60" i="5"/>
  <c r="O75" i="5"/>
  <c r="P60" i="5"/>
  <c r="P75" i="5" s="1"/>
  <c r="Q60" i="5"/>
  <c r="Q75" i="5" s="1"/>
  <c r="R60" i="5"/>
  <c r="R75" i="5"/>
  <c r="S60" i="5"/>
  <c r="S75" i="5"/>
  <c r="T60" i="5"/>
  <c r="T75" i="5" s="1"/>
  <c r="U60" i="5"/>
  <c r="U75" i="5" s="1"/>
  <c r="V60" i="5"/>
  <c r="V75" i="5"/>
  <c r="W60" i="5"/>
  <c r="W75" i="5" s="1"/>
  <c r="J61" i="5"/>
  <c r="J76" i="5" s="1"/>
  <c r="K91" i="5" s="1"/>
  <c r="K61" i="5"/>
  <c r="K76" i="5" s="1"/>
  <c r="L91" i="5" s="1"/>
  <c r="L61" i="5"/>
  <c r="L76" i="5"/>
  <c r="M61" i="5"/>
  <c r="M76" i="5" s="1"/>
  <c r="N61" i="5"/>
  <c r="N76" i="5" s="1"/>
  <c r="O61" i="5"/>
  <c r="O76" i="5" s="1"/>
  <c r="P61" i="5"/>
  <c r="P76" i="5"/>
  <c r="Q91" i="5" s="1"/>
  <c r="Q61" i="5"/>
  <c r="Q76" i="5" s="1"/>
  <c r="R61" i="5"/>
  <c r="R76" i="5" s="1"/>
  <c r="S61" i="5"/>
  <c r="S76" i="5" s="1"/>
  <c r="T61" i="5"/>
  <c r="T76" i="5"/>
  <c r="U61" i="5"/>
  <c r="U76" i="5" s="1"/>
  <c r="V61" i="5"/>
  <c r="V76" i="5" s="1"/>
  <c r="W91" i="5" s="1"/>
  <c r="W61" i="5"/>
  <c r="W76" i="5" s="1"/>
  <c r="I58" i="5"/>
  <c r="I73" i="5"/>
  <c r="I59" i="5"/>
  <c r="I74" i="5"/>
  <c r="I60" i="5"/>
  <c r="I75" i="5" s="1"/>
  <c r="I61" i="5"/>
  <c r="I76" i="5"/>
  <c r="I57" i="5"/>
  <c r="I72" i="5"/>
  <c r="D57" i="5"/>
  <c r="D72" i="5" s="1"/>
  <c r="E57" i="5"/>
  <c r="E72" i="5"/>
  <c r="F57" i="5"/>
  <c r="F72" i="5" s="1"/>
  <c r="G57" i="5"/>
  <c r="G72" i="5"/>
  <c r="H87" i="5" s="1"/>
  <c r="H57" i="5"/>
  <c r="H72" i="5" s="1"/>
  <c r="I87" i="5" s="1"/>
  <c r="D58" i="5"/>
  <c r="D73" i="5"/>
  <c r="E58" i="5"/>
  <c r="E73" i="5" s="1"/>
  <c r="F58" i="5"/>
  <c r="F73" i="5"/>
  <c r="G58" i="5"/>
  <c r="G73" i="5" s="1"/>
  <c r="H88" i="5" s="1"/>
  <c r="H58" i="5"/>
  <c r="H73" i="5"/>
  <c r="D59" i="5"/>
  <c r="D74" i="5" s="1"/>
  <c r="E59" i="5"/>
  <c r="E74" i="5" s="1"/>
  <c r="F89" i="5" s="1"/>
  <c r="F59" i="5"/>
  <c r="F74" i="5" s="1"/>
  <c r="G59" i="5"/>
  <c r="G74" i="5"/>
  <c r="H89" i="5" s="1"/>
  <c r="H59" i="5"/>
  <c r="H74" i="5" s="1"/>
  <c r="I89" i="5" s="1"/>
  <c r="D60" i="5"/>
  <c r="D75" i="5" s="1"/>
  <c r="E60" i="5"/>
  <c r="E75" i="5"/>
  <c r="F60" i="5"/>
  <c r="F75" i="5" s="1"/>
  <c r="G60" i="5"/>
  <c r="G75" i="5"/>
  <c r="H90" i="5" s="1"/>
  <c r="H60" i="5"/>
  <c r="H75" i="5" s="1"/>
  <c r="I90" i="5" s="1"/>
  <c r="D61" i="5"/>
  <c r="D76" i="5"/>
  <c r="E61" i="5"/>
  <c r="E76" i="5" s="1"/>
  <c r="F61" i="5"/>
  <c r="F76" i="5" s="1"/>
  <c r="G61" i="5"/>
  <c r="G76" i="5"/>
  <c r="H61" i="5"/>
  <c r="H76" i="5" s="1"/>
  <c r="H91" i="5" s="1"/>
  <c r="C58" i="5"/>
  <c r="C73" i="5"/>
  <c r="D88" i="5" s="1"/>
  <c r="C59" i="5"/>
  <c r="C74" i="5" s="1"/>
  <c r="D89" i="5" s="1"/>
  <c r="C60" i="5"/>
  <c r="C75" i="5" s="1"/>
  <c r="D90" i="5" s="1"/>
  <c r="C61" i="5"/>
  <c r="C76" i="5" s="1"/>
  <c r="C57" i="5"/>
  <c r="C72" i="5" s="1"/>
  <c r="D87" i="5" s="1"/>
  <c r="J50" i="5"/>
  <c r="J65" i="5" s="1"/>
  <c r="K50" i="5"/>
  <c r="K65" i="5" s="1"/>
  <c r="L79" i="5" s="1"/>
  <c r="L50" i="5"/>
  <c r="L65" i="5" s="1"/>
  <c r="M50" i="5"/>
  <c r="M65" i="5"/>
  <c r="N79" i="5" s="1"/>
  <c r="N50" i="5"/>
  <c r="N65" i="5" s="1"/>
  <c r="O79" i="5" s="1"/>
  <c r="O50" i="5"/>
  <c r="O65" i="5" s="1"/>
  <c r="P79" i="5" s="1"/>
  <c r="P50" i="5"/>
  <c r="P65" i="5"/>
  <c r="Q50" i="5"/>
  <c r="Q65" i="5" s="1"/>
  <c r="R50" i="5"/>
  <c r="R65" i="5"/>
  <c r="S79" i="5" s="1"/>
  <c r="S50" i="5"/>
  <c r="S65" i="5" s="1"/>
  <c r="T50" i="5"/>
  <c r="T65" i="5"/>
  <c r="U79" i="5" s="1"/>
  <c r="U50" i="5"/>
  <c r="U65" i="5" s="1"/>
  <c r="V50" i="5"/>
  <c r="V65" i="5" s="1"/>
  <c r="W79" i="5" s="1"/>
  <c r="W50" i="5"/>
  <c r="W65" i="5"/>
  <c r="J51" i="5"/>
  <c r="J66" i="5" s="1"/>
  <c r="K51" i="5"/>
  <c r="K66" i="5"/>
  <c r="L51" i="5"/>
  <c r="L66" i="5" s="1"/>
  <c r="M51" i="5"/>
  <c r="M66" i="5"/>
  <c r="N51" i="5"/>
  <c r="N66" i="5" s="1"/>
  <c r="O80" i="5" s="1"/>
  <c r="O51" i="5"/>
  <c r="O66" i="5" s="1"/>
  <c r="P80" i="5" s="1"/>
  <c r="P51" i="5"/>
  <c r="P66" i="5" s="1"/>
  <c r="Q51" i="5"/>
  <c r="Q66" i="5" s="1"/>
  <c r="R51" i="5"/>
  <c r="R66" i="5"/>
  <c r="S51" i="5"/>
  <c r="S66" i="5" s="1"/>
  <c r="T80" i="5" s="1"/>
  <c r="T51" i="5"/>
  <c r="T66" i="5"/>
  <c r="U80" i="5"/>
  <c r="U51" i="5"/>
  <c r="U66" i="5" s="1"/>
  <c r="V51" i="5"/>
  <c r="V66" i="5" s="1"/>
  <c r="W80" i="5" s="1"/>
  <c r="W51" i="5"/>
  <c r="W66" i="5" s="1"/>
  <c r="J52" i="5"/>
  <c r="J67" i="5"/>
  <c r="K81" i="5" s="1"/>
  <c r="K52" i="5"/>
  <c r="K67" i="5" s="1"/>
  <c r="L52" i="5"/>
  <c r="L67" i="5" s="1"/>
  <c r="M81" i="5" s="1"/>
  <c r="M52" i="5"/>
  <c r="M67" i="5" s="1"/>
  <c r="N52" i="5"/>
  <c r="N67" i="5"/>
  <c r="O52" i="5"/>
  <c r="O67" i="5"/>
  <c r="P81" i="5" s="1"/>
  <c r="P52" i="5"/>
  <c r="P67" i="5" s="1"/>
  <c r="Q52" i="5"/>
  <c r="Q67" i="5"/>
  <c r="R52" i="5"/>
  <c r="R67" i="5" s="1"/>
  <c r="S81" i="5" s="1"/>
  <c r="S52" i="5"/>
  <c r="S67" i="5"/>
  <c r="T52" i="5"/>
  <c r="T67" i="5" s="1"/>
  <c r="U52" i="5"/>
  <c r="U67" i="5"/>
  <c r="V81" i="5" s="1"/>
  <c r="V52" i="5"/>
  <c r="V67" i="5" s="1"/>
  <c r="W81" i="5" s="1"/>
  <c r="W52" i="5"/>
  <c r="W67" i="5" s="1"/>
  <c r="J53" i="5"/>
  <c r="J68" i="5"/>
  <c r="K53" i="5"/>
  <c r="K68" i="5" s="1"/>
  <c r="K82" i="5" s="1"/>
  <c r="L53" i="5"/>
  <c r="L68" i="5"/>
  <c r="M82" i="5" s="1"/>
  <c r="M53" i="5"/>
  <c r="M68" i="5" s="1"/>
  <c r="N53" i="5"/>
  <c r="N68" i="5"/>
  <c r="O53" i="5"/>
  <c r="O68" i="5" s="1"/>
  <c r="P53" i="5"/>
  <c r="P68" i="5"/>
  <c r="Q82" i="5" s="1"/>
  <c r="Q53" i="5"/>
  <c r="Q68" i="5"/>
  <c r="R53" i="5"/>
  <c r="R68" i="5" s="1"/>
  <c r="S82" i="5" s="1"/>
  <c r="S53" i="5"/>
  <c r="S68" i="5"/>
  <c r="T53" i="5"/>
  <c r="T68" i="5" s="1"/>
  <c r="U82" i="5" s="1"/>
  <c r="U53" i="5"/>
  <c r="U68" i="5"/>
  <c r="V53" i="5"/>
  <c r="V68" i="5" s="1"/>
  <c r="W82" i="5" s="1"/>
  <c r="W53" i="5"/>
  <c r="W68" i="5"/>
  <c r="J54" i="5"/>
  <c r="J69" i="5" s="1"/>
  <c r="K83" i="5" s="1"/>
  <c r="K54" i="5"/>
  <c r="K69" i="5"/>
  <c r="L54" i="5"/>
  <c r="L69" i="5" s="1"/>
  <c r="M83" i="5" s="1"/>
  <c r="M54" i="5"/>
  <c r="M69" i="5"/>
  <c r="N83" i="5" s="1"/>
  <c r="N54" i="5"/>
  <c r="N69" i="5" s="1"/>
  <c r="O83" i="5" s="1"/>
  <c r="O54" i="5"/>
  <c r="O69" i="5"/>
  <c r="P54" i="5"/>
  <c r="P69" i="5" s="1"/>
  <c r="P83" i="5" s="1"/>
  <c r="Q54" i="5"/>
  <c r="Q69" i="5"/>
  <c r="R54" i="5"/>
  <c r="R69" i="5" s="1"/>
  <c r="S83" i="5" s="1"/>
  <c r="S54" i="5"/>
  <c r="S69" i="5"/>
  <c r="T54" i="5"/>
  <c r="T69" i="5" s="1"/>
  <c r="U54" i="5"/>
  <c r="U69" i="5"/>
  <c r="V54" i="5"/>
  <c r="V69" i="5" s="1"/>
  <c r="W83" i="5" s="1"/>
  <c r="W54" i="5"/>
  <c r="W69" i="5"/>
  <c r="I51" i="5"/>
  <c r="I66" i="5" s="1"/>
  <c r="J80" i="5" s="1"/>
  <c r="I52" i="5"/>
  <c r="I67" i="5" s="1"/>
  <c r="J81" i="5" s="1"/>
  <c r="I53" i="5"/>
  <c r="I68" i="5" s="1"/>
  <c r="J82" i="5" s="1"/>
  <c r="I54" i="5"/>
  <c r="I69" i="5"/>
  <c r="J83" i="5" s="1"/>
  <c r="I50" i="5"/>
  <c r="I65" i="5"/>
  <c r="D50" i="5"/>
  <c r="D65" i="5" s="1"/>
  <c r="E79" i="5" s="1"/>
  <c r="E50" i="5"/>
  <c r="E65" i="5" s="1"/>
  <c r="F79" i="5" s="1"/>
  <c r="F50" i="5"/>
  <c r="F65" i="5"/>
  <c r="G50" i="5"/>
  <c r="G65" i="5"/>
  <c r="H50" i="5"/>
  <c r="H65" i="5" s="1"/>
  <c r="D51" i="5"/>
  <c r="D66" i="5" s="1"/>
  <c r="E51" i="5"/>
  <c r="E66" i="5"/>
  <c r="F80" i="5" s="1"/>
  <c r="F51" i="5"/>
  <c r="F66" i="5" s="1"/>
  <c r="G51" i="5"/>
  <c r="G66" i="5" s="1"/>
  <c r="H80" i="5" s="1"/>
  <c r="H51" i="5"/>
  <c r="H66" i="5" s="1"/>
  <c r="I80" i="5" s="1"/>
  <c r="D52" i="5"/>
  <c r="D67" i="5" s="1"/>
  <c r="E81" i="5" s="1"/>
  <c r="E52" i="5"/>
  <c r="E67" i="5"/>
  <c r="F52" i="5"/>
  <c r="F67" i="5" s="1"/>
  <c r="G81" i="5" s="1"/>
  <c r="G52" i="5"/>
  <c r="G67" i="5"/>
  <c r="H81" i="5" s="1"/>
  <c r="H52" i="5"/>
  <c r="H67" i="5" s="1"/>
  <c r="D53" i="5"/>
  <c r="D68" i="5"/>
  <c r="E82" i="5" s="1"/>
  <c r="E53" i="5"/>
  <c r="E68" i="5" s="1"/>
  <c r="F53" i="5"/>
  <c r="F68" i="5"/>
  <c r="G53" i="5"/>
  <c r="G68" i="5" s="1"/>
  <c r="H53" i="5"/>
  <c r="H68" i="5"/>
  <c r="D54" i="5"/>
  <c r="D69" i="5" s="1"/>
  <c r="E83" i="5" s="1"/>
  <c r="E54" i="5"/>
  <c r="E69" i="5"/>
  <c r="F83" i="5" s="1"/>
  <c r="F54" i="5"/>
  <c r="F69" i="5" s="1"/>
  <c r="G54" i="5"/>
  <c r="G69" i="5"/>
  <c r="H54" i="5"/>
  <c r="H69" i="5" s="1"/>
  <c r="I83" i="5" s="1"/>
  <c r="C51" i="5"/>
  <c r="C66" i="5"/>
  <c r="D80" i="5"/>
  <c r="C52" i="5"/>
  <c r="C67" i="5"/>
  <c r="D81" i="5"/>
  <c r="C53" i="5"/>
  <c r="C68" i="5" s="1"/>
  <c r="C54" i="5"/>
  <c r="C69" i="5"/>
  <c r="C50" i="5"/>
  <c r="C65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B24" i="5"/>
  <c r="B25" i="5"/>
  <c r="B26" i="5"/>
  <c r="B27" i="5"/>
  <c r="B23" i="5"/>
  <c r="C9" i="5"/>
  <c r="D9" i="5"/>
  <c r="E9" i="5"/>
  <c r="F9" i="5"/>
  <c r="G9" i="5"/>
  <c r="H9" i="5"/>
  <c r="I9" i="5"/>
  <c r="C10" i="5"/>
  <c r="D10" i="5"/>
  <c r="E10" i="5"/>
  <c r="F10" i="5"/>
  <c r="G10" i="5"/>
  <c r="AG17" i="5" s="1"/>
  <c r="AG24" i="5" s="1"/>
  <c r="H10" i="5"/>
  <c r="I10" i="5"/>
  <c r="AI17" i="5" s="1"/>
  <c r="AI24" i="5" s="1"/>
  <c r="C11" i="5"/>
  <c r="D11" i="5"/>
  <c r="E11" i="5"/>
  <c r="V18" i="5" s="1"/>
  <c r="V25" i="5" s="1"/>
  <c r="F11" i="5"/>
  <c r="G11" i="5"/>
  <c r="H11" i="5"/>
  <c r="AD18" i="5" s="1"/>
  <c r="AD25" i="5" s="1"/>
  <c r="I11" i="5"/>
  <c r="C12" i="5"/>
  <c r="K19" i="5" s="1"/>
  <c r="K26" i="5" s="1"/>
  <c r="D12" i="5"/>
  <c r="E12" i="5"/>
  <c r="F12" i="5"/>
  <c r="AB19" i="5" s="1"/>
  <c r="AB26" i="5" s="1"/>
  <c r="G12" i="5"/>
  <c r="H12" i="5"/>
  <c r="I12" i="5"/>
  <c r="AK19" i="5" s="1"/>
  <c r="C13" i="5"/>
  <c r="G20" i="5" s="1"/>
  <c r="G27" i="5" s="1"/>
  <c r="D13" i="5"/>
  <c r="N20" i="5" s="1"/>
  <c r="N27" i="5" s="1"/>
  <c r="E13" i="5"/>
  <c r="T20" i="5" s="1"/>
  <c r="T27" i="5" s="1"/>
  <c r="F13" i="5"/>
  <c r="G13" i="5"/>
  <c r="AG20" i="5" s="1"/>
  <c r="AG27" i="5" s="1"/>
  <c r="H13" i="5"/>
  <c r="I13" i="5"/>
  <c r="B10" i="5"/>
  <c r="G17" i="5" s="1"/>
  <c r="G24" i="5" s="1"/>
  <c r="B11" i="5"/>
  <c r="D18" i="5" s="1"/>
  <c r="D25" i="5" s="1"/>
  <c r="B12" i="5"/>
  <c r="E19" i="5" s="1"/>
  <c r="E26" i="5" s="1"/>
  <c r="B13" i="5"/>
  <c r="B9" i="5"/>
  <c r="H82" i="5"/>
  <c r="G79" i="5"/>
  <c r="V82" i="5"/>
  <c r="S90" i="5"/>
  <c r="O90" i="5"/>
  <c r="G82" i="5"/>
  <c r="V90" i="5"/>
  <c r="T89" i="5"/>
  <c r="N88" i="5"/>
  <c r="L87" i="5"/>
  <c r="C82" i="5"/>
  <c r="C81" i="5"/>
  <c r="C90" i="5"/>
  <c r="F81" i="5"/>
  <c r="K89" i="5"/>
  <c r="J89" i="5"/>
  <c r="Q81" i="5"/>
  <c r="S80" i="5"/>
  <c r="E87" i="5"/>
  <c r="L88" i="5"/>
  <c r="T91" i="5"/>
  <c r="S89" i="5"/>
  <c r="O87" i="5"/>
  <c r="T81" i="5"/>
  <c r="E90" i="5"/>
  <c r="J87" i="5"/>
  <c r="W90" i="5"/>
  <c r="V83" i="5"/>
  <c r="L82" i="5"/>
  <c r="L80" i="5"/>
  <c r="F82" i="5"/>
  <c r="I91" i="5"/>
  <c r="Q83" i="5"/>
  <c r="R82" i="5"/>
  <c r="U91" i="5"/>
  <c r="E91" i="5"/>
  <c r="L83" i="5"/>
  <c r="W88" i="5"/>
  <c r="Q87" i="5"/>
  <c r="R81" i="5"/>
  <c r="J79" i="5"/>
  <c r="G83" i="5"/>
  <c r="M91" i="5"/>
  <c r="Q17" i="5"/>
  <c r="Q24" i="5" s="1"/>
  <c r="I17" i="5"/>
  <c r="I24" i="5" s="1"/>
  <c r="AK20" i="5"/>
  <c r="V17" i="5"/>
  <c r="V24" i="5" s="1"/>
  <c r="P17" i="5"/>
  <c r="P24" i="5" s="1"/>
  <c r="W19" i="5"/>
  <c r="W26" i="5" s="1"/>
  <c r="W18" i="5"/>
  <c r="W25" i="5" s="1"/>
  <c r="AG19" i="5"/>
  <c r="AG26" i="5" s="1"/>
  <c r="AD19" i="5"/>
  <c r="AD26" i="5" s="1"/>
  <c r="AF19" i="5"/>
  <c r="AF26" i="5" s="1"/>
  <c r="AL20" i="5"/>
  <c r="AI20" i="5"/>
  <c r="AI27" i="5" s="1"/>
  <c r="AH20" i="5"/>
  <c r="AH27" i="5" s="1"/>
  <c r="U20" i="5"/>
  <c r="U27" i="5" s="1"/>
  <c r="N19" i="5"/>
  <c r="N26" i="5" s="1"/>
  <c r="Q19" i="5"/>
  <c r="Q26" i="5" s="1"/>
  <c r="R19" i="5"/>
  <c r="R26" i="5" s="1"/>
  <c r="AB18" i="5"/>
  <c r="AB25" i="5" s="1"/>
  <c r="Y18" i="5"/>
  <c r="Y25" i="5" s="1"/>
  <c r="K18" i="5"/>
  <c r="K25" i="5" s="1"/>
  <c r="I18" i="5"/>
  <c r="I25" i="5" s="1"/>
  <c r="W17" i="5"/>
  <c r="W24" i="5" s="1"/>
  <c r="S17" i="5"/>
  <c r="S24" i="5" s="1"/>
  <c r="X17" i="5"/>
  <c r="X24" i="5" s="1"/>
  <c r="T17" i="5"/>
  <c r="T24" i="5" s="1"/>
  <c r="E20" i="5"/>
  <c r="E27" i="5" s="1"/>
  <c r="J18" i="5"/>
  <c r="J25" i="5" s="1"/>
  <c r="S20" i="5"/>
  <c r="S27" i="5" s="1"/>
  <c r="X18" i="5"/>
  <c r="X25" i="5" s="1"/>
  <c r="AA18" i="5"/>
  <c r="AA25" i="5" s="1"/>
  <c r="AJ20" i="5"/>
  <c r="AJ27" i="5" s="1"/>
  <c r="Z19" i="5"/>
  <c r="Z26" i="5" s="1"/>
  <c r="X19" i="5"/>
  <c r="X26" i="5" s="1"/>
  <c r="L17" i="5"/>
  <c r="L24" i="5" s="1"/>
  <c r="N18" i="5"/>
  <c r="N25" i="5" s="1"/>
  <c r="O17" i="5"/>
  <c r="O24" i="5" s="1"/>
  <c r="T18" i="5"/>
  <c r="T25" i="5" s="1"/>
  <c r="AA20" i="5"/>
  <c r="AA27" i="5" s="1"/>
  <c r="AC20" i="5"/>
  <c r="AC27" i="5" s="1"/>
  <c r="AF17" i="5"/>
  <c r="AF24" i="5" s="1"/>
  <c r="AE19" i="5"/>
  <c r="AE26" i="5" s="1"/>
  <c r="Z18" i="5"/>
  <c r="Z25" i="5" s="1"/>
  <c r="U17" i="5"/>
  <c r="U24" i="5" s="1"/>
  <c r="U19" i="5"/>
  <c r="U26" i="5" s="1"/>
  <c r="F17" i="5"/>
  <c r="F24" i="5" s="1"/>
  <c r="J17" i="5"/>
  <c r="J24" i="5" s="1"/>
  <c r="T19" i="5"/>
  <c r="T26" i="5" s="1"/>
  <c r="X20" i="5"/>
  <c r="X27" i="5" s="1"/>
  <c r="Y20" i="5"/>
  <c r="Y27" i="5" s="1"/>
  <c r="AI18" i="5"/>
  <c r="AI25" i="5" s="1"/>
  <c r="AC19" i="5"/>
  <c r="AC26" i="5" s="1"/>
  <c r="B114" i="8" l="1"/>
  <c r="B7" i="2" s="1"/>
  <c r="B113" i="8"/>
  <c r="B6" i="2" s="1"/>
  <c r="B118" i="8"/>
  <c r="B111" i="8"/>
  <c r="B4" i="2" s="1"/>
  <c r="B112" i="8"/>
  <c r="B5" i="2" s="1"/>
  <c r="B119" i="8"/>
  <c r="B115" i="8"/>
  <c r="B8" i="2" s="1"/>
  <c r="B109" i="8"/>
  <c r="B116" i="8"/>
  <c r="B9" i="2" s="1"/>
  <c r="G33" i="5"/>
  <c r="O20" i="5"/>
  <c r="O27" i="5" s="1"/>
  <c r="AL19" i="5"/>
  <c r="E17" i="5"/>
  <c r="E24" i="5" s="1"/>
  <c r="AH18" i="5"/>
  <c r="AH25" i="5" s="1"/>
  <c r="AE17" i="5"/>
  <c r="AE24" i="5" s="1"/>
  <c r="AB17" i="5"/>
  <c r="AB24" i="5" s="1"/>
  <c r="AH19" i="5"/>
  <c r="AH26" i="5" s="1"/>
  <c r="AE32" i="5"/>
  <c r="AC18" i="5"/>
  <c r="AC25" i="5" s="1"/>
  <c r="D17" i="5"/>
  <c r="D24" i="5" s="1"/>
  <c r="K32" i="5"/>
  <c r="AK18" i="5"/>
  <c r="AJ19" i="5"/>
  <c r="AJ26" i="5" s="1"/>
  <c r="AC32" i="5" s="1"/>
  <c r="Y17" i="5"/>
  <c r="Y24" i="5" s="1"/>
  <c r="AF18" i="5"/>
  <c r="AF25" i="5" s="1"/>
  <c r="T32" i="5"/>
  <c r="AA17" i="5"/>
  <c r="AA24" i="5" s="1"/>
  <c r="AI19" i="5"/>
  <c r="AI26" i="5" s="1"/>
  <c r="Z17" i="5"/>
  <c r="Z24" i="5" s="1"/>
  <c r="Q32" i="5"/>
  <c r="AF32" i="5"/>
  <c r="G19" i="5"/>
  <c r="G26" i="5" s="1"/>
  <c r="E33" i="5"/>
  <c r="R20" i="5"/>
  <c r="R27" i="5" s="1"/>
  <c r="I19" i="5"/>
  <c r="I26" i="5" s="1"/>
  <c r="I32" i="5" s="1"/>
  <c r="AC33" i="5"/>
  <c r="C18" i="5"/>
  <c r="C25" i="5" s="1"/>
  <c r="C31" i="5" s="1"/>
  <c r="J19" i="5"/>
  <c r="J26" i="5" s="1"/>
  <c r="J32" i="5" s="1"/>
  <c r="F18" i="5"/>
  <c r="F25" i="5" s="1"/>
  <c r="G18" i="5"/>
  <c r="G25" i="5" s="1"/>
  <c r="C19" i="5"/>
  <c r="C26" i="5" s="1"/>
  <c r="C32" i="5" s="1"/>
  <c r="R32" i="5"/>
  <c r="AH33" i="5"/>
  <c r="AG32" i="5"/>
  <c r="H19" i="5"/>
  <c r="H26" i="5" s="1"/>
  <c r="H32" i="5" s="1"/>
  <c r="H18" i="5"/>
  <c r="H25" i="5" s="1"/>
  <c r="Q20" i="5"/>
  <c r="Q27" i="5" s="1"/>
  <c r="M19" i="5"/>
  <c r="M26" i="5" s="1"/>
  <c r="F19" i="5"/>
  <c r="F26" i="5" s="1"/>
  <c r="L19" i="5"/>
  <c r="L26" i="5" s="1"/>
  <c r="D19" i="5"/>
  <c r="D26" i="5" s="1"/>
  <c r="D32" i="5" s="1"/>
  <c r="P20" i="5"/>
  <c r="P27" i="5" s="1"/>
  <c r="P33" i="5" s="1"/>
  <c r="T33" i="5"/>
  <c r="E18" i="5"/>
  <c r="E25" i="5" s="1"/>
  <c r="C91" i="5"/>
  <c r="D91" i="5"/>
  <c r="L90" i="5"/>
  <c r="M90" i="5"/>
  <c r="R88" i="5"/>
  <c r="S88" i="5"/>
  <c r="G91" i="5"/>
  <c r="F91" i="5"/>
  <c r="I79" i="5"/>
  <c r="H79" i="5"/>
  <c r="O91" i="5"/>
  <c r="N91" i="5"/>
  <c r="P90" i="5"/>
  <c r="Q90" i="5"/>
  <c r="P89" i="5"/>
  <c r="O89" i="5"/>
  <c r="D79" i="5"/>
  <c r="T90" i="5"/>
  <c r="U90" i="5"/>
  <c r="S91" i="5"/>
  <c r="R91" i="5"/>
  <c r="V89" i="5"/>
  <c r="AA33" i="5"/>
  <c r="AH32" i="5"/>
  <c r="D83" i="5"/>
  <c r="I82" i="5"/>
  <c r="I81" i="5"/>
  <c r="B95" i="5" s="1"/>
  <c r="U81" i="5"/>
  <c r="N80" i="5"/>
  <c r="G88" i="5"/>
  <c r="G87" i="5"/>
  <c r="F87" i="5"/>
  <c r="J90" i="5"/>
  <c r="V91" i="5"/>
  <c r="U89" i="5"/>
  <c r="C88" i="5"/>
  <c r="Y33" i="5"/>
  <c r="F32" i="5"/>
  <c r="K20" i="5"/>
  <c r="K27" i="5" s="1"/>
  <c r="K33" i="5" s="1"/>
  <c r="M20" i="5"/>
  <c r="M27" i="5" s="1"/>
  <c r="M33" i="5" s="1"/>
  <c r="I20" i="5"/>
  <c r="I27" i="5" s="1"/>
  <c r="I33" i="5" s="1"/>
  <c r="J20" i="5"/>
  <c r="J27" i="5" s="1"/>
  <c r="J33" i="5" s="1"/>
  <c r="AK17" i="5"/>
  <c r="AJ17" i="5"/>
  <c r="AJ24" i="5" s="1"/>
  <c r="F30" i="5" s="1"/>
  <c r="AD17" i="5"/>
  <c r="AD24" i="5" s="1"/>
  <c r="AL17" i="5"/>
  <c r="AH17" i="5"/>
  <c r="AH24" i="5" s="1"/>
  <c r="AC17" i="5"/>
  <c r="AC24" i="5" s="1"/>
  <c r="P82" i="5"/>
  <c r="O81" i="5"/>
  <c r="R79" i="5"/>
  <c r="Q79" i="5"/>
  <c r="M79" i="5"/>
  <c r="G90" i="5"/>
  <c r="F90" i="5"/>
  <c r="G89" i="5"/>
  <c r="P91" i="5"/>
  <c r="T87" i="5"/>
  <c r="U87" i="5"/>
  <c r="N32" i="5"/>
  <c r="AI32" i="5"/>
  <c r="L20" i="5"/>
  <c r="L27" i="5" s="1"/>
  <c r="L33" i="5" s="1"/>
  <c r="U18" i="5"/>
  <c r="U25" i="5" s="1"/>
  <c r="U31" i="5" s="1"/>
  <c r="C83" i="5"/>
  <c r="R83" i="5"/>
  <c r="H17" i="5"/>
  <c r="H24" i="5" s="1"/>
  <c r="AJ18" i="5"/>
  <c r="AJ25" i="5" s="1"/>
  <c r="N31" i="5" s="1"/>
  <c r="D82" i="5"/>
  <c r="H83" i="5"/>
  <c r="G80" i="5"/>
  <c r="T82" i="5"/>
  <c r="O82" i="5"/>
  <c r="M80" i="5"/>
  <c r="V79" i="5"/>
  <c r="F88" i="5"/>
  <c r="E88" i="5"/>
  <c r="B33" i="5"/>
  <c r="T31" i="5"/>
  <c r="Q33" i="5"/>
  <c r="N33" i="5"/>
  <c r="H20" i="5"/>
  <c r="H27" i="5" s="1"/>
  <c r="H33" i="5" s="1"/>
  <c r="N81" i="5"/>
  <c r="R80" i="5"/>
  <c r="J88" i="5"/>
  <c r="I88" i="5"/>
  <c r="J31" i="5"/>
  <c r="AJ33" i="5"/>
  <c r="X33" i="5"/>
  <c r="F31" i="5"/>
  <c r="L32" i="5"/>
  <c r="O33" i="5"/>
  <c r="E32" i="5"/>
  <c r="S18" i="5"/>
  <c r="S25" i="5" s="1"/>
  <c r="T83" i="5"/>
  <c r="U83" i="5"/>
  <c r="N82" i="5"/>
  <c r="V80" i="5"/>
  <c r="Q80" i="5"/>
  <c r="K79" i="5"/>
  <c r="E89" i="5"/>
  <c r="R90" i="5"/>
  <c r="R89" i="5"/>
  <c r="Q89" i="5"/>
  <c r="V88" i="5"/>
  <c r="M87" i="5"/>
  <c r="C87" i="5"/>
  <c r="R33" i="5"/>
  <c r="AB32" i="5"/>
  <c r="AG33" i="5"/>
  <c r="C20" i="5"/>
  <c r="C27" i="5" s="1"/>
  <c r="C33" i="5" s="1"/>
  <c r="F20" i="5"/>
  <c r="F27" i="5" s="1"/>
  <c r="F33" i="5" s="1"/>
  <c r="D20" i="5"/>
  <c r="D27" i="5" s="1"/>
  <c r="D33" i="5" s="1"/>
  <c r="AD20" i="5"/>
  <c r="AD27" i="5" s="1"/>
  <c r="AD33" i="5" s="1"/>
  <c r="AF20" i="5"/>
  <c r="AF27" i="5" s="1"/>
  <c r="AF33" i="5" s="1"/>
  <c r="AE20" i="5"/>
  <c r="AE27" i="5" s="1"/>
  <c r="AE33" i="5" s="1"/>
  <c r="AA19" i="5"/>
  <c r="AA26" i="5" s="1"/>
  <c r="AA32" i="5" s="1"/>
  <c r="Y19" i="5"/>
  <c r="Y26" i="5" s="1"/>
  <c r="Y32" i="5" s="1"/>
  <c r="R17" i="5"/>
  <c r="R24" i="5" s="1"/>
  <c r="N17" i="5"/>
  <c r="N24" i="5" s="1"/>
  <c r="E80" i="5"/>
  <c r="K80" i="5"/>
  <c r="T79" i="5"/>
  <c r="Q88" i="5"/>
  <c r="P88" i="5"/>
  <c r="V87" i="5"/>
  <c r="W87" i="5"/>
  <c r="Z31" i="5"/>
  <c r="S33" i="5"/>
  <c r="K31" i="5"/>
  <c r="U33" i="5"/>
  <c r="W32" i="5"/>
  <c r="G32" i="5"/>
  <c r="V20" i="5"/>
  <c r="V27" i="5" s="1"/>
  <c r="V33" i="5" s="1"/>
  <c r="Z20" i="5"/>
  <c r="Z27" i="5" s="1"/>
  <c r="Z33" i="5" s="1"/>
  <c r="AB20" i="5"/>
  <c r="AB27" i="5" s="1"/>
  <c r="AB33" i="5" s="1"/>
  <c r="W20" i="5"/>
  <c r="W27" i="5" s="1"/>
  <c r="W33" i="5" s="1"/>
  <c r="V19" i="5"/>
  <c r="V26" i="5" s="1"/>
  <c r="V32" i="5" s="1"/>
  <c r="S19" i="5"/>
  <c r="S26" i="5" s="1"/>
  <c r="S32" i="5" s="1"/>
  <c r="P19" i="5"/>
  <c r="P26" i="5" s="1"/>
  <c r="P32" i="5" s="1"/>
  <c r="O19" i="5"/>
  <c r="O26" i="5" s="1"/>
  <c r="O32" i="5" s="1"/>
  <c r="L18" i="5"/>
  <c r="L25" i="5" s="1"/>
  <c r="L31" i="5" s="1"/>
  <c r="Q18" i="5"/>
  <c r="Q25" i="5" s="1"/>
  <c r="Q31" i="5" s="1"/>
  <c r="R18" i="5"/>
  <c r="R25" i="5" s="1"/>
  <c r="R31" i="5" s="1"/>
  <c r="O18" i="5"/>
  <c r="O25" i="5" s="1"/>
  <c r="O31" i="5" s="1"/>
  <c r="M18" i="5"/>
  <c r="M25" i="5" s="1"/>
  <c r="M31" i="5" s="1"/>
  <c r="P18" i="5"/>
  <c r="P25" i="5" s="1"/>
  <c r="P31" i="5" s="1"/>
  <c r="K17" i="5"/>
  <c r="K24" i="5" s="1"/>
  <c r="M17" i="5"/>
  <c r="M24" i="5" s="1"/>
  <c r="C17" i="5"/>
  <c r="C24" i="5" s="1"/>
  <c r="L81" i="5"/>
  <c r="J91" i="5"/>
  <c r="U88" i="5"/>
  <c r="T88" i="5"/>
  <c r="K87" i="5"/>
  <c r="B117" i="8"/>
  <c r="H31" i="5"/>
  <c r="AG18" i="5"/>
  <c r="AG25" i="5" s="1"/>
  <c r="AG31" i="5" s="1"/>
  <c r="AE18" i="5"/>
  <c r="AE25" i="5" s="1"/>
  <c r="AE31" i="5" s="1"/>
  <c r="AI33" i="5"/>
  <c r="AL18" i="5"/>
  <c r="AA31" i="5"/>
  <c r="M32" i="5"/>
  <c r="AD32" i="5"/>
  <c r="S31" i="5"/>
  <c r="I31" i="5"/>
  <c r="B31" i="5"/>
  <c r="C100" i="5"/>
  <c r="AC31" i="5"/>
  <c r="AF31" i="5"/>
  <c r="V31" i="5"/>
  <c r="AJ31" i="5"/>
  <c r="U32" i="5" l="1"/>
  <c r="B32" i="5"/>
  <c r="AJ32" i="5"/>
  <c r="C101" i="5"/>
  <c r="Z32" i="5"/>
  <c r="X32" i="5"/>
  <c r="W30" i="5"/>
  <c r="W31" i="5"/>
  <c r="Y30" i="5"/>
  <c r="AI30" i="5"/>
  <c r="AD31" i="5"/>
  <c r="AH31" i="5"/>
  <c r="Y31" i="5"/>
  <c r="I30" i="5"/>
  <c r="U30" i="5"/>
  <c r="B94" i="5"/>
  <c r="G30" i="5"/>
  <c r="B96" i="5"/>
  <c r="AI31" i="5"/>
  <c r="AB31" i="5"/>
  <c r="AE30" i="5"/>
  <c r="C30" i="5"/>
  <c r="N30" i="5"/>
  <c r="J30" i="5"/>
  <c r="AG30" i="5"/>
  <c r="X30" i="5"/>
  <c r="X31" i="5"/>
  <c r="AC30" i="5"/>
  <c r="T30" i="5"/>
  <c r="R30" i="5"/>
  <c r="AB30" i="5"/>
  <c r="H30" i="5"/>
  <c r="O30" i="5"/>
  <c r="AH30" i="5"/>
  <c r="G31" i="5"/>
  <c r="AF30" i="5"/>
  <c r="P30" i="5"/>
  <c r="M30" i="5"/>
  <c r="V30" i="5"/>
  <c r="K30" i="5"/>
  <c r="D31" i="5"/>
  <c r="E31" i="5"/>
  <c r="AJ30" i="5"/>
  <c r="B30" i="5"/>
  <c r="Z30" i="5"/>
  <c r="Q30" i="5"/>
  <c r="AA30" i="5"/>
  <c r="S30" i="5"/>
  <c r="D30" i="5"/>
  <c r="L30" i="5"/>
  <c r="AD30" i="5"/>
  <c r="E30" i="5"/>
</calcChain>
</file>

<file path=xl/sharedStrings.xml><?xml version="1.0" encoding="utf-8"?>
<sst xmlns="http://schemas.openxmlformats.org/spreadsheetml/2006/main" count="270" uniqueCount="163">
  <si>
    <t>ARpUIiRC Annual Retirement per Unit Increase in Relative Cost</t>
  </si>
  <si>
    <t>Source: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</si>
  <si>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</si>
  <si>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</si>
  <si>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</si>
  <si>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</si>
  <si>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</si>
  <si>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</si>
  <si>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</si>
  <si>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</si>
  <si>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</si>
  <si>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</si>
  <si>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</si>
  <si>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</si>
  <si>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</si>
  <si>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</si>
  <si>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</si>
  <si>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</si>
  <si>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</si>
  <si>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</si>
  <si>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</si>
  <si>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>Annual Retirement per Unit Increase in Relative Cost MW/($/MWh)</t>
  </si>
  <si>
    <t>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</si>
  <si>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</si>
  <si>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</si>
  <si>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</si>
  <si>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</si>
  <si>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</si>
  <si>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</si>
  <si>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</si>
  <si>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</si>
  <si>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</si>
  <si>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</si>
  <si>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</si>
  <si>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</si>
  <si>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  <family val="2"/>
        <scheme val="minor"/>
      </rPr>
      <t>Cost per Unit Power Doesn't Determine Peaker Retirements:</t>
    </r>
    <r>
      <rPr>
        <sz val="11"/>
        <color theme="1"/>
        <rFont val="Calibri"/>
        <family val="2"/>
        <scheme val="minor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</si>
  <si>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</si>
  <si>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</si>
  <si>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if renewables become cheaper.</t>
  </si>
  <si>
    <t>services will still be valuable, even if fossil fuels become more expensive or</t>
  </si>
  <si>
    <t>Resources for the Future</t>
  </si>
  <si>
    <t>Taxing Electricity Sector Carbon Emissions at Social Cost</t>
  </si>
  <si>
    <t>http://www.rff.org/files/sharepoint/WorkImages/Download/RFF-DP-13-23-REV.pdf</t>
  </si>
  <si>
    <t>Pages 26-27, Tables A1 and A2</t>
  </si>
  <si>
    <t>Baseline</t>
  </si>
  <si>
    <t>Low</t>
  </si>
  <si>
    <t>Medium</t>
  </si>
  <si>
    <t>High</t>
  </si>
  <si>
    <t>Tail</t>
  </si>
  <si>
    <t>Carbon Price (2009$)</t>
  </si>
  <si>
    <t>Carbon Price (2012$)</t>
  </si>
  <si>
    <t>2009 to 2012 USD</t>
  </si>
  <si>
    <t>Annual Carbon Price, Offset 2 Years</t>
  </si>
  <si>
    <t>Annual Carbon Price</t>
  </si>
  <si>
    <t>Coal Plant Existing Capacity</t>
  </si>
  <si>
    <t>CC Gas Plant Existing Capacity</t>
  </si>
  <si>
    <t>Annual Coal Plant Existing Capacity</t>
  </si>
  <si>
    <t>Annual CC Gas Plant Existing Capacity</t>
  </si>
  <si>
    <t>Annual Coal Plant Existing Capacity, Offset 2 Years</t>
  </si>
  <si>
    <t>Annual CC Gas Plant Existing Capacity, Offset 2 Years</t>
  </si>
  <si>
    <t>Implementation Schedule</t>
  </si>
  <si>
    <t>Annual Coal Plant Existing Capacity Retirements, Offset 2 Years</t>
  </si>
  <si>
    <t>Annual CC Gas Plant Existing Capacity Retirements, Offset 2 Years</t>
  </si>
  <si>
    <t>Equivlaent Variable Setting</t>
  </si>
  <si>
    <t>Time (Year)</t>
  </si>
  <si>
    <t>Cumulative Coal Retirements through 2037</t>
  </si>
  <si>
    <t>Modeling Result of Calibrated Input Value</t>
  </si>
  <si>
    <t>Model Subscript</t>
  </si>
  <si>
    <t>EIA Technology Name</t>
  </si>
  <si>
    <t>Tot 2014 Capital Cost (2013 $/kW)</t>
  </si>
  <si>
    <t>Variable O&amp;M (2013 $/MWh)</t>
  </si>
  <si>
    <t>Fixed O&amp;M (2013 $/kW/yr)</t>
  </si>
  <si>
    <t>Scrubbed Coal</t>
  </si>
  <si>
    <t>Integrated Coal Gassification Combined Cycle (IGCC)</t>
  </si>
  <si>
    <t>IGCC with Carbon Sequestration</t>
  </si>
  <si>
    <t>Conventional Gas/Oil Combined Cycle</t>
  </si>
  <si>
    <t>Advanced Gas/Oil Combined Cycle</t>
  </si>
  <si>
    <t>Advanced Combined Cycle with Carbon Sequestration</t>
  </si>
  <si>
    <t>Conventional Combustion Turbine</t>
  </si>
  <si>
    <t>Advanced Combustion Turbine</t>
  </si>
  <si>
    <t>Fuel Cells</t>
  </si>
  <si>
    <t>Advanced Nuclear</t>
  </si>
  <si>
    <t>Distributed Generation - Base</t>
  </si>
  <si>
    <t>Distributed Generation - Peak</t>
  </si>
  <si>
    <t>Biomass</t>
  </si>
  <si>
    <t>Geothermal</t>
  </si>
  <si>
    <t>Municipal Solid Waste</t>
  </si>
  <si>
    <t>Conventional Hydropower</t>
  </si>
  <si>
    <t>Onshore Wind</t>
  </si>
  <si>
    <t>Offshore Wind</t>
  </si>
  <si>
    <t>Solar Thermal</t>
  </si>
  <si>
    <t>Solar Photovoltaic</t>
  </si>
  <si>
    <t>We do not use the values in red because they exceed real-world observed costs.  We use other sources for</t>
  </si>
  <si>
    <t>wind and solar PV capital costs.</t>
  </si>
  <si>
    <t>O&amp;M Costs</t>
  </si>
  <si>
    <t>Heat Rates</t>
  </si>
  <si>
    <t>"Heat Rate by Electricity Fuel[Electricity Source,Power Plant Quality]"  Runs:</t>
  </si>
  <si>
    <t>Levelized Fixed O&amp;M Costs + Output Costs</t>
  </si>
  <si>
    <t>"Expected Capacity Factors[Electricity Source,Power Plant Quality]"  Runs:</t>
  </si>
  <si>
    <t>Expected Capacity Factors</t>
  </si>
  <si>
    <t>Ratio of Levelized Fixed O&amp;M Costs + Output Costs to Coal</t>
  </si>
  <si>
    <t>cost and the average cost of electricity generation for each of the BAU and Policy</t>
  </si>
  <si>
    <t>lignite</t>
  </si>
  <si>
    <t>onshore wind</t>
  </si>
  <si>
    <t>offshore wind</t>
  </si>
  <si>
    <t>hard coal</t>
  </si>
  <si>
    <t>crude oil</t>
  </si>
  <si>
    <t>heavy or residual fuel oil</t>
  </si>
  <si>
    <t>municipal solid waste</t>
  </si>
  <si>
    <t>Currency Conversion</t>
  </si>
  <si>
    <t>Fuel Costs ($/Btu)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</si>
  <si>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</si>
  <si>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</si>
  <si>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</si>
  <si>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</si>
  <si>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</si>
  <si>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</si>
  <si>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</si>
  <si>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</si>
  <si>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</si>
  <si>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</si>
  <si>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</si>
  <si>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</si>
  <si>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</si>
  <si>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</si>
  <si>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</si>
  <si>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</si>
  <si>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Electricity Fuel Cost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</si>
  <si>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</si>
  <si>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</si>
  <si>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</si>
  <si>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</si>
  <si>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</si>
  <si>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</si>
  <si>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</si>
  <si>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</si>
  <si>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</si>
  <si>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</si>
  <si>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</si>
  <si>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</si>
  <si>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</si>
  <si>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</si>
  <si>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</si>
  <si>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</si>
  <si>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</si>
  <si>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</si>
  <si>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</si>
  <si>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</si>
  <si>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</si>
  <si>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</si>
  <si>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</si>
  <si>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</si>
  <si>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</si>
  <si>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</si>
  <si>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</si>
  <si>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</si>
  <si>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</si>
  <si>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</si>
  <si>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</si>
  <si>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</si>
  <si>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solar</t>
  </si>
  <si>
    <t>soalr thermal</t>
  </si>
  <si>
    <t>Method Using Data for Exiting Plant O&amp;M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</si>
</sst>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3" fillId="0" borderId="0" xfId="0" applyFont="1"/>
    <xf numFmtId="1" fontId="3" fillId="0" borderId="0" xfId="0" applyNumberFormat="1" applyFont="1"/>
    <xf numFmtId="1" fontId="2" fillId="0" borderId="0" xfId="0" applyNumberFormat="1" applyFont="1"/>
    <xf numFmtId="2" fontId="0" fillId="0" borderId="0" xfId="0" applyNumberFormat="1"/>
    <xf numFmtId="0" fontId="0" fillId="2" borderId="0" xfId="0" applyFont="1" applyFill="1"/>
    <xf numFmtId="11" fontId="0" fillId="0" borderId="0" xfId="0" applyNumberFormat="1"/>
    <xf numFmtId="9" fontId="0" fillId="0" borderId="0" xfId="1" applyFont="1"/>
    <xf numFmtId="0" fontId="1" fillId="3" borderId="0" xfId="0" applyFont="1" applyFill="1"/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7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40</v>
      </c>
    </row>
    <row r="4" spans="1:2" x14ac:dyDescent="0.25">
      <c r="A4" s="2"/>
      <c r="B4" s="3">
        <v>2013</v>
      </c>
    </row>
    <row r="5" spans="1:2" x14ac:dyDescent="0.25">
      <c r="A5" s="2"/>
      <c r="B5" t="s">
        <v>41</v>
      </c>
    </row>
    <row r="6" spans="1:2" x14ac:dyDescent="0.25">
      <c r="A6" s="2"/>
      <c r="B6" t="s">
        <v>42</v>
      </c>
    </row>
    <row r="7" spans="1:2" x14ac:dyDescent="0.25">
      <c r="A7" s="2"/>
      <c r="B7" t="s">
        <v>43</v>
      </c>
    </row>
    <row r="9" spans="1:2" x14ac:dyDescent="0.25">
      <c r="A9" s="1" t="s">
        <v>2</v>
      </c>
    </row>
    <row r="10" spans="1:2" x14ac:dyDescent="0.25">
      <c r="A10" t="s">
        <v>3</v>
      </c>
    </row>
    <row r="11" spans="1:2" x14ac:dyDescent="0.25">
      <c r="A11" s="2" t="s">
        <v>4</v>
      </c>
    </row>
    <row r="12" spans="1:2" x14ac:dyDescent="0.25">
      <c r="A12" s="2" t="s">
        <v>5</v>
      </c>
    </row>
    <row r="13" spans="1:2" x14ac:dyDescent="0.25">
      <c r="A13" s="2" t="s">
        <v>101</v>
      </c>
    </row>
    <row r="14" spans="1:2" x14ac:dyDescent="0.25">
      <c r="A14" s="2" t="s">
        <v>6</v>
      </c>
    </row>
    <row r="15" spans="1:2" x14ac:dyDescent="0.25">
      <c r="A15" s="2" t="s">
        <v>7</v>
      </c>
    </row>
    <row r="16" spans="1:2" x14ac:dyDescent="0.25">
      <c r="A16" s="2" t="s">
        <v>8</v>
      </c>
    </row>
    <row r="18" spans="1:1" x14ac:dyDescent="0.25">
      <c r="A18" t="s">
        <v>9</v>
      </c>
    </row>
    <row r="19" spans="1:1" x14ac:dyDescent="0.25">
      <c r="A19" t="s">
        <v>10</v>
      </c>
    </row>
    <row r="20" spans="1:1" x14ac:dyDescent="0.25">
      <c r="A20" t="s">
        <v>11</v>
      </c>
    </row>
    <row r="21" spans="1:1" x14ac:dyDescent="0.25">
      <c r="A21" t="s">
        <v>12</v>
      </c>
    </row>
    <row r="22" spans="1:1" x14ac:dyDescent="0.25">
      <c r="A22" t="s">
        <v>33</v>
      </c>
    </row>
    <row r="23" spans="1:1" x14ac:dyDescent="0.25">
      <c r="A23" t="s">
        <v>34</v>
      </c>
    </row>
    <row r="25" spans="1:1" x14ac:dyDescent="0.25">
      <c r="A25" t="s">
        <v>35</v>
      </c>
    </row>
    <row r="26" spans="1:1" x14ac:dyDescent="0.25">
      <c r="A26" t="s">
        <v>36</v>
      </c>
    </row>
    <row r="27" spans="1:1" x14ac:dyDescent="0.25">
      <c r="A27" t="s">
        <v>37</v>
      </c>
    </row>
    <row r="28" spans="1:1" x14ac:dyDescent="0.25">
      <c r="A28" t="s">
        <v>39</v>
      </c>
    </row>
    <row r="29" spans="1:1" x14ac:dyDescent="0.25">
      <c r="A29" t="s">
        <v>38</v>
      </c>
    </row>
    <row r="31" spans="1:1" x14ac:dyDescent="0.25">
      <c r="A31" t="s">
        <v>13</v>
      </c>
    </row>
    <row r="32" spans="1:1" x14ac:dyDescent="0.25">
      <c r="A32" t="s">
        <v>14</v>
      </c>
    </row>
    <row r="33" spans="1:2" x14ac:dyDescent="0.25">
      <c r="A33" t="s">
        <v>15</v>
      </c>
    </row>
    <row r="34" spans="1:2" x14ac:dyDescent="0.25">
      <c r="A34" t="s">
        <v>16</v>
      </c>
    </row>
    <row r="35" spans="1:2" x14ac:dyDescent="0.25">
      <c r="A35" t="s">
        <v>17</v>
      </c>
    </row>
    <row r="36" spans="1:2" x14ac:dyDescent="0.25">
      <c r="A36" t="s">
        <v>18</v>
      </c>
    </row>
    <row r="37" spans="1:2" x14ac:dyDescent="0.25">
      <c r="A37" t="s">
        <v>19</v>
      </c>
    </row>
    <row r="38" spans="1:2" x14ac:dyDescent="0.25">
      <c r="A38" t="s">
        <v>20</v>
      </c>
    </row>
    <row r="42" spans="1:2" x14ac:dyDescent="0.25">
      <c r="A42" s="1" t="s">
        <v>109</v>
      </c>
    </row>
    <row r="43" spans="1:2" x14ac:dyDescent="0.25">
      <c r="A43">
        <v>1.07</v>
      </c>
      <c r="B43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16"/>
  <sheetViews>
    <sheetView topLeftCell="A88" workbookViewId="0">
      <selection activeCell="D99" sqref="D99:K101"/>
    </sheetView>
  </sheetViews>
  <sheetFormatPr defaultRowHeight="15" x14ac:dyDescent="0.25"/>
  <cols>
    <col min="1" max="1" width="60.28515625" bestFit="1" customWidth="1"/>
  </cols>
  <sheetData>
    <row r="1" spans="1:38" x14ac:dyDescent="0.25">
      <c r="A1" s="1" t="s">
        <v>49</v>
      </c>
      <c r="B1">
        <v>2015</v>
      </c>
      <c r="C1">
        <v>2020</v>
      </c>
      <c r="D1">
        <v>2025</v>
      </c>
      <c r="E1">
        <v>2030</v>
      </c>
      <c r="F1">
        <v>2035</v>
      </c>
      <c r="G1">
        <v>2040</v>
      </c>
      <c r="H1">
        <v>2045</v>
      </c>
      <c r="I1">
        <v>2050</v>
      </c>
    </row>
    <row r="2" spans="1:38" x14ac:dyDescent="0.25">
      <c r="A2" t="s">
        <v>44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38" x14ac:dyDescent="0.25">
      <c r="A3" t="s">
        <v>45</v>
      </c>
      <c r="B3">
        <v>11</v>
      </c>
      <c r="C3">
        <v>11</v>
      </c>
      <c r="D3">
        <v>13</v>
      </c>
      <c r="E3">
        <v>15</v>
      </c>
      <c r="F3">
        <v>18</v>
      </c>
      <c r="G3">
        <v>20</v>
      </c>
      <c r="H3">
        <v>23</v>
      </c>
      <c r="I3">
        <v>25</v>
      </c>
    </row>
    <row r="4" spans="1:38" x14ac:dyDescent="0.25">
      <c r="A4" t="s">
        <v>46</v>
      </c>
      <c r="B4">
        <v>36</v>
      </c>
      <c r="C4">
        <v>40</v>
      </c>
      <c r="D4">
        <v>45</v>
      </c>
      <c r="E4">
        <v>49</v>
      </c>
      <c r="F4">
        <v>53</v>
      </c>
      <c r="G4">
        <v>58</v>
      </c>
      <c r="H4">
        <v>62</v>
      </c>
      <c r="I4">
        <v>67</v>
      </c>
    </row>
    <row r="5" spans="1:38" x14ac:dyDescent="0.25">
      <c r="A5" t="s">
        <v>47</v>
      </c>
      <c r="B5">
        <v>54</v>
      </c>
      <c r="C5">
        <v>61</v>
      </c>
      <c r="D5">
        <v>66</v>
      </c>
      <c r="E5">
        <v>71</v>
      </c>
      <c r="F5">
        <v>76</v>
      </c>
      <c r="G5">
        <v>82</v>
      </c>
      <c r="H5">
        <v>86</v>
      </c>
      <c r="I5">
        <v>92</v>
      </c>
    </row>
    <row r="6" spans="1:38" x14ac:dyDescent="0.25">
      <c r="A6" t="s">
        <v>48</v>
      </c>
      <c r="B6">
        <v>84</v>
      </c>
      <c r="C6">
        <v>121</v>
      </c>
      <c r="D6">
        <v>135</v>
      </c>
      <c r="E6">
        <v>149</v>
      </c>
      <c r="F6">
        <v>165</v>
      </c>
      <c r="G6">
        <v>180</v>
      </c>
      <c r="H6">
        <v>193</v>
      </c>
      <c r="I6">
        <v>207</v>
      </c>
    </row>
    <row r="8" spans="1:38" x14ac:dyDescent="0.25">
      <c r="A8" s="1" t="s">
        <v>50</v>
      </c>
      <c r="B8">
        <v>2015</v>
      </c>
      <c r="C8">
        <v>2020</v>
      </c>
      <c r="D8">
        <v>2025</v>
      </c>
      <c r="E8">
        <v>2030</v>
      </c>
      <c r="F8">
        <v>2035</v>
      </c>
      <c r="G8">
        <v>2040</v>
      </c>
      <c r="H8">
        <v>2045</v>
      </c>
      <c r="I8">
        <v>2050</v>
      </c>
    </row>
    <row r="9" spans="1:38" x14ac:dyDescent="0.25">
      <c r="A9" t="s">
        <v>44</v>
      </c>
      <c r="B9" s="6">
        <f>B2*About!$A$43</f>
        <v>0</v>
      </c>
      <c r="C9" s="6">
        <f>C2*About!$A$43</f>
        <v>0</v>
      </c>
      <c r="D9" s="6">
        <f>D2*About!$A$43</f>
        <v>0</v>
      </c>
      <c r="E9" s="6">
        <f>E2*About!$A$43</f>
        <v>0</v>
      </c>
      <c r="F9" s="6">
        <f>F2*About!$A$43</f>
        <v>0</v>
      </c>
      <c r="G9" s="6">
        <f>G2*About!$A$43</f>
        <v>0</v>
      </c>
      <c r="H9" s="6">
        <f>H2*About!$A$43</f>
        <v>0</v>
      </c>
      <c r="I9" s="6">
        <f>I2*About!$A$43</f>
        <v>0</v>
      </c>
    </row>
    <row r="10" spans="1:38" x14ac:dyDescent="0.25">
      <c r="A10" t="s">
        <v>45</v>
      </c>
      <c r="B10" s="6">
        <f>B3*About!$A$43</f>
        <v>11.770000000000001</v>
      </c>
      <c r="C10" s="6">
        <f>C3*About!$A$43</f>
        <v>11.770000000000001</v>
      </c>
      <c r="D10" s="6">
        <f>D3*About!$A$43</f>
        <v>13.91</v>
      </c>
      <c r="E10" s="6">
        <f>E3*About!$A$43</f>
        <v>16.05</v>
      </c>
      <c r="F10" s="6">
        <f>F3*About!$A$43</f>
        <v>19.260000000000002</v>
      </c>
      <c r="G10" s="6">
        <f>G3*About!$A$43</f>
        <v>21.400000000000002</v>
      </c>
      <c r="H10" s="6">
        <f>H3*About!$A$43</f>
        <v>24.610000000000003</v>
      </c>
      <c r="I10" s="6">
        <f>I3*About!$A$43</f>
        <v>26.75</v>
      </c>
    </row>
    <row r="11" spans="1:38" x14ac:dyDescent="0.25">
      <c r="A11" t="s">
        <v>46</v>
      </c>
      <c r="B11" s="6">
        <f>B4*About!$A$43</f>
        <v>38.520000000000003</v>
      </c>
      <c r="C11" s="6">
        <f>C4*About!$A$43</f>
        <v>42.800000000000004</v>
      </c>
      <c r="D11" s="6">
        <f>D4*About!$A$43</f>
        <v>48.150000000000006</v>
      </c>
      <c r="E11" s="6">
        <f>E4*About!$A$43</f>
        <v>52.43</v>
      </c>
      <c r="F11" s="6">
        <f>F4*About!$A$43</f>
        <v>56.71</v>
      </c>
      <c r="G11" s="6">
        <f>G4*About!$A$43</f>
        <v>62.06</v>
      </c>
      <c r="H11" s="6">
        <f>H4*About!$A$43</f>
        <v>66.34</v>
      </c>
      <c r="I11" s="6">
        <f>I4*About!$A$43</f>
        <v>71.69</v>
      </c>
    </row>
    <row r="12" spans="1:38" x14ac:dyDescent="0.25">
      <c r="A12" t="s">
        <v>47</v>
      </c>
      <c r="B12" s="6">
        <f>B5*About!$A$43</f>
        <v>57.78</v>
      </c>
      <c r="C12" s="6">
        <f>C5*About!$A$43</f>
        <v>65.27000000000001</v>
      </c>
      <c r="D12" s="6">
        <f>D5*About!$A$43</f>
        <v>70.62</v>
      </c>
      <c r="E12" s="6">
        <f>E5*About!$A$43</f>
        <v>75.97</v>
      </c>
      <c r="F12" s="6">
        <f>F5*About!$A$43</f>
        <v>81.320000000000007</v>
      </c>
      <c r="G12" s="6">
        <f>G5*About!$A$43</f>
        <v>87.740000000000009</v>
      </c>
      <c r="H12" s="6">
        <f>H5*About!$A$43</f>
        <v>92.02000000000001</v>
      </c>
      <c r="I12" s="6">
        <f>I5*About!$A$43</f>
        <v>98.440000000000012</v>
      </c>
    </row>
    <row r="13" spans="1:38" x14ac:dyDescent="0.25">
      <c r="A13" t="s">
        <v>48</v>
      </c>
      <c r="B13" s="6">
        <f>B6*About!$A$43</f>
        <v>89.88000000000001</v>
      </c>
      <c r="C13" s="6">
        <f>C6*About!$A$43</f>
        <v>129.47</v>
      </c>
      <c r="D13" s="6">
        <f>D6*About!$A$43</f>
        <v>144.45000000000002</v>
      </c>
      <c r="E13" s="6">
        <f>E6*About!$A$43</f>
        <v>159.43</v>
      </c>
      <c r="F13" s="6">
        <f>F6*About!$A$43</f>
        <v>176.55</v>
      </c>
      <c r="G13" s="6">
        <f>G6*About!$A$43</f>
        <v>192.60000000000002</v>
      </c>
      <c r="H13" s="6">
        <f>H6*About!$A$43</f>
        <v>206.51000000000002</v>
      </c>
      <c r="I13" s="6">
        <f>I6*About!$A$43</f>
        <v>221.49</v>
      </c>
    </row>
    <row r="15" spans="1:38" x14ac:dyDescent="0.25">
      <c r="A15" s="1" t="s">
        <v>53</v>
      </c>
      <c r="B15">
        <v>2014</v>
      </c>
      <c r="C15">
        <v>2015</v>
      </c>
      <c r="D15">
        <v>2016</v>
      </c>
      <c r="E15">
        <v>2017</v>
      </c>
      <c r="F15">
        <v>2018</v>
      </c>
      <c r="G15">
        <v>2019</v>
      </c>
      <c r="H15">
        <v>2020</v>
      </c>
      <c r="I15">
        <v>2021</v>
      </c>
      <c r="J15">
        <v>2022</v>
      </c>
      <c r="K15">
        <v>2023</v>
      </c>
      <c r="L15">
        <v>2024</v>
      </c>
      <c r="M15">
        <v>2025</v>
      </c>
      <c r="N15">
        <v>2026</v>
      </c>
      <c r="O15">
        <v>2027</v>
      </c>
      <c r="P15">
        <v>2028</v>
      </c>
      <c r="Q15">
        <v>2029</v>
      </c>
      <c r="R15">
        <v>2030</v>
      </c>
      <c r="S15">
        <v>2031</v>
      </c>
      <c r="T15">
        <v>2032</v>
      </c>
      <c r="U15">
        <v>2033</v>
      </c>
      <c r="V15">
        <v>2034</v>
      </c>
      <c r="W15">
        <v>2035</v>
      </c>
      <c r="X15">
        <v>2036</v>
      </c>
      <c r="Y15">
        <v>2037</v>
      </c>
      <c r="Z15">
        <v>2038</v>
      </c>
      <c r="AA15">
        <v>2039</v>
      </c>
      <c r="AB15">
        <v>2040</v>
      </c>
      <c r="AC15">
        <v>2041</v>
      </c>
      <c r="AD15">
        <v>2042</v>
      </c>
      <c r="AE15">
        <v>2043</v>
      </c>
      <c r="AF15">
        <v>2044</v>
      </c>
      <c r="AG15">
        <v>2045</v>
      </c>
      <c r="AH15">
        <v>2046</v>
      </c>
      <c r="AI15">
        <v>2047</v>
      </c>
      <c r="AJ15">
        <v>2048</v>
      </c>
      <c r="AK15">
        <v>2049</v>
      </c>
      <c r="AL15">
        <v>2050</v>
      </c>
    </row>
    <row r="16" spans="1:38" x14ac:dyDescent="0.25">
      <c r="A16" t="s">
        <v>44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</row>
    <row r="17" spans="1:38" x14ac:dyDescent="0.25">
      <c r="A17" t="s">
        <v>45</v>
      </c>
      <c r="B17" s="6">
        <v>0</v>
      </c>
      <c r="C17" s="6">
        <f>TREND($B10:$C10,$B$8:$C$8,C$15)</f>
        <v>11.770000000000001</v>
      </c>
      <c r="D17" s="6">
        <f t="shared" ref="D17:H17" si="0">TREND($B10:$C10,$B$8:$C$8,D$15)</f>
        <v>11.770000000000001</v>
      </c>
      <c r="E17" s="6">
        <f t="shared" si="0"/>
        <v>11.770000000000001</v>
      </c>
      <c r="F17" s="6">
        <f t="shared" si="0"/>
        <v>11.770000000000001</v>
      </c>
      <c r="G17" s="6">
        <f t="shared" si="0"/>
        <v>11.770000000000001</v>
      </c>
      <c r="H17" s="6">
        <f t="shared" si="0"/>
        <v>11.770000000000001</v>
      </c>
      <c r="I17" s="6">
        <f>TREND($C10:$D10,$C$8:$D$8,I$15)</f>
        <v>12.197999999999979</v>
      </c>
      <c r="J17" s="6">
        <f t="shared" ref="J17:M17" si="1">TREND($C10:$D10,$C$8:$D$8,J$15)</f>
        <v>12.625999999999976</v>
      </c>
      <c r="K17" s="6">
        <f t="shared" si="1"/>
        <v>13.053999999999974</v>
      </c>
      <c r="L17" s="6">
        <f t="shared" si="1"/>
        <v>13.481999999999971</v>
      </c>
      <c r="M17" s="6">
        <f t="shared" si="1"/>
        <v>13.910000000000082</v>
      </c>
      <c r="N17" s="6">
        <f>TREND($D10:$E10,$D$8:$E$8,N$15)</f>
        <v>14.337999999999965</v>
      </c>
      <c r="O17" s="6">
        <f t="shared" ref="O17:R17" si="2">TREND($D10:$E10,$D$8:$E$8,O$15)</f>
        <v>14.765999999999963</v>
      </c>
      <c r="P17" s="6">
        <f t="shared" si="2"/>
        <v>15.194000000000074</v>
      </c>
      <c r="Q17" s="6">
        <f t="shared" si="2"/>
        <v>15.622000000000071</v>
      </c>
      <c r="R17" s="6">
        <f t="shared" si="2"/>
        <v>16.050000000000068</v>
      </c>
      <c r="S17" s="6">
        <f>TREND($E10:$F10,$E$8:$F$8,S$15)</f>
        <v>16.692000000000007</v>
      </c>
      <c r="T17" s="6">
        <f t="shared" ref="T17:W17" si="3">TREND($E10:$F10,$E$8:$F$8,T$15)</f>
        <v>17.33400000000006</v>
      </c>
      <c r="U17" s="6">
        <f t="shared" si="3"/>
        <v>17.975999999999885</v>
      </c>
      <c r="V17" s="6">
        <f t="shared" si="3"/>
        <v>18.617999999999938</v>
      </c>
      <c r="W17" s="6">
        <f t="shared" si="3"/>
        <v>19.259999999999991</v>
      </c>
      <c r="X17" s="6">
        <f>TREND($F10:$G10,$F$8:$G$8,X$15)</f>
        <v>19.688000000000102</v>
      </c>
      <c r="Y17" s="6">
        <f t="shared" ref="Y17:AB17" si="4">TREND($F10:$G10,$F$8:$G$8,Y$15)</f>
        <v>20.116000000000099</v>
      </c>
      <c r="Z17" s="6">
        <f t="shared" si="4"/>
        <v>20.544000000000096</v>
      </c>
      <c r="AA17" s="6">
        <f t="shared" si="4"/>
        <v>20.972000000000094</v>
      </c>
      <c r="AB17" s="6">
        <f t="shared" si="4"/>
        <v>21.400000000000091</v>
      </c>
      <c r="AC17" s="6">
        <f>TREND($G10:$H10,$G$8:$H$8,AC$15)</f>
        <v>22.042000000000144</v>
      </c>
      <c r="AD17" s="6">
        <f t="shared" ref="AD17:AG17" si="5">TREND($G10:$H10,$G$8:$H$8,AD$15)</f>
        <v>22.683999999999969</v>
      </c>
      <c r="AE17" s="6">
        <f t="shared" si="5"/>
        <v>23.326000000000022</v>
      </c>
      <c r="AF17" s="6">
        <f t="shared" si="5"/>
        <v>23.968000000000075</v>
      </c>
      <c r="AG17" s="6">
        <f t="shared" si="5"/>
        <v>24.610000000000127</v>
      </c>
      <c r="AH17" s="6">
        <f>TREND($H10:$I10,$H$8:$I$8,AH$15)</f>
        <v>25.038000000000011</v>
      </c>
      <c r="AI17" s="6">
        <f t="shared" ref="AI17:AL17" si="6">TREND($H10:$I10,$H$8:$I$8,AI$15)</f>
        <v>25.466000000000008</v>
      </c>
      <c r="AJ17" s="6">
        <f t="shared" si="6"/>
        <v>25.894000000000005</v>
      </c>
      <c r="AK17" s="6">
        <f t="shared" si="6"/>
        <v>26.322000000000003</v>
      </c>
      <c r="AL17" s="6">
        <f t="shared" si="6"/>
        <v>26.75</v>
      </c>
    </row>
    <row r="18" spans="1:38" x14ac:dyDescent="0.25">
      <c r="A18" t="s">
        <v>46</v>
      </c>
      <c r="B18" s="6">
        <v>0</v>
      </c>
      <c r="C18" s="6">
        <f t="shared" ref="C18:H20" si="7">TREND($B11:$C11,$B$8:$C$8,C$15)</f>
        <v>38.519999999999982</v>
      </c>
      <c r="D18" s="6">
        <f t="shared" si="7"/>
        <v>39.375999999999976</v>
      </c>
      <c r="E18" s="6">
        <f t="shared" si="7"/>
        <v>40.231999999999971</v>
      </c>
      <c r="F18" s="6">
        <f t="shared" si="7"/>
        <v>41.087999999999965</v>
      </c>
      <c r="G18" s="6">
        <f t="shared" si="7"/>
        <v>41.94399999999996</v>
      </c>
      <c r="H18" s="6">
        <f t="shared" si="7"/>
        <v>42.799999999999955</v>
      </c>
      <c r="I18" s="6">
        <f t="shared" ref="I18:M20" si="8">TREND($C11:$D11,$C$8:$D$8,I$15)</f>
        <v>43.869999999999891</v>
      </c>
      <c r="J18" s="6">
        <f t="shared" si="8"/>
        <v>44.9399999999996</v>
      </c>
      <c r="K18" s="6">
        <f t="shared" si="8"/>
        <v>46.009999999999764</v>
      </c>
      <c r="L18" s="6">
        <f t="shared" si="8"/>
        <v>47.079999999999927</v>
      </c>
      <c r="M18" s="6">
        <f t="shared" si="8"/>
        <v>48.149999999999636</v>
      </c>
      <c r="N18" s="6">
        <f t="shared" ref="N18:R20" si="9">TREND($D11:$E11,$D$8:$E$8,N$15)</f>
        <v>49.006000000000085</v>
      </c>
      <c r="O18" s="6">
        <f t="shared" si="9"/>
        <v>49.86200000000008</v>
      </c>
      <c r="P18" s="6">
        <f t="shared" si="9"/>
        <v>50.718000000000075</v>
      </c>
      <c r="Q18" s="6">
        <f t="shared" si="9"/>
        <v>51.574000000000069</v>
      </c>
      <c r="R18" s="6">
        <f t="shared" si="9"/>
        <v>52.430000000000064</v>
      </c>
      <c r="S18" s="6">
        <f t="shared" ref="S18:W20" si="10">TREND($E11:$F11,$E$8:$F$8,S$15)</f>
        <v>53.286000000000058</v>
      </c>
      <c r="T18" s="6">
        <f t="shared" si="10"/>
        <v>54.142000000000053</v>
      </c>
      <c r="U18" s="6">
        <f t="shared" si="10"/>
        <v>54.998000000000047</v>
      </c>
      <c r="V18" s="6">
        <f t="shared" si="10"/>
        <v>55.854000000000042</v>
      </c>
      <c r="W18" s="6">
        <f t="shared" si="10"/>
        <v>56.710000000000036</v>
      </c>
      <c r="X18" s="6">
        <f t="shared" ref="X18:AB20" si="11">TREND($F11:$G11,$F$8:$G$8,X$15)</f>
        <v>57.7800000000002</v>
      </c>
      <c r="Y18" s="6">
        <f t="shared" si="11"/>
        <v>58.850000000000364</v>
      </c>
      <c r="Z18" s="6">
        <f t="shared" si="11"/>
        <v>59.920000000000528</v>
      </c>
      <c r="AA18" s="6">
        <f t="shared" si="11"/>
        <v>60.990000000000236</v>
      </c>
      <c r="AB18" s="6">
        <f t="shared" si="11"/>
        <v>62.0600000000004</v>
      </c>
      <c r="AC18" s="6">
        <f t="shared" ref="AC18:AG20" si="12">TREND($G11:$H11,$G$8:$H$8,AC$15)</f>
        <v>62.916000000000167</v>
      </c>
      <c r="AD18" s="6">
        <f t="shared" si="12"/>
        <v>63.772000000000162</v>
      </c>
      <c r="AE18" s="6">
        <f t="shared" si="12"/>
        <v>64.628000000000156</v>
      </c>
      <c r="AF18" s="6">
        <f t="shared" si="12"/>
        <v>65.484000000000151</v>
      </c>
      <c r="AG18" s="6">
        <f t="shared" si="12"/>
        <v>66.340000000000146</v>
      </c>
      <c r="AH18" s="6">
        <f t="shared" ref="AH18:AL20" si="13">TREND($H11:$I11,$H$8:$I$8,AH$15)</f>
        <v>67.409999999999854</v>
      </c>
      <c r="AI18" s="6">
        <f t="shared" si="13"/>
        <v>68.479999999999563</v>
      </c>
      <c r="AJ18" s="6">
        <f t="shared" si="13"/>
        <v>69.549999999999727</v>
      </c>
      <c r="AK18" s="6">
        <f t="shared" si="13"/>
        <v>70.619999999999891</v>
      </c>
      <c r="AL18" s="6">
        <f t="shared" si="13"/>
        <v>71.6899999999996</v>
      </c>
    </row>
    <row r="19" spans="1:38" x14ac:dyDescent="0.25">
      <c r="A19" t="s">
        <v>47</v>
      </c>
      <c r="B19" s="6">
        <v>0</v>
      </c>
      <c r="C19" s="6">
        <f t="shared" si="7"/>
        <v>57.779999999999745</v>
      </c>
      <c r="D19" s="6">
        <f t="shared" si="7"/>
        <v>59.277999999999793</v>
      </c>
      <c r="E19" s="6">
        <f t="shared" si="7"/>
        <v>60.77599999999984</v>
      </c>
      <c r="F19" s="6">
        <f t="shared" si="7"/>
        <v>62.273999999999887</v>
      </c>
      <c r="G19" s="6">
        <f t="shared" si="7"/>
        <v>63.771999999999935</v>
      </c>
      <c r="H19" s="6">
        <f t="shared" si="7"/>
        <v>65.269999999999982</v>
      </c>
      <c r="I19" s="6">
        <f t="shared" si="8"/>
        <v>66.340000000000146</v>
      </c>
      <c r="J19" s="6">
        <f t="shared" si="8"/>
        <v>67.409999999999854</v>
      </c>
      <c r="K19" s="6">
        <f t="shared" si="8"/>
        <v>68.480000000000018</v>
      </c>
      <c r="L19" s="6">
        <f t="shared" si="8"/>
        <v>69.550000000000182</v>
      </c>
      <c r="M19" s="6">
        <f t="shared" si="8"/>
        <v>70.619999999999891</v>
      </c>
      <c r="N19" s="6">
        <f t="shared" si="9"/>
        <v>71.690000000000055</v>
      </c>
      <c r="O19" s="6">
        <f t="shared" si="9"/>
        <v>72.760000000000218</v>
      </c>
      <c r="P19" s="6">
        <f t="shared" si="9"/>
        <v>73.829999999999927</v>
      </c>
      <c r="Q19" s="6">
        <f t="shared" si="9"/>
        <v>74.900000000000091</v>
      </c>
      <c r="R19" s="6">
        <f t="shared" si="9"/>
        <v>75.970000000000255</v>
      </c>
      <c r="S19" s="6">
        <f t="shared" si="10"/>
        <v>77.039999999999964</v>
      </c>
      <c r="T19" s="6">
        <f t="shared" si="10"/>
        <v>78.110000000000127</v>
      </c>
      <c r="U19" s="6">
        <f t="shared" si="10"/>
        <v>79.179999999999836</v>
      </c>
      <c r="V19" s="6">
        <f t="shared" si="10"/>
        <v>80.25</v>
      </c>
      <c r="W19" s="6">
        <f t="shared" si="10"/>
        <v>81.320000000000164</v>
      </c>
      <c r="X19" s="6">
        <f t="shared" si="11"/>
        <v>82.604000000000269</v>
      </c>
      <c r="Y19" s="6">
        <f t="shared" si="11"/>
        <v>83.888000000000375</v>
      </c>
      <c r="Z19" s="6">
        <f t="shared" si="11"/>
        <v>85.172000000000025</v>
      </c>
      <c r="AA19" s="6">
        <f t="shared" si="11"/>
        <v>86.456000000000131</v>
      </c>
      <c r="AB19" s="6">
        <f t="shared" si="11"/>
        <v>87.740000000000236</v>
      </c>
      <c r="AC19" s="6">
        <f t="shared" si="12"/>
        <v>88.596000000000231</v>
      </c>
      <c r="AD19" s="6">
        <f t="shared" si="12"/>
        <v>89.452000000000226</v>
      </c>
      <c r="AE19" s="6">
        <f t="shared" si="12"/>
        <v>90.30800000000022</v>
      </c>
      <c r="AF19" s="6">
        <f t="shared" si="12"/>
        <v>91.164000000000215</v>
      </c>
      <c r="AG19" s="6">
        <f t="shared" si="12"/>
        <v>92.020000000000209</v>
      </c>
      <c r="AH19" s="6">
        <f t="shared" si="13"/>
        <v>93.303999999999633</v>
      </c>
      <c r="AI19" s="6">
        <f t="shared" si="13"/>
        <v>94.587999999999738</v>
      </c>
      <c r="AJ19" s="6">
        <f t="shared" si="13"/>
        <v>95.871999999999844</v>
      </c>
      <c r="AK19" s="6">
        <f t="shared" si="13"/>
        <v>97.155999999999949</v>
      </c>
      <c r="AL19" s="6">
        <f t="shared" si="13"/>
        <v>98.440000000000055</v>
      </c>
    </row>
    <row r="20" spans="1:38" x14ac:dyDescent="0.25">
      <c r="A20" t="s">
        <v>48</v>
      </c>
      <c r="B20" s="6">
        <v>0</v>
      </c>
      <c r="C20" s="6">
        <f t="shared" si="7"/>
        <v>89.8799999999992</v>
      </c>
      <c r="D20" s="6">
        <f t="shared" si="7"/>
        <v>97.797999999998865</v>
      </c>
      <c r="E20" s="6">
        <f t="shared" si="7"/>
        <v>105.71599999999853</v>
      </c>
      <c r="F20" s="6">
        <f t="shared" si="7"/>
        <v>113.63400000000001</v>
      </c>
      <c r="G20" s="6">
        <f t="shared" si="7"/>
        <v>121.55199999999968</v>
      </c>
      <c r="H20" s="6">
        <f t="shared" si="7"/>
        <v>129.46999999999935</v>
      </c>
      <c r="I20" s="6">
        <f t="shared" si="8"/>
        <v>132.46600000000035</v>
      </c>
      <c r="J20" s="6">
        <f t="shared" si="8"/>
        <v>135.46200000000044</v>
      </c>
      <c r="K20" s="6">
        <f t="shared" si="8"/>
        <v>138.45800000000054</v>
      </c>
      <c r="L20" s="6">
        <f t="shared" si="8"/>
        <v>141.45399999999972</v>
      </c>
      <c r="M20" s="6">
        <f t="shared" si="8"/>
        <v>144.44999999999982</v>
      </c>
      <c r="N20" s="6">
        <f t="shared" si="9"/>
        <v>147.445999999999</v>
      </c>
      <c r="O20" s="6">
        <f t="shared" si="9"/>
        <v>150.4419999999991</v>
      </c>
      <c r="P20" s="6">
        <f t="shared" si="9"/>
        <v>153.43799999999919</v>
      </c>
      <c r="Q20" s="6">
        <f t="shared" si="9"/>
        <v>156.43399999999929</v>
      </c>
      <c r="R20" s="6">
        <f t="shared" si="9"/>
        <v>159.42999999999938</v>
      </c>
      <c r="S20" s="6">
        <f t="shared" si="10"/>
        <v>162.85400000000027</v>
      </c>
      <c r="T20" s="6">
        <f t="shared" si="10"/>
        <v>166.27800000000025</v>
      </c>
      <c r="U20" s="6">
        <f t="shared" si="10"/>
        <v>169.70200000000023</v>
      </c>
      <c r="V20" s="6">
        <f t="shared" si="10"/>
        <v>173.1260000000002</v>
      </c>
      <c r="W20" s="6">
        <f t="shared" si="10"/>
        <v>176.55000000000018</v>
      </c>
      <c r="X20" s="6">
        <f t="shared" si="11"/>
        <v>179.75999999999931</v>
      </c>
      <c r="Y20" s="6">
        <f t="shared" si="11"/>
        <v>182.96999999999935</v>
      </c>
      <c r="Z20" s="6">
        <f t="shared" si="11"/>
        <v>186.17999999999938</v>
      </c>
      <c r="AA20" s="6">
        <f t="shared" si="11"/>
        <v>189.38999999999942</v>
      </c>
      <c r="AB20" s="6">
        <f t="shared" si="11"/>
        <v>192.59999999999945</v>
      </c>
      <c r="AC20" s="6">
        <f t="shared" si="12"/>
        <v>195.38200000000052</v>
      </c>
      <c r="AD20" s="6">
        <f t="shared" si="12"/>
        <v>198.16400000000067</v>
      </c>
      <c r="AE20" s="6">
        <f t="shared" si="12"/>
        <v>200.94600000000082</v>
      </c>
      <c r="AF20" s="6">
        <f t="shared" si="12"/>
        <v>203.72800000000097</v>
      </c>
      <c r="AG20" s="6">
        <f t="shared" si="12"/>
        <v>206.51000000000113</v>
      </c>
      <c r="AH20" s="6">
        <f t="shared" si="13"/>
        <v>209.5059999999994</v>
      </c>
      <c r="AI20" s="6">
        <f t="shared" si="13"/>
        <v>212.5019999999995</v>
      </c>
      <c r="AJ20" s="6">
        <f t="shared" si="13"/>
        <v>215.49799999999959</v>
      </c>
      <c r="AK20" s="6">
        <f t="shared" si="13"/>
        <v>218.49399999999969</v>
      </c>
      <c r="AL20" s="6">
        <f t="shared" si="13"/>
        <v>221.48999999999978</v>
      </c>
    </row>
    <row r="22" spans="1:38" x14ac:dyDescent="0.25">
      <c r="A22" s="1" t="s">
        <v>52</v>
      </c>
      <c r="B22" s="6">
        <v>2016</v>
      </c>
      <c r="C22">
        <v>2017</v>
      </c>
      <c r="D22" s="6">
        <v>2018</v>
      </c>
      <c r="E22">
        <v>2019</v>
      </c>
      <c r="F22" s="6">
        <v>2020</v>
      </c>
      <c r="G22">
        <v>2021</v>
      </c>
      <c r="H22" s="6">
        <v>2022</v>
      </c>
      <c r="I22">
        <v>2023</v>
      </c>
      <c r="J22" s="6">
        <v>2024</v>
      </c>
      <c r="K22">
        <v>2025</v>
      </c>
      <c r="L22" s="6">
        <v>2026</v>
      </c>
      <c r="M22">
        <v>2027</v>
      </c>
      <c r="N22" s="6">
        <v>2028</v>
      </c>
      <c r="O22">
        <v>2029</v>
      </c>
      <c r="P22" s="6">
        <v>2030</v>
      </c>
      <c r="Q22">
        <v>2031</v>
      </c>
      <c r="R22" s="6">
        <v>2032</v>
      </c>
      <c r="S22">
        <v>2033</v>
      </c>
      <c r="T22" s="6">
        <v>2034</v>
      </c>
      <c r="U22">
        <v>2035</v>
      </c>
      <c r="V22" s="6">
        <v>2036</v>
      </c>
      <c r="W22">
        <v>2037</v>
      </c>
      <c r="X22" s="6">
        <v>2038</v>
      </c>
      <c r="Y22">
        <v>2039</v>
      </c>
      <c r="Z22" s="6">
        <v>2040</v>
      </c>
      <c r="AA22">
        <v>2041</v>
      </c>
      <c r="AB22" s="6">
        <v>2042</v>
      </c>
      <c r="AC22">
        <v>2043</v>
      </c>
      <c r="AD22" s="6">
        <v>2044</v>
      </c>
      <c r="AE22">
        <v>2045</v>
      </c>
      <c r="AF22" s="6">
        <v>2046</v>
      </c>
      <c r="AG22">
        <v>2047</v>
      </c>
      <c r="AH22" s="6">
        <v>2048</v>
      </c>
      <c r="AI22">
        <v>2049</v>
      </c>
      <c r="AJ22" s="6">
        <v>2050</v>
      </c>
    </row>
    <row r="23" spans="1:38" x14ac:dyDescent="0.25">
      <c r="A23" t="s">
        <v>44</v>
      </c>
      <c r="B23" s="6">
        <f>B16</f>
        <v>0</v>
      </c>
      <c r="C23" s="6">
        <f t="shared" ref="C23:AJ27" si="14">C16</f>
        <v>0</v>
      </c>
      <c r="D23" s="6">
        <f t="shared" si="14"/>
        <v>0</v>
      </c>
      <c r="E23" s="6">
        <f t="shared" si="14"/>
        <v>0</v>
      </c>
      <c r="F23" s="6">
        <f t="shared" si="14"/>
        <v>0</v>
      </c>
      <c r="G23" s="6">
        <f t="shared" si="14"/>
        <v>0</v>
      </c>
      <c r="H23" s="6">
        <f t="shared" si="14"/>
        <v>0</v>
      </c>
      <c r="I23" s="6">
        <f t="shared" si="14"/>
        <v>0</v>
      </c>
      <c r="J23" s="6">
        <f t="shared" si="14"/>
        <v>0</v>
      </c>
      <c r="K23" s="6">
        <f t="shared" si="14"/>
        <v>0</v>
      </c>
      <c r="L23" s="6">
        <f t="shared" si="14"/>
        <v>0</v>
      </c>
      <c r="M23" s="6">
        <f t="shared" si="14"/>
        <v>0</v>
      </c>
      <c r="N23" s="6">
        <f t="shared" si="14"/>
        <v>0</v>
      </c>
      <c r="O23" s="6">
        <f t="shared" si="14"/>
        <v>0</v>
      </c>
      <c r="P23" s="6">
        <f t="shared" si="14"/>
        <v>0</v>
      </c>
      <c r="Q23" s="6">
        <f t="shared" si="14"/>
        <v>0</v>
      </c>
      <c r="R23" s="6">
        <f t="shared" si="14"/>
        <v>0</v>
      </c>
      <c r="S23" s="6">
        <f t="shared" si="14"/>
        <v>0</v>
      </c>
      <c r="T23" s="6">
        <f t="shared" si="14"/>
        <v>0</v>
      </c>
      <c r="U23" s="6">
        <f t="shared" si="14"/>
        <v>0</v>
      </c>
      <c r="V23" s="6">
        <f t="shared" si="14"/>
        <v>0</v>
      </c>
      <c r="W23" s="6">
        <f t="shared" si="14"/>
        <v>0</v>
      </c>
      <c r="X23" s="6">
        <f t="shared" si="14"/>
        <v>0</v>
      </c>
      <c r="Y23" s="6">
        <f t="shared" si="14"/>
        <v>0</v>
      </c>
      <c r="Z23" s="6">
        <f t="shared" si="14"/>
        <v>0</v>
      </c>
      <c r="AA23" s="6">
        <f t="shared" si="14"/>
        <v>0</v>
      </c>
      <c r="AB23" s="6">
        <f t="shared" si="14"/>
        <v>0</v>
      </c>
      <c r="AC23" s="6">
        <f t="shared" si="14"/>
        <v>0</v>
      </c>
      <c r="AD23" s="6">
        <f t="shared" si="14"/>
        <v>0</v>
      </c>
      <c r="AE23" s="6">
        <f t="shared" si="14"/>
        <v>0</v>
      </c>
      <c r="AF23" s="6">
        <f t="shared" si="14"/>
        <v>0</v>
      </c>
      <c r="AG23" s="6">
        <f t="shared" si="14"/>
        <v>0</v>
      </c>
      <c r="AH23" s="6">
        <f t="shared" si="14"/>
        <v>0</v>
      </c>
      <c r="AI23" s="6">
        <f t="shared" si="14"/>
        <v>0</v>
      </c>
      <c r="AJ23" s="6">
        <f t="shared" si="14"/>
        <v>0</v>
      </c>
    </row>
    <row r="24" spans="1:38" x14ac:dyDescent="0.25">
      <c r="A24" t="s">
        <v>45</v>
      </c>
      <c r="B24" s="6">
        <f t="shared" ref="B24:Q27" si="15">B17</f>
        <v>0</v>
      </c>
      <c r="C24" s="6">
        <f t="shared" si="15"/>
        <v>11.770000000000001</v>
      </c>
      <c r="D24" s="6">
        <f t="shared" si="15"/>
        <v>11.770000000000001</v>
      </c>
      <c r="E24" s="6">
        <f t="shared" si="15"/>
        <v>11.770000000000001</v>
      </c>
      <c r="F24" s="6">
        <f t="shared" si="15"/>
        <v>11.770000000000001</v>
      </c>
      <c r="G24" s="6">
        <f t="shared" si="15"/>
        <v>11.770000000000001</v>
      </c>
      <c r="H24" s="6">
        <f t="shared" si="15"/>
        <v>11.770000000000001</v>
      </c>
      <c r="I24" s="6">
        <f t="shared" si="15"/>
        <v>12.197999999999979</v>
      </c>
      <c r="J24" s="6">
        <f t="shared" si="15"/>
        <v>12.625999999999976</v>
      </c>
      <c r="K24" s="6">
        <f t="shared" si="15"/>
        <v>13.053999999999974</v>
      </c>
      <c r="L24" s="6">
        <f t="shared" si="15"/>
        <v>13.481999999999971</v>
      </c>
      <c r="M24" s="6">
        <f t="shared" si="15"/>
        <v>13.910000000000082</v>
      </c>
      <c r="N24" s="6">
        <f t="shared" si="15"/>
        <v>14.337999999999965</v>
      </c>
      <c r="O24" s="6">
        <f t="shared" si="15"/>
        <v>14.765999999999963</v>
      </c>
      <c r="P24" s="6">
        <f t="shared" si="15"/>
        <v>15.194000000000074</v>
      </c>
      <c r="Q24" s="6">
        <f t="shared" si="15"/>
        <v>15.622000000000071</v>
      </c>
      <c r="R24" s="6">
        <f t="shared" si="14"/>
        <v>16.050000000000068</v>
      </c>
      <c r="S24" s="6">
        <f t="shared" si="14"/>
        <v>16.692000000000007</v>
      </c>
      <c r="T24" s="6">
        <f t="shared" si="14"/>
        <v>17.33400000000006</v>
      </c>
      <c r="U24" s="6">
        <f t="shared" si="14"/>
        <v>17.975999999999885</v>
      </c>
      <c r="V24" s="6">
        <f t="shared" si="14"/>
        <v>18.617999999999938</v>
      </c>
      <c r="W24" s="6">
        <f t="shared" si="14"/>
        <v>19.259999999999991</v>
      </c>
      <c r="X24" s="6">
        <f t="shared" si="14"/>
        <v>19.688000000000102</v>
      </c>
      <c r="Y24" s="6">
        <f t="shared" si="14"/>
        <v>20.116000000000099</v>
      </c>
      <c r="Z24" s="6">
        <f t="shared" si="14"/>
        <v>20.544000000000096</v>
      </c>
      <c r="AA24" s="6">
        <f t="shared" si="14"/>
        <v>20.972000000000094</v>
      </c>
      <c r="AB24" s="6">
        <f t="shared" si="14"/>
        <v>21.400000000000091</v>
      </c>
      <c r="AC24" s="6">
        <f t="shared" si="14"/>
        <v>22.042000000000144</v>
      </c>
      <c r="AD24" s="6">
        <f t="shared" si="14"/>
        <v>22.683999999999969</v>
      </c>
      <c r="AE24" s="6">
        <f t="shared" si="14"/>
        <v>23.326000000000022</v>
      </c>
      <c r="AF24" s="6">
        <f t="shared" si="14"/>
        <v>23.968000000000075</v>
      </c>
      <c r="AG24" s="6">
        <f t="shared" si="14"/>
        <v>24.610000000000127</v>
      </c>
      <c r="AH24" s="6">
        <f t="shared" si="14"/>
        <v>25.038000000000011</v>
      </c>
      <c r="AI24" s="6">
        <f t="shared" si="14"/>
        <v>25.466000000000008</v>
      </c>
      <c r="AJ24" s="6">
        <f t="shared" si="14"/>
        <v>25.894000000000005</v>
      </c>
    </row>
    <row r="25" spans="1:38" x14ac:dyDescent="0.25">
      <c r="A25" t="s">
        <v>46</v>
      </c>
      <c r="B25" s="6">
        <f t="shared" si="15"/>
        <v>0</v>
      </c>
      <c r="C25" s="6">
        <f t="shared" si="14"/>
        <v>38.519999999999982</v>
      </c>
      <c r="D25" s="6">
        <f t="shared" si="14"/>
        <v>39.375999999999976</v>
      </c>
      <c r="E25" s="6">
        <f t="shared" si="14"/>
        <v>40.231999999999971</v>
      </c>
      <c r="F25" s="6">
        <f t="shared" si="14"/>
        <v>41.087999999999965</v>
      </c>
      <c r="G25" s="6">
        <f t="shared" si="14"/>
        <v>41.94399999999996</v>
      </c>
      <c r="H25" s="6">
        <f t="shared" si="14"/>
        <v>42.799999999999955</v>
      </c>
      <c r="I25" s="6">
        <f t="shared" si="14"/>
        <v>43.869999999999891</v>
      </c>
      <c r="J25" s="6">
        <f t="shared" si="14"/>
        <v>44.9399999999996</v>
      </c>
      <c r="K25" s="6">
        <f t="shared" si="14"/>
        <v>46.009999999999764</v>
      </c>
      <c r="L25" s="6">
        <f t="shared" si="14"/>
        <v>47.079999999999927</v>
      </c>
      <c r="M25" s="6">
        <f t="shared" si="14"/>
        <v>48.149999999999636</v>
      </c>
      <c r="N25" s="6">
        <f t="shared" si="14"/>
        <v>49.006000000000085</v>
      </c>
      <c r="O25" s="6">
        <f t="shared" si="14"/>
        <v>49.86200000000008</v>
      </c>
      <c r="P25" s="6">
        <f t="shared" si="14"/>
        <v>50.718000000000075</v>
      </c>
      <c r="Q25" s="6">
        <f t="shared" si="14"/>
        <v>51.574000000000069</v>
      </c>
      <c r="R25" s="6">
        <f t="shared" si="14"/>
        <v>52.430000000000064</v>
      </c>
      <c r="S25" s="6">
        <f t="shared" si="14"/>
        <v>53.286000000000058</v>
      </c>
      <c r="T25" s="6">
        <f t="shared" si="14"/>
        <v>54.142000000000053</v>
      </c>
      <c r="U25" s="6">
        <f t="shared" si="14"/>
        <v>54.998000000000047</v>
      </c>
      <c r="V25" s="6">
        <f t="shared" si="14"/>
        <v>55.854000000000042</v>
      </c>
      <c r="W25" s="6">
        <f t="shared" si="14"/>
        <v>56.710000000000036</v>
      </c>
      <c r="X25" s="6">
        <f t="shared" si="14"/>
        <v>57.7800000000002</v>
      </c>
      <c r="Y25" s="6">
        <f t="shared" si="14"/>
        <v>58.850000000000364</v>
      </c>
      <c r="Z25" s="6">
        <f t="shared" si="14"/>
        <v>59.920000000000528</v>
      </c>
      <c r="AA25" s="6">
        <f t="shared" si="14"/>
        <v>60.990000000000236</v>
      </c>
      <c r="AB25" s="6">
        <f t="shared" si="14"/>
        <v>62.0600000000004</v>
      </c>
      <c r="AC25" s="6">
        <f t="shared" si="14"/>
        <v>62.916000000000167</v>
      </c>
      <c r="AD25" s="6">
        <f t="shared" si="14"/>
        <v>63.772000000000162</v>
      </c>
      <c r="AE25" s="6">
        <f t="shared" si="14"/>
        <v>64.628000000000156</v>
      </c>
      <c r="AF25" s="6">
        <f t="shared" si="14"/>
        <v>65.484000000000151</v>
      </c>
      <c r="AG25" s="6">
        <f t="shared" si="14"/>
        <v>66.340000000000146</v>
      </c>
      <c r="AH25" s="6">
        <f t="shared" si="14"/>
        <v>67.409999999999854</v>
      </c>
      <c r="AI25" s="6">
        <f t="shared" si="14"/>
        <v>68.479999999999563</v>
      </c>
      <c r="AJ25" s="6">
        <f t="shared" si="14"/>
        <v>69.549999999999727</v>
      </c>
    </row>
    <row r="26" spans="1:38" x14ac:dyDescent="0.25">
      <c r="A26" t="s">
        <v>47</v>
      </c>
      <c r="B26" s="6">
        <f t="shared" si="15"/>
        <v>0</v>
      </c>
      <c r="C26" s="6">
        <f t="shared" si="14"/>
        <v>57.779999999999745</v>
      </c>
      <c r="D26" s="6">
        <f t="shared" si="14"/>
        <v>59.277999999999793</v>
      </c>
      <c r="E26" s="6">
        <f t="shared" si="14"/>
        <v>60.77599999999984</v>
      </c>
      <c r="F26" s="6">
        <f t="shared" si="14"/>
        <v>62.273999999999887</v>
      </c>
      <c r="G26" s="6">
        <f t="shared" si="14"/>
        <v>63.771999999999935</v>
      </c>
      <c r="H26" s="6">
        <f t="shared" si="14"/>
        <v>65.269999999999982</v>
      </c>
      <c r="I26" s="6">
        <f t="shared" si="14"/>
        <v>66.340000000000146</v>
      </c>
      <c r="J26" s="6">
        <f t="shared" si="14"/>
        <v>67.409999999999854</v>
      </c>
      <c r="K26" s="6">
        <f t="shared" si="14"/>
        <v>68.480000000000018</v>
      </c>
      <c r="L26" s="6">
        <f t="shared" si="14"/>
        <v>69.550000000000182</v>
      </c>
      <c r="M26" s="6">
        <f t="shared" si="14"/>
        <v>70.619999999999891</v>
      </c>
      <c r="N26" s="6">
        <f t="shared" si="14"/>
        <v>71.690000000000055</v>
      </c>
      <c r="O26" s="6">
        <f t="shared" si="14"/>
        <v>72.760000000000218</v>
      </c>
      <c r="P26" s="6">
        <f t="shared" si="14"/>
        <v>73.829999999999927</v>
      </c>
      <c r="Q26" s="6">
        <f t="shared" si="14"/>
        <v>74.900000000000091</v>
      </c>
      <c r="R26" s="6">
        <f t="shared" si="14"/>
        <v>75.970000000000255</v>
      </c>
      <c r="S26" s="6">
        <f t="shared" si="14"/>
        <v>77.039999999999964</v>
      </c>
      <c r="T26" s="6">
        <f t="shared" si="14"/>
        <v>78.110000000000127</v>
      </c>
      <c r="U26" s="6">
        <f t="shared" si="14"/>
        <v>79.179999999999836</v>
      </c>
      <c r="V26" s="6">
        <f t="shared" si="14"/>
        <v>80.25</v>
      </c>
      <c r="W26" s="6">
        <f t="shared" si="14"/>
        <v>81.320000000000164</v>
      </c>
      <c r="X26" s="6">
        <f t="shared" si="14"/>
        <v>82.604000000000269</v>
      </c>
      <c r="Y26" s="6">
        <f t="shared" si="14"/>
        <v>83.888000000000375</v>
      </c>
      <c r="Z26" s="6">
        <f t="shared" si="14"/>
        <v>85.172000000000025</v>
      </c>
      <c r="AA26" s="6">
        <f t="shared" si="14"/>
        <v>86.456000000000131</v>
      </c>
      <c r="AB26" s="6">
        <f t="shared" si="14"/>
        <v>87.740000000000236</v>
      </c>
      <c r="AC26" s="6">
        <f t="shared" si="14"/>
        <v>88.596000000000231</v>
      </c>
      <c r="AD26" s="6">
        <f t="shared" si="14"/>
        <v>89.452000000000226</v>
      </c>
      <c r="AE26" s="6">
        <f t="shared" si="14"/>
        <v>90.30800000000022</v>
      </c>
      <c r="AF26" s="6">
        <f t="shared" si="14"/>
        <v>91.164000000000215</v>
      </c>
      <c r="AG26" s="6">
        <f t="shared" si="14"/>
        <v>92.020000000000209</v>
      </c>
      <c r="AH26" s="6">
        <f t="shared" si="14"/>
        <v>93.303999999999633</v>
      </c>
      <c r="AI26" s="6">
        <f t="shared" si="14"/>
        <v>94.587999999999738</v>
      </c>
      <c r="AJ26" s="6">
        <f t="shared" si="14"/>
        <v>95.871999999999844</v>
      </c>
    </row>
    <row r="27" spans="1:38" x14ac:dyDescent="0.25">
      <c r="A27" t="s">
        <v>48</v>
      </c>
      <c r="B27" s="6">
        <f t="shared" si="15"/>
        <v>0</v>
      </c>
      <c r="C27" s="6">
        <f t="shared" si="14"/>
        <v>89.8799999999992</v>
      </c>
      <c r="D27" s="6">
        <f t="shared" si="14"/>
        <v>97.797999999998865</v>
      </c>
      <c r="E27" s="6">
        <f t="shared" si="14"/>
        <v>105.71599999999853</v>
      </c>
      <c r="F27" s="6">
        <f t="shared" si="14"/>
        <v>113.63400000000001</v>
      </c>
      <c r="G27" s="6">
        <f t="shared" si="14"/>
        <v>121.55199999999968</v>
      </c>
      <c r="H27" s="6">
        <f t="shared" si="14"/>
        <v>129.46999999999935</v>
      </c>
      <c r="I27" s="6">
        <f t="shared" si="14"/>
        <v>132.46600000000035</v>
      </c>
      <c r="J27" s="6">
        <f t="shared" si="14"/>
        <v>135.46200000000044</v>
      </c>
      <c r="K27" s="6">
        <f t="shared" si="14"/>
        <v>138.45800000000054</v>
      </c>
      <c r="L27" s="6">
        <f t="shared" si="14"/>
        <v>141.45399999999972</v>
      </c>
      <c r="M27" s="6">
        <f t="shared" si="14"/>
        <v>144.44999999999982</v>
      </c>
      <c r="N27" s="6">
        <f t="shared" si="14"/>
        <v>147.445999999999</v>
      </c>
      <c r="O27" s="6">
        <f t="shared" si="14"/>
        <v>150.4419999999991</v>
      </c>
      <c r="P27" s="6">
        <f t="shared" si="14"/>
        <v>153.43799999999919</v>
      </c>
      <c r="Q27" s="6">
        <f t="shared" si="14"/>
        <v>156.43399999999929</v>
      </c>
      <c r="R27" s="6">
        <f t="shared" si="14"/>
        <v>159.42999999999938</v>
      </c>
      <c r="S27" s="6">
        <f t="shared" si="14"/>
        <v>162.85400000000027</v>
      </c>
      <c r="T27" s="6">
        <f t="shared" si="14"/>
        <v>166.27800000000025</v>
      </c>
      <c r="U27" s="6">
        <f t="shared" si="14"/>
        <v>169.70200000000023</v>
      </c>
      <c r="V27" s="6">
        <f t="shared" si="14"/>
        <v>173.1260000000002</v>
      </c>
      <c r="W27" s="6">
        <f t="shared" si="14"/>
        <v>176.55000000000018</v>
      </c>
      <c r="X27" s="6">
        <f t="shared" si="14"/>
        <v>179.75999999999931</v>
      </c>
      <c r="Y27" s="6">
        <f t="shared" si="14"/>
        <v>182.96999999999935</v>
      </c>
      <c r="Z27" s="6">
        <f t="shared" si="14"/>
        <v>186.17999999999938</v>
      </c>
      <c r="AA27" s="6">
        <f t="shared" si="14"/>
        <v>189.38999999999942</v>
      </c>
      <c r="AB27" s="6">
        <f t="shared" si="14"/>
        <v>192.59999999999945</v>
      </c>
      <c r="AC27" s="6">
        <f t="shared" si="14"/>
        <v>195.38200000000052</v>
      </c>
      <c r="AD27" s="6">
        <f t="shared" si="14"/>
        <v>198.16400000000067</v>
      </c>
      <c r="AE27" s="6">
        <f t="shared" si="14"/>
        <v>200.94600000000082</v>
      </c>
      <c r="AF27" s="6">
        <f t="shared" si="14"/>
        <v>203.72800000000097</v>
      </c>
      <c r="AG27" s="6">
        <f t="shared" si="14"/>
        <v>206.51000000000113</v>
      </c>
      <c r="AH27" s="6">
        <f t="shared" si="14"/>
        <v>209.5059999999994</v>
      </c>
      <c r="AI27" s="6">
        <f t="shared" si="14"/>
        <v>212.5019999999995</v>
      </c>
      <c r="AJ27" s="6">
        <f t="shared" si="14"/>
        <v>215.49799999999959</v>
      </c>
    </row>
    <row r="29" spans="1:38" x14ac:dyDescent="0.25">
      <c r="A29" s="1" t="s">
        <v>60</v>
      </c>
      <c r="B29" s="6">
        <v>2016</v>
      </c>
      <c r="C29">
        <v>2017</v>
      </c>
      <c r="D29" s="6">
        <v>2018</v>
      </c>
      <c r="E29">
        <v>2019</v>
      </c>
      <c r="F29" s="6">
        <v>2020</v>
      </c>
      <c r="G29">
        <v>2021</v>
      </c>
      <c r="H29" s="6">
        <v>2022</v>
      </c>
      <c r="I29">
        <v>2023</v>
      </c>
      <c r="J29" s="6">
        <v>2024</v>
      </c>
      <c r="K29">
        <v>2025</v>
      </c>
      <c r="L29" s="6">
        <v>2026</v>
      </c>
      <c r="M29">
        <v>2027</v>
      </c>
      <c r="N29" s="6">
        <v>2028</v>
      </c>
      <c r="O29">
        <v>2029</v>
      </c>
      <c r="P29" s="6">
        <v>2030</v>
      </c>
      <c r="Q29">
        <v>2031</v>
      </c>
      <c r="R29" s="6">
        <v>2032</v>
      </c>
      <c r="S29">
        <v>2033</v>
      </c>
      <c r="T29" s="6">
        <v>2034</v>
      </c>
      <c r="U29">
        <v>2035</v>
      </c>
      <c r="V29" s="6">
        <v>2036</v>
      </c>
      <c r="W29">
        <v>2037</v>
      </c>
      <c r="X29" s="6">
        <v>2038</v>
      </c>
      <c r="Y29">
        <v>2039</v>
      </c>
      <c r="Z29" s="6">
        <v>2040</v>
      </c>
      <c r="AA29">
        <v>2041</v>
      </c>
      <c r="AB29" s="6">
        <v>2042</v>
      </c>
      <c r="AC29">
        <v>2043</v>
      </c>
      <c r="AD29" s="6">
        <v>2044</v>
      </c>
      <c r="AE29">
        <v>2045</v>
      </c>
      <c r="AF29" s="6">
        <v>2046</v>
      </c>
      <c r="AG29">
        <v>2047</v>
      </c>
      <c r="AH29" s="6">
        <v>2048</v>
      </c>
      <c r="AI29">
        <v>2049</v>
      </c>
      <c r="AJ29" s="6">
        <v>2050</v>
      </c>
    </row>
    <row r="30" spans="1:38" x14ac:dyDescent="0.25">
      <c r="A30" t="s">
        <v>45</v>
      </c>
      <c r="B30">
        <f t="shared" ref="B30:AI33" si="16">B24/$AJ24</f>
        <v>0</v>
      </c>
      <c r="C30">
        <f t="shared" si="16"/>
        <v>0.45454545454545447</v>
      </c>
      <c r="D30">
        <f t="shared" si="16"/>
        <v>0.45454545454545447</v>
      </c>
      <c r="E30">
        <f t="shared" si="16"/>
        <v>0.45454545454545447</v>
      </c>
      <c r="F30">
        <f t="shared" si="16"/>
        <v>0.45454545454545447</v>
      </c>
      <c r="G30">
        <f t="shared" si="16"/>
        <v>0.45454545454545447</v>
      </c>
      <c r="H30">
        <f t="shared" si="16"/>
        <v>0.45454545454545447</v>
      </c>
      <c r="I30">
        <f t="shared" si="16"/>
        <v>0.47107438016528835</v>
      </c>
      <c r="J30">
        <f t="shared" si="16"/>
        <v>0.48760330578512295</v>
      </c>
      <c r="K30">
        <f t="shared" si="16"/>
        <v>0.50413223140495755</v>
      </c>
      <c r="L30">
        <f t="shared" si="16"/>
        <v>0.52066115702479221</v>
      </c>
      <c r="M30">
        <f t="shared" si="16"/>
        <v>0.53719008264463119</v>
      </c>
      <c r="N30">
        <f t="shared" si="16"/>
        <v>0.55371900826446141</v>
      </c>
      <c r="O30">
        <f t="shared" si="16"/>
        <v>0.57024793388429595</v>
      </c>
      <c r="P30">
        <f t="shared" si="16"/>
        <v>0.58677685950413494</v>
      </c>
      <c r="Q30">
        <f t="shared" si="16"/>
        <v>0.6033057851239696</v>
      </c>
      <c r="R30">
        <f t="shared" si="16"/>
        <v>0.61983471074380414</v>
      </c>
      <c r="S30">
        <f t="shared" si="16"/>
        <v>0.6446280991735539</v>
      </c>
      <c r="T30">
        <f t="shared" si="16"/>
        <v>0.669421487603308</v>
      </c>
      <c r="U30">
        <f t="shared" si="16"/>
        <v>0.69421487603305332</v>
      </c>
      <c r="V30">
        <f t="shared" si="16"/>
        <v>0.71900826446280741</v>
      </c>
      <c r="W30">
        <f t="shared" si="16"/>
        <v>0.7438016528925615</v>
      </c>
      <c r="X30">
        <f t="shared" si="16"/>
        <v>0.76033057851240049</v>
      </c>
      <c r="Y30">
        <f t="shared" si="16"/>
        <v>0.77685950413223503</v>
      </c>
      <c r="Z30">
        <f t="shared" si="16"/>
        <v>0.79338842975206969</v>
      </c>
      <c r="AA30">
        <f t="shared" si="16"/>
        <v>0.80991735537190424</v>
      </c>
      <c r="AB30">
        <f t="shared" si="16"/>
        <v>0.82644628099173889</v>
      </c>
      <c r="AC30">
        <f t="shared" si="16"/>
        <v>0.85123966942149298</v>
      </c>
      <c r="AD30">
        <f t="shared" si="16"/>
        <v>0.87603305785123831</v>
      </c>
      <c r="AE30">
        <f t="shared" si="16"/>
        <v>0.9008264462809924</v>
      </c>
      <c r="AF30">
        <f t="shared" si="16"/>
        <v>0.92561983471074649</v>
      </c>
      <c r="AG30">
        <f t="shared" si="16"/>
        <v>0.95041322314050058</v>
      </c>
      <c r="AH30">
        <f t="shared" si="16"/>
        <v>0.9669421487603308</v>
      </c>
      <c r="AI30">
        <f t="shared" si="16"/>
        <v>0.98347107438016534</v>
      </c>
      <c r="AJ30">
        <f>AJ24/$AJ24</f>
        <v>1</v>
      </c>
    </row>
    <row r="31" spans="1:38" x14ac:dyDescent="0.25">
      <c r="A31" t="s">
        <v>46</v>
      </c>
      <c r="B31">
        <f t="shared" si="16"/>
        <v>0</v>
      </c>
      <c r="C31">
        <f t="shared" si="16"/>
        <v>0.55384615384615576</v>
      </c>
      <c r="D31">
        <f t="shared" si="16"/>
        <v>0.56615384615384801</v>
      </c>
      <c r="E31">
        <f t="shared" si="16"/>
        <v>0.57846153846154036</v>
      </c>
      <c r="F31">
        <f t="shared" si="16"/>
        <v>0.5907692307692326</v>
      </c>
      <c r="G31">
        <f t="shared" si="16"/>
        <v>0.60307692307692484</v>
      </c>
      <c r="H31">
        <f t="shared" si="16"/>
        <v>0.6153846153846172</v>
      </c>
      <c r="I31">
        <f t="shared" si="16"/>
        <v>0.63076923076923164</v>
      </c>
      <c r="J31">
        <f t="shared" si="16"/>
        <v>0.64615384615384297</v>
      </c>
      <c r="K31">
        <f t="shared" si="16"/>
        <v>0.66153846153846074</v>
      </c>
      <c r="L31">
        <f t="shared" si="16"/>
        <v>0.67692307692307851</v>
      </c>
      <c r="M31">
        <f t="shared" si="16"/>
        <v>0.69230769230768985</v>
      </c>
      <c r="N31">
        <f t="shared" si="16"/>
        <v>0.70461538461538864</v>
      </c>
      <c r="O31">
        <f t="shared" si="16"/>
        <v>0.71692307692308088</v>
      </c>
      <c r="P31">
        <f t="shared" si="16"/>
        <v>0.72923076923077312</v>
      </c>
      <c r="Q31">
        <f t="shared" si="16"/>
        <v>0.74153846153846548</v>
      </c>
      <c r="R31">
        <f t="shared" si="16"/>
        <v>0.75384615384615772</v>
      </c>
      <c r="S31">
        <f t="shared" si="16"/>
        <v>0.76615384615384996</v>
      </c>
      <c r="T31">
        <f t="shared" si="16"/>
        <v>0.77846153846154231</v>
      </c>
      <c r="U31">
        <f t="shared" si="16"/>
        <v>0.79076923076923455</v>
      </c>
      <c r="V31">
        <f t="shared" si="16"/>
        <v>0.8030769230769268</v>
      </c>
      <c r="W31">
        <f t="shared" si="16"/>
        <v>0.81538461538461915</v>
      </c>
      <c r="X31">
        <f t="shared" si="16"/>
        <v>0.83076923076923692</v>
      </c>
      <c r="Y31">
        <f t="shared" si="16"/>
        <v>0.84615384615385469</v>
      </c>
      <c r="Z31">
        <f t="shared" si="16"/>
        <v>0.86153846153847247</v>
      </c>
      <c r="AA31">
        <f t="shared" si="16"/>
        <v>0.8769230769230838</v>
      </c>
      <c r="AB31">
        <f t="shared" si="16"/>
        <v>0.89230769230770157</v>
      </c>
      <c r="AC31">
        <f t="shared" si="16"/>
        <v>0.90461538461539059</v>
      </c>
      <c r="AD31">
        <f t="shared" si="16"/>
        <v>0.91692307692308284</v>
      </c>
      <c r="AE31">
        <f t="shared" si="16"/>
        <v>0.92923076923077508</v>
      </c>
      <c r="AF31">
        <f t="shared" si="16"/>
        <v>0.94153846153846743</v>
      </c>
      <c r="AG31">
        <f t="shared" si="16"/>
        <v>0.95384615384615967</v>
      </c>
      <c r="AH31">
        <f t="shared" si="16"/>
        <v>0.96923076923077089</v>
      </c>
      <c r="AI31">
        <f t="shared" si="16"/>
        <v>0.98461538461538223</v>
      </c>
      <c r="AJ31">
        <f t="shared" ref="AJ31:AJ33" si="17">AJ25/$AJ25</f>
        <v>1</v>
      </c>
    </row>
    <row r="32" spans="1:38" x14ac:dyDescent="0.25">
      <c r="A32" t="s">
        <v>47</v>
      </c>
      <c r="B32">
        <f t="shared" si="16"/>
        <v>0</v>
      </c>
      <c r="C32">
        <f t="shared" si="16"/>
        <v>0.60267857142856973</v>
      </c>
      <c r="D32">
        <f t="shared" si="16"/>
        <v>0.61830357142857029</v>
      </c>
      <c r="E32">
        <f t="shared" si="16"/>
        <v>0.63392857142857084</v>
      </c>
      <c r="F32">
        <f t="shared" si="16"/>
        <v>0.64955357142857129</v>
      </c>
      <c r="G32">
        <f t="shared" si="16"/>
        <v>0.66517857142857184</v>
      </c>
      <c r="H32">
        <f t="shared" si="16"/>
        <v>0.6808035714285724</v>
      </c>
      <c r="I32">
        <f t="shared" si="16"/>
        <v>0.69196428571428836</v>
      </c>
      <c r="J32">
        <f t="shared" si="16"/>
        <v>0.70312499999999967</v>
      </c>
      <c r="K32">
        <f t="shared" si="16"/>
        <v>0.71428571428571563</v>
      </c>
      <c r="L32">
        <f t="shared" si="16"/>
        <v>0.7254464285714316</v>
      </c>
      <c r="M32">
        <f t="shared" si="16"/>
        <v>0.7366071428571429</v>
      </c>
      <c r="N32">
        <f t="shared" si="16"/>
        <v>0.74776785714285898</v>
      </c>
      <c r="O32">
        <f t="shared" si="16"/>
        <v>0.75892857142857495</v>
      </c>
      <c r="P32">
        <f t="shared" si="16"/>
        <v>0.77008928571428625</v>
      </c>
      <c r="Q32">
        <f t="shared" si="16"/>
        <v>0.78125000000000222</v>
      </c>
      <c r="R32">
        <f t="shared" si="16"/>
        <v>0.79241071428571819</v>
      </c>
      <c r="S32">
        <f t="shared" si="16"/>
        <v>0.80357142857142949</v>
      </c>
      <c r="T32">
        <f t="shared" si="16"/>
        <v>0.81473214285714557</v>
      </c>
      <c r="U32">
        <f t="shared" si="16"/>
        <v>0.82589285714285676</v>
      </c>
      <c r="V32">
        <f t="shared" si="16"/>
        <v>0.83705357142857284</v>
      </c>
      <c r="W32">
        <f t="shared" si="16"/>
        <v>0.84821428571428881</v>
      </c>
      <c r="X32">
        <f t="shared" si="16"/>
        <v>0.86160714285714712</v>
      </c>
      <c r="Y32">
        <f t="shared" si="16"/>
        <v>0.87500000000000533</v>
      </c>
      <c r="Z32">
        <f t="shared" si="16"/>
        <v>0.88839285714285887</v>
      </c>
      <c r="AA32">
        <f t="shared" si="16"/>
        <v>0.90178571428571708</v>
      </c>
      <c r="AB32">
        <f t="shared" si="16"/>
        <v>0.91517857142857539</v>
      </c>
      <c r="AC32">
        <f t="shared" si="16"/>
        <v>0.92410714285714679</v>
      </c>
      <c r="AD32">
        <f t="shared" si="16"/>
        <v>0.93303571428571819</v>
      </c>
      <c r="AE32">
        <f t="shared" si="16"/>
        <v>0.94196428571428958</v>
      </c>
      <c r="AF32">
        <f t="shared" si="16"/>
        <v>0.95089285714286098</v>
      </c>
      <c r="AG32">
        <f t="shared" si="16"/>
        <v>0.95982142857143227</v>
      </c>
      <c r="AH32">
        <f t="shared" si="16"/>
        <v>0.97321428571428348</v>
      </c>
      <c r="AI32">
        <f t="shared" si="16"/>
        <v>0.98660714285714168</v>
      </c>
      <c r="AJ32">
        <f t="shared" si="17"/>
        <v>1</v>
      </c>
    </row>
    <row r="33" spans="1:36" x14ac:dyDescent="0.25">
      <c r="A33" t="s">
        <v>48</v>
      </c>
      <c r="B33">
        <f t="shared" si="16"/>
        <v>0</v>
      </c>
      <c r="C33">
        <f t="shared" si="16"/>
        <v>0.41708043694140723</v>
      </c>
      <c r="D33">
        <f t="shared" si="16"/>
        <v>0.45382323733862517</v>
      </c>
      <c r="E33">
        <f t="shared" si="16"/>
        <v>0.49056603773584317</v>
      </c>
      <c r="F33">
        <f t="shared" si="16"/>
        <v>0.52730883813306961</v>
      </c>
      <c r="G33">
        <f t="shared" si="16"/>
        <v>0.56405163853028761</v>
      </c>
      <c r="H33">
        <f t="shared" si="16"/>
        <v>0.6007944389275055</v>
      </c>
      <c r="I33">
        <f t="shared" si="16"/>
        <v>0.61469712015889055</v>
      </c>
      <c r="J33">
        <f t="shared" si="16"/>
        <v>0.62859980139027138</v>
      </c>
      <c r="K33">
        <f t="shared" si="16"/>
        <v>0.64250248262165222</v>
      </c>
      <c r="L33">
        <f t="shared" si="16"/>
        <v>0.65640516385302872</v>
      </c>
      <c r="M33">
        <f t="shared" si="16"/>
        <v>0.67030784508440955</v>
      </c>
      <c r="N33">
        <f t="shared" si="16"/>
        <v>0.68421052631578616</v>
      </c>
      <c r="O33">
        <f t="shared" si="16"/>
        <v>0.69811320754716699</v>
      </c>
      <c r="P33">
        <f t="shared" si="16"/>
        <v>0.71201588877854771</v>
      </c>
      <c r="Q33">
        <f t="shared" si="16"/>
        <v>0.72591857000992854</v>
      </c>
      <c r="R33">
        <f t="shared" si="16"/>
        <v>0.73982125124130937</v>
      </c>
      <c r="S33">
        <f t="shared" si="16"/>
        <v>0.75571002979146251</v>
      </c>
      <c r="T33">
        <f t="shared" si="16"/>
        <v>0.77159880834161132</v>
      </c>
      <c r="U33">
        <f t="shared" si="16"/>
        <v>0.78748758689176024</v>
      </c>
      <c r="V33">
        <f t="shared" si="16"/>
        <v>0.80337636544190916</v>
      </c>
      <c r="W33">
        <f t="shared" si="16"/>
        <v>0.81926514399205796</v>
      </c>
      <c r="X33">
        <f t="shared" si="16"/>
        <v>0.83416087388281868</v>
      </c>
      <c r="Y33">
        <f t="shared" si="16"/>
        <v>0.8490566037735835</v>
      </c>
      <c r="Z33">
        <f t="shared" si="16"/>
        <v>0.86395233366434832</v>
      </c>
      <c r="AA33">
        <f t="shared" si="16"/>
        <v>0.87884806355511313</v>
      </c>
      <c r="AB33">
        <f t="shared" si="16"/>
        <v>0.89374379344587795</v>
      </c>
      <c r="AC33">
        <f t="shared" si="16"/>
        <v>0.90665342601787902</v>
      </c>
      <c r="AD33">
        <f t="shared" si="16"/>
        <v>0.91956305858987575</v>
      </c>
      <c r="AE33">
        <f t="shared" si="16"/>
        <v>0.93247269116187248</v>
      </c>
      <c r="AF33">
        <f t="shared" si="16"/>
        <v>0.94538232373386932</v>
      </c>
      <c r="AG33">
        <f t="shared" si="16"/>
        <v>0.95829195630586606</v>
      </c>
      <c r="AH33">
        <f t="shared" si="16"/>
        <v>0.97219463753723845</v>
      </c>
      <c r="AI33">
        <f t="shared" si="16"/>
        <v>0.98609731876861917</v>
      </c>
      <c r="AJ33">
        <f t="shared" si="17"/>
        <v>1</v>
      </c>
    </row>
    <row r="35" spans="1:36" x14ac:dyDescent="0.25">
      <c r="A35" s="1" t="s">
        <v>54</v>
      </c>
      <c r="B35" s="6">
        <v>2014</v>
      </c>
      <c r="C35" s="6">
        <v>2020</v>
      </c>
      <c r="D35">
        <v>2035</v>
      </c>
      <c r="E35" s="6"/>
      <c r="G35" s="6"/>
      <c r="I35" s="6"/>
      <c r="K35" s="6"/>
      <c r="M35" s="6"/>
      <c r="O35" s="6"/>
      <c r="Q35" s="6"/>
    </row>
    <row r="36" spans="1:36" x14ac:dyDescent="0.25">
      <c r="A36" t="s">
        <v>44</v>
      </c>
      <c r="B36">
        <v>311</v>
      </c>
      <c r="C36">
        <v>311</v>
      </c>
      <c r="D36">
        <v>311</v>
      </c>
    </row>
    <row r="37" spans="1:36" x14ac:dyDescent="0.25">
      <c r="A37" t="s">
        <v>45</v>
      </c>
      <c r="B37">
        <v>311</v>
      </c>
      <c r="C37">
        <v>267</v>
      </c>
      <c r="D37">
        <v>265</v>
      </c>
    </row>
    <row r="38" spans="1:36" x14ac:dyDescent="0.25">
      <c r="A38" t="s">
        <v>46</v>
      </c>
      <c r="B38">
        <v>311</v>
      </c>
      <c r="C38">
        <v>113</v>
      </c>
      <c r="D38">
        <v>109</v>
      </c>
    </row>
    <row r="39" spans="1:36" x14ac:dyDescent="0.25">
      <c r="A39" t="s">
        <v>47</v>
      </c>
      <c r="B39">
        <v>311</v>
      </c>
      <c r="C39">
        <v>57</v>
      </c>
      <c r="D39">
        <v>50</v>
      </c>
    </row>
    <row r="40" spans="1:36" x14ac:dyDescent="0.25">
      <c r="A40" t="s">
        <v>48</v>
      </c>
      <c r="B40">
        <v>311</v>
      </c>
      <c r="C40">
        <v>19</v>
      </c>
      <c r="D40">
        <v>8</v>
      </c>
    </row>
    <row r="42" spans="1:36" x14ac:dyDescent="0.25">
      <c r="A42" s="1" t="s">
        <v>55</v>
      </c>
      <c r="B42" s="6">
        <v>2014</v>
      </c>
      <c r="C42" s="6">
        <v>2020</v>
      </c>
      <c r="D42">
        <v>2035</v>
      </c>
    </row>
    <row r="43" spans="1:36" x14ac:dyDescent="0.25">
      <c r="A43" t="s">
        <v>44</v>
      </c>
      <c r="B43">
        <v>198</v>
      </c>
      <c r="C43">
        <v>198</v>
      </c>
      <c r="D43">
        <v>197</v>
      </c>
    </row>
    <row r="44" spans="1:36" x14ac:dyDescent="0.25">
      <c r="A44" t="s">
        <v>45</v>
      </c>
      <c r="B44">
        <v>198</v>
      </c>
      <c r="C44">
        <v>197</v>
      </c>
      <c r="D44">
        <v>196</v>
      </c>
    </row>
    <row r="45" spans="1:36" x14ac:dyDescent="0.25">
      <c r="A45" t="s">
        <v>46</v>
      </c>
      <c r="B45">
        <v>198</v>
      </c>
      <c r="C45">
        <v>195</v>
      </c>
      <c r="D45">
        <v>191</v>
      </c>
    </row>
    <row r="46" spans="1:36" x14ac:dyDescent="0.25">
      <c r="A46" t="s">
        <v>47</v>
      </c>
      <c r="B46">
        <v>198</v>
      </c>
      <c r="C46">
        <v>194</v>
      </c>
      <c r="D46">
        <v>191</v>
      </c>
    </row>
    <row r="47" spans="1:36" x14ac:dyDescent="0.25">
      <c r="A47" t="s">
        <v>48</v>
      </c>
      <c r="B47">
        <v>198</v>
      </c>
      <c r="C47">
        <v>191</v>
      </c>
      <c r="D47">
        <v>181</v>
      </c>
    </row>
    <row r="49" spans="1:38" x14ac:dyDescent="0.25">
      <c r="A49" s="1" t="s">
        <v>56</v>
      </c>
      <c r="B49" s="2">
        <v>2014</v>
      </c>
      <c r="C49">
        <v>2015</v>
      </c>
      <c r="D49">
        <v>2016</v>
      </c>
      <c r="E49">
        <v>2017</v>
      </c>
      <c r="F49">
        <v>2018</v>
      </c>
      <c r="G49">
        <v>2019</v>
      </c>
      <c r="H49">
        <v>2020</v>
      </c>
      <c r="I49">
        <v>2021</v>
      </c>
      <c r="J49">
        <v>2022</v>
      </c>
      <c r="K49">
        <v>2023</v>
      </c>
      <c r="L49">
        <v>2024</v>
      </c>
      <c r="M49">
        <v>2025</v>
      </c>
      <c r="N49">
        <v>2026</v>
      </c>
      <c r="O49">
        <v>2027</v>
      </c>
      <c r="P49">
        <v>2028</v>
      </c>
      <c r="Q49">
        <v>2029</v>
      </c>
      <c r="R49">
        <v>2030</v>
      </c>
      <c r="S49">
        <v>2031</v>
      </c>
      <c r="T49">
        <v>2032</v>
      </c>
      <c r="U49">
        <v>2033</v>
      </c>
      <c r="V49">
        <v>2034</v>
      </c>
      <c r="W49">
        <v>2035</v>
      </c>
    </row>
    <row r="50" spans="1:38" x14ac:dyDescent="0.25">
      <c r="A50" t="s">
        <v>44</v>
      </c>
      <c r="B50" s="6">
        <f t="shared" ref="B50:H50" si="18">TREND($B36:$C36,$B$35:$C$35,B$49)</f>
        <v>311</v>
      </c>
      <c r="C50" s="6">
        <f t="shared" si="18"/>
        <v>311</v>
      </c>
      <c r="D50" s="6">
        <f t="shared" si="18"/>
        <v>311</v>
      </c>
      <c r="E50" s="6">
        <f t="shared" si="18"/>
        <v>311</v>
      </c>
      <c r="F50" s="6">
        <f t="shared" si="18"/>
        <v>311</v>
      </c>
      <c r="G50" s="6">
        <f t="shared" si="18"/>
        <v>311</v>
      </c>
      <c r="H50" s="6">
        <f t="shared" si="18"/>
        <v>311</v>
      </c>
      <c r="I50" s="6">
        <f>TREND($C36:$D36,$C$35:$D$35,I$49)</f>
        <v>311</v>
      </c>
      <c r="J50" s="6">
        <f t="shared" ref="J50:W50" si="19">TREND($C36:$D36,$C$35:$D$35,J$49)</f>
        <v>311</v>
      </c>
      <c r="K50" s="6">
        <f t="shared" si="19"/>
        <v>311</v>
      </c>
      <c r="L50" s="6">
        <f t="shared" si="19"/>
        <v>311</v>
      </c>
      <c r="M50" s="6">
        <f t="shared" si="19"/>
        <v>311</v>
      </c>
      <c r="N50" s="6">
        <f t="shared" si="19"/>
        <v>311</v>
      </c>
      <c r="O50" s="6">
        <f t="shared" si="19"/>
        <v>311</v>
      </c>
      <c r="P50" s="6">
        <f t="shared" si="19"/>
        <v>311</v>
      </c>
      <c r="Q50" s="6">
        <f t="shared" si="19"/>
        <v>311</v>
      </c>
      <c r="R50" s="6">
        <f t="shared" si="19"/>
        <v>311</v>
      </c>
      <c r="S50" s="6">
        <f t="shared" si="19"/>
        <v>311</v>
      </c>
      <c r="T50" s="6">
        <f t="shared" si="19"/>
        <v>311</v>
      </c>
      <c r="U50" s="6">
        <f t="shared" si="19"/>
        <v>311</v>
      </c>
      <c r="V50" s="6">
        <f t="shared" si="19"/>
        <v>311</v>
      </c>
      <c r="W50" s="6">
        <f t="shared" si="19"/>
        <v>311</v>
      </c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spans="1:38" x14ac:dyDescent="0.25">
      <c r="A51" t="s">
        <v>45</v>
      </c>
      <c r="B51" s="6">
        <f t="shared" ref="B51:B54" si="20">TREND($B37:$C37,$B$35:$C$35,B$49)</f>
        <v>311</v>
      </c>
      <c r="C51" s="6">
        <f t="shared" ref="C51:H54" si="21">TREND($B37:$C37,$B$35:$C$35,C$49)</f>
        <v>303.66666666666606</v>
      </c>
      <c r="D51" s="6">
        <f t="shared" si="21"/>
        <v>296.33333333333212</v>
      </c>
      <c r="E51" s="6">
        <f t="shared" si="21"/>
        <v>289</v>
      </c>
      <c r="F51" s="6">
        <f t="shared" si="21"/>
        <v>281.66666666666606</v>
      </c>
      <c r="G51" s="6">
        <f t="shared" si="21"/>
        <v>274.33333333333212</v>
      </c>
      <c r="H51" s="6">
        <f t="shared" si="21"/>
        <v>267</v>
      </c>
      <c r="I51" s="6">
        <f t="shared" ref="I51:W54" si="22">TREND($C37:$D37,$C$35:$D$35,I$49)</f>
        <v>266.86666666666673</v>
      </c>
      <c r="J51" s="6">
        <f t="shared" si="22"/>
        <v>266.73333333333335</v>
      </c>
      <c r="K51" s="6">
        <f t="shared" si="22"/>
        <v>266.60000000000002</v>
      </c>
      <c r="L51" s="6">
        <f t="shared" si="22"/>
        <v>266.4666666666667</v>
      </c>
      <c r="M51" s="6">
        <f t="shared" si="22"/>
        <v>266.33333333333337</v>
      </c>
      <c r="N51" s="6">
        <f t="shared" si="22"/>
        <v>266.20000000000005</v>
      </c>
      <c r="O51" s="6">
        <f t="shared" si="22"/>
        <v>266.06666666666672</v>
      </c>
      <c r="P51" s="6">
        <f t="shared" si="22"/>
        <v>265.93333333333339</v>
      </c>
      <c r="Q51" s="6">
        <f t="shared" si="22"/>
        <v>265.80000000000007</v>
      </c>
      <c r="R51" s="6">
        <f t="shared" si="22"/>
        <v>265.66666666666669</v>
      </c>
      <c r="S51" s="6">
        <f t="shared" si="22"/>
        <v>265.53333333333336</v>
      </c>
      <c r="T51" s="6">
        <f t="shared" si="22"/>
        <v>265.40000000000003</v>
      </c>
      <c r="U51" s="6">
        <f t="shared" si="22"/>
        <v>265.26666666666671</v>
      </c>
      <c r="V51" s="6">
        <f t="shared" si="22"/>
        <v>265.13333333333338</v>
      </c>
      <c r="W51" s="6">
        <f t="shared" si="22"/>
        <v>265.00000000000006</v>
      </c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</row>
    <row r="52" spans="1:38" x14ac:dyDescent="0.25">
      <c r="A52" t="s">
        <v>46</v>
      </c>
      <c r="B52" s="6">
        <f t="shared" si="20"/>
        <v>311</v>
      </c>
      <c r="C52" s="6">
        <f t="shared" si="21"/>
        <v>278</v>
      </c>
      <c r="D52" s="6">
        <f t="shared" si="21"/>
        <v>245</v>
      </c>
      <c r="E52" s="6">
        <f t="shared" si="21"/>
        <v>212</v>
      </c>
      <c r="F52" s="6">
        <f t="shared" si="21"/>
        <v>179</v>
      </c>
      <c r="G52" s="6">
        <f t="shared" si="21"/>
        <v>146</v>
      </c>
      <c r="H52" s="6">
        <f t="shared" si="21"/>
        <v>113</v>
      </c>
      <c r="I52" s="6">
        <f t="shared" si="22"/>
        <v>112.73333333333335</v>
      </c>
      <c r="J52" s="6">
        <f t="shared" si="22"/>
        <v>112.46666666666658</v>
      </c>
      <c r="K52" s="6">
        <f t="shared" si="22"/>
        <v>112.19999999999993</v>
      </c>
      <c r="L52" s="6">
        <f t="shared" si="22"/>
        <v>111.93333333333328</v>
      </c>
      <c r="M52" s="6">
        <f t="shared" si="22"/>
        <v>111.66666666666663</v>
      </c>
      <c r="N52" s="6">
        <f t="shared" si="22"/>
        <v>111.39999999999998</v>
      </c>
      <c r="O52" s="6">
        <f t="shared" si="22"/>
        <v>111.13333333333333</v>
      </c>
      <c r="P52" s="6">
        <f t="shared" si="22"/>
        <v>110.86666666666667</v>
      </c>
      <c r="Q52" s="6">
        <f t="shared" si="22"/>
        <v>110.60000000000002</v>
      </c>
      <c r="R52" s="6">
        <f t="shared" si="22"/>
        <v>110.33333333333326</v>
      </c>
      <c r="S52" s="6">
        <f t="shared" si="22"/>
        <v>110.06666666666661</v>
      </c>
      <c r="T52" s="6">
        <f t="shared" si="22"/>
        <v>109.79999999999995</v>
      </c>
      <c r="U52" s="6">
        <f t="shared" si="22"/>
        <v>109.5333333333333</v>
      </c>
      <c r="V52" s="6">
        <f t="shared" si="22"/>
        <v>109.26666666666665</v>
      </c>
      <c r="W52" s="6">
        <f t="shared" si="22"/>
        <v>109</v>
      </c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</row>
    <row r="53" spans="1:38" x14ac:dyDescent="0.25">
      <c r="A53" t="s">
        <v>47</v>
      </c>
      <c r="B53" s="6">
        <f t="shared" si="20"/>
        <v>311</v>
      </c>
      <c r="C53" s="6">
        <f t="shared" si="21"/>
        <v>268.66666666667152</v>
      </c>
      <c r="D53" s="6">
        <f t="shared" si="21"/>
        <v>226.33333333334303</v>
      </c>
      <c r="E53" s="6">
        <f t="shared" si="21"/>
        <v>184</v>
      </c>
      <c r="F53" s="6">
        <f t="shared" si="21"/>
        <v>141.66666666667152</v>
      </c>
      <c r="G53" s="6">
        <f t="shared" si="21"/>
        <v>99.333333333343035</v>
      </c>
      <c r="H53" s="6">
        <f t="shared" si="21"/>
        <v>57</v>
      </c>
      <c r="I53" s="6">
        <f t="shared" si="22"/>
        <v>56.533333333333303</v>
      </c>
      <c r="J53" s="6">
        <f t="shared" si="22"/>
        <v>56.066666666666606</v>
      </c>
      <c r="K53" s="6">
        <f t="shared" si="22"/>
        <v>55.599999999999909</v>
      </c>
      <c r="L53" s="6">
        <f t="shared" si="22"/>
        <v>55.133333333333326</v>
      </c>
      <c r="M53" s="6">
        <f t="shared" si="22"/>
        <v>54.666666666666629</v>
      </c>
      <c r="N53" s="6">
        <f t="shared" si="22"/>
        <v>54.199999999999932</v>
      </c>
      <c r="O53" s="6">
        <f t="shared" si="22"/>
        <v>53.733333333333235</v>
      </c>
      <c r="P53" s="6">
        <f t="shared" si="22"/>
        <v>53.266666666666652</v>
      </c>
      <c r="Q53" s="6">
        <f t="shared" si="22"/>
        <v>52.799999999999955</v>
      </c>
      <c r="R53" s="6">
        <f t="shared" si="22"/>
        <v>52.333333333333258</v>
      </c>
      <c r="S53" s="6">
        <f t="shared" si="22"/>
        <v>51.866666666666561</v>
      </c>
      <c r="T53" s="6">
        <f t="shared" si="22"/>
        <v>51.399999999999977</v>
      </c>
      <c r="U53" s="6">
        <f t="shared" si="22"/>
        <v>50.93333333333328</v>
      </c>
      <c r="V53" s="6">
        <f t="shared" si="22"/>
        <v>50.466666666666583</v>
      </c>
      <c r="W53" s="6">
        <f t="shared" si="22"/>
        <v>50</v>
      </c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</row>
    <row r="54" spans="1:38" x14ac:dyDescent="0.25">
      <c r="A54" t="s">
        <v>48</v>
      </c>
      <c r="B54" s="6">
        <f t="shared" si="20"/>
        <v>311</v>
      </c>
      <c r="C54" s="6">
        <f t="shared" si="21"/>
        <v>262.33333333332848</v>
      </c>
      <c r="D54" s="6">
        <f t="shared" si="21"/>
        <v>213.66666666665697</v>
      </c>
      <c r="E54" s="6">
        <f t="shared" si="21"/>
        <v>165</v>
      </c>
      <c r="F54" s="6">
        <f t="shared" si="21"/>
        <v>116.33333333332848</v>
      </c>
      <c r="G54" s="6">
        <f t="shared" si="21"/>
        <v>67.666666666656965</v>
      </c>
      <c r="H54" s="6">
        <f t="shared" si="21"/>
        <v>19</v>
      </c>
      <c r="I54" s="6">
        <f t="shared" si="22"/>
        <v>18.266666666666652</v>
      </c>
      <c r="J54" s="6">
        <f t="shared" si="22"/>
        <v>17.533333333333303</v>
      </c>
      <c r="K54" s="6">
        <f t="shared" si="22"/>
        <v>16.799999999999955</v>
      </c>
      <c r="L54" s="6">
        <f t="shared" si="22"/>
        <v>16.066666666666606</v>
      </c>
      <c r="M54" s="6">
        <f t="shared" si="22"/>
        <v>15.333333333333258</v>
      </c>
      <c r="N54" s="6">
        <f t="shared" si="22"/>
        <v>14.600000000000136</v>
      </c>
      <c r="O54" s="6">
        <f t="shared" si="22"/>
        <v>13.866666666666788</v>
      </c>
      <c r="P54" s="6">
        <f t="shared" si="22"/>
        <v>13.133333333333439</v>
      </c>
      <c r="Q54" s="6">
        <f t="shared" si="22"/>
        <v>12.400000000000091</v>
      </c>
      <c r="R54" s="6">
        <f t="shared" si="22"/>
        <v>11.666666666666742</v>
      </c>
      <c r="S54" s="6">
        <f t="shared" si="22"/>
        <v>10.933333333333394</v>
      </c>
      <c r="T54" s="6">
        <f t="shared" si="22"/>
        <v>10.200000000000045</v>
      </c>
      <c r="U54" s="6">
        <f t="shared" si="22"/>
        <v>9.466666666666697</v>
      </c>
      <c r="V54" s="6">
        <f t="shared" si="22"/>
        <v>8.7333333333333485</v>
      </c>
      <c r="W54" s="6">
        <f t="shared" si="22"/>
        <v>8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6" spans="1:38" x14ac:dyDescent="0.25">
      <c r="A56" s="1" t="s">
        <v>57</v>
      </c>
      <c r="B56" s="2">
        <v>2014</v>
      </c>
      <c r="C56">
        <v>2015</v>
      </c>
      <c r="D56">
        <v>2016</v>
      </c>
      <c r="E56">
        <v>2017</v>
      </c>
      <c r="F56">
        <v>2018</v>
      </c>
      <c r="G56">
        <v>2019</v>
      </c>
      <c r="H56">
        <v>2020</v>
      </c>
      <c r="I56">
        <v>2021</v>
      </c>
      <c r="J56">
        <v>2022</v>
      </c>
      <c r="K56">
        <v>2023</v>
      </c>
      <c r="L56">
        <v>2024</v>
      </c>
      <c r="M56">
        <v>2025</v>
      </c>
      <c r="N56">
        <v>2026</v>
      </c>
      <c r="O56">
        <v>2027</v>
      </c>
      <c r="P56">
        <v>2028</v>
      </c>
      <c r="Q56">
        <v>2029</v>
      </c>
      <c r="R56">
        <v>2030</v>
      </c>
      <c r="S56">
        <v>2031</v>
      </c>
      <c r="T56">
        <v>2032</v>
      </c>
      <c r="U56">
        <v>2033</v>
      </c>
      <c r="V56">
        <v>2034</v>
      </c>
      <c r="W56">
        <v>2035</v>
      </c>
    </row>
    <row r="57" spans="1:38" x14ac:dyDescent="0.25">
      <c r="A57" t="s">
        <v>44</v>
      </c>
      <c r="B57" s="6">
        <f t="shared" ref="B57:H57" si="23">TREND($B43:$C43,$B$42:$C$42,B$49)</f>
        <v>198</v>
      </c>
      <c r="C57" s="6">
        <f t="shared" si="23"/>
        <v>198</v>
      </c>
      <c r="D57" s="6">
        <f t="shared" si="23"/>
        <v>198</v>
      </c>
      <c r="E57" s="6">
        <f t="shared" si="23"/>
        <v>198</v>
      </c>
      <c r="F57" s="6">
        <f t="shared" si="23"/>
        <v>198</v>
      </c>
      <c r="G57" s="6">
        <f t="shared" si="23"/>
        <v>198</v>
      </c>
      <c r="H57" s="6">
        <f t="shared" si="23"/>
        <v>198</v>
      </c>
      <c r="I57" s="6">
        <f>TREND($C43:$D43,$C$42:$D$42,I$49)</f>
        <v>197.93333333333337</v>
      </c>
      <c r="J57" s="6">
        <f t="shared" ref="J57:W57" si="24">TREND($C43:$D43,$C$42:$D$42,J$49)</f>
        <v>197.86666666666667</v>
      </c>
      <c r="K57" s="6">
        <f t="shared" si="24"/>
        <v>197.8</v>
      </c>
      <c r="L57" s="6">
        <f t="shared" si="24"/>
        <v>197.73333333333335</v>
      </c>
      <c r="M57" s="6">
        <f t="shared" si="24"/>
        <v>197.66666666666669</v>
      </c>
      <c r="N57" s="6">
        <f t="shared" si="24"/>
        <v>197.60000000000002</v>
      </c>
      <c r="O57" s="6">
        <f t="shared" si="24"/>
        <v>197.53333333333336</v>
      </c>
      <c r="P57" s="6">
        <f t="shared" si="24"/>
        <v>197.4666666666667</v>
      </c>
      <c r="Q57" s="6">
        <f t="shared" si="24"/>
        <v>197.40000000000003</v>
      </c>
      <c r="R57" s="6">
        <f t="shared" si="24"/>
        <v>197.33333333333334</v>
      </c>
      <c r="S57" s="6">
        <f t="shared" si="24"/>
        <v>197.26666666666668</v>
      </c>
      <c r="T57" s="6">
        <f t="shared" si="24"/>
        <v>197.20000000000002</v>
      </c>
      <c r="U57" s="6">
        <f t="shared" si="24"/>
        <v>197.13333333333335</v>
      </c>
      <c r="V57" s="6">
        <f t="shared" si="24"/>
        <v>197.06666666666669</v>
      </c>
      <c r="W57" s="6">
        <f t="shared" si="24"/>
        <v>197.00000000000003</v>
      </c>
    </row>
    <row r="58" spans="1:38" x14ac:dyDescent="0.25">
      <c r="A58" t="s">
        <v>45</v>
      </c>
      <c r="B58" s="6">
        <f t="shared" ref="B58:B61" si="25">TREND($B44:$C44,$B$42:$C$42,B$49)</f>
        <v>198</v>
      </c>
      <c r="C58" s="6">
        <f t="shared" ref="C58:H61" si="26">TREND($B44:$C44,$B$42:$C$42,C$49)</f>
        <v>197.83333333333331</v>
      </c>
      <c r="D58" s="6">
        <f t="shared" si="26"/>
        <v>197.66666666666663</v>
      </c>
      <c r="E58" s="6">
        <f t="shared" si="26"/>
        <v>197.5</v>
      </c>
      <c r="F58" s="6">
        <f t="shared" si="26"/>
        <v>197.33333333333331</v>
      </c>
      <c r="G58" s="6">
        <f t="shared" si="26"/>
        <v>197.16666666666663</v>
      </c>
      <c r="H58" s="6">
        <f t="shared" si="26"/>
        <v>197</v>
      </c>
      <c r="I58" s="6">
        <f t="shared" ref="I58:W61" si="27">TREND($C44:$D44,$C$42:$D$42,I$49)</f>
        <v>196.93333333333337</v>
      </c>
      <c r="J58" s="6">
        <f t="shared" si="27"/>
        <v>196.86666666666667</v>
      </c>
      <c r="K58" s="6">
        <f t="shared" si="27"/>
        <v>196.8</v>
      </c>
      <c r="L58" s="6">
        <f t="shared" si="27"/>
        <v>196.73333333333335</v>
      </c>
      <c r="M58" s="6">
        <f t="shared" si="27"/>
        <v>196.66666666666669</v>
      </c>
      <c r="N58" s="6">
        <f t="shared" si="27"/>
        <v>196.60000000000002</v>
      </c>
      <c r="O58" s="6">
        <f t="shared" si="27"/>
        <v>196.53333333333336</v>
      </c>
      <c r="P58" s="6">
        <f t="shared" si="27"/>
        <v>196.4666666666667</v>
      </c>
      <c r="Q58" s="6">
        <f t="shared" si="27"/>
        <v>196.40000000000003</v>
      </c>
      <c r="R58" s="6">
        <f t="shared" si="27"/>
        <v>196.33333333333334</v>
      </c>
      <c r="S58" s="6">
        <f t="shared" si="27"/>
        <v>196.26666666666668</v>
      </c>
      <c r="T58" s="6">
        <f t="shared" si="27"/>
        <v>196.20000000000002</v>
      </c>
      <c r="U58" s="6">
        <f t="shared" si="27"/>
        <v>196.13333333333335</v>
      </c>
      <c r="V58" s="6">
        <f t="shared" si="27"/>
        <v>196.06666666666669</v>
      </c>
      <c r="W58" s="6">
        <f t="shared" si="27"/>
        <v>196.00000000000003</v>
      </c>
    </row>
    <row r="59" spans="1:38" x14ac:dyDescent="0.25">
      <c r="A59" t="s">
        <v>46</v>
      </c>
      <c r="B59" s="6">
        <f t="shared" si="25"/>
        <v>198</v>
      </c>
      <c r="C59" s="6">
        <f t="shared" si="26"/>
        <v>197.5</v>
      </c>
      <c r="D59" s="6">
        <f t="shared" si="26"/>
        <v>197</v>
      </c>
      <c r="E59" s="6">
        <f t="shared" si="26"/>
        <v>196.5</v>
      </c>
      <c r="F59" s="6">
        <f t="shared" si="26"/>
        <v>196</v>
      </c>
      <c r="G59" s="6">
        <f t="shared" si="26"/>
        <v>195.5</v>
      </c>
      <c r="H59" s="6">
        <f t="shared" si="26"/>
        <v>195</v>
      </c>
      <c r="I59" s="6">
        <f t="shared" si="27"/>
        <v>194.73333333333335</v>
      </c>
      <c r="J59" s="6">
        <f t="shared" si="27"/>
        <v>194.46666666666658</v>
      </c>
      <c r="K59" s="6">
        <f t="shared" si="27"/>
        <v>194.19999999999993</v>
      </c>
      <c r="L59" s="6">
        <f t="shared" si="27"/>
        <v>193.93333333333328</v>
      </c>
      <c r="M59" s="6">
        <f t="shared" si="27"/>
        <v>193.66666666666663</v>
      </c>
      <c r="N59" s="6">
        <f t="shared" si="27"/>
        <v>193.39999999999998</v>
      </c>
      <c r="O59" s="6">
        <f t="shared" si="27"/>
        <v>193.13333333333333</v>
      </c>
      <c r="P59" s="6">
        <f t="shared" si="27"/>
        <v>192.86666666666667</v>
      </c>
      <c r="Q59" s="6">
        <f t="shared" si="27"/>
        <v>192.60000000000002</v>
      </c>
      <c r="R59" s="6">
        <f t="shared" si="27"/>
        <v>192.33333333333326</v>
      </c>
      <c r="S59" s="6">
        <f t="shared" si="27"/>
        <v>192.06666666666661</v>
      </c>
      <c r="T59" s="6">
        <f t="shared" si="27"/>
        <v>191.79999999999995</v>
      </c>
      <c r="U59" s="6">
        <f t="shared" si="27"/>
        <v>191.5333333333333</v>
      </c>
      <c r="V59" s="6">
        <f t="shared" si="27"/>
        <v>191.26666666666665</v>
      </c>
      <c r="W59" s="6">
        <f t="shared" si="27"/>
        <v>191</v>
      </c>
    </row>
    <row r="60" spans="1:38" x14ac:dyDescent="0.25">
      <c r="A60" t="s">
        <v>47</v>
      </c>
      <c r="B60" s="6">
        <f t="shared" si="25"/>
        <v>198</v>
      </c>
      <c r="C60" s="6">
        <f t="shared" si="26"/>
        <v>197.33333333333326</v>
      </c>
      <c r="D60" s="6">
        <f t="shared" si="26"/>
        <v>196.66666666666652</v>
      </c>
      <c r="E60" s="6">
        <f t="shared" si="26"/>
        <v>196</v>
      </c>
      <c r="F60" s="6">
        <f t="shared" si="26"/>
        <v>195.33333333333326</v>
      </c>
      <c r="G60" s="6">
        <f t="shared" si="26"/>
        <v>194.66666666666652</v>
      </c>
      <c r="H60" s="6">
        <f t="shared" si="26"/>
        <v>194</v>
      </c>
      <c r="I60" s="6">
        <f t="shared" si="27"/>
        <v>193.8</v>
      </c>
      <c r="J60" s="6">
        <f t="shared" si="27"/>
        <v>193.60000000000002</v>
      </c>
      <c r="K60" s="6">
        <f t="shared" si="27"/>
        <v>193.40000000000003</v>
      </c>
      <c r="L60" s="6">
        <f t="shared" si="27"/>
        <v>193.20000000000005</v>
      </c>
      <c r="M60" s="6">
        <f t="shared" si="27"/>
        <v>193.00000000000006</v>
      </c>
      <c r="N60" s="6">
        <f t="shared" si="27"/>
        <v>192.8</v>
      </c>
      <c r="O60" s="6">
        <f t="shared" si="27"/>
        <v>192.60000000000002</v>
      </c>
      <c r="P60" s="6">
        <f t="shared" si="27"/>
        <v>192.40000000000003</v>
      </c>
      <c r="Q60" s="6">
        <f t="shared" si="27"/>
        <v>192.20000000000005</v>
      </c>
      <c r="R60" s="6">
        <f t="shared" si="27"/>
        <v>192.00000000000006</v>
      </c>
      <c r="S60" s="6">
        <f t="shared" si="27"/>
        <v>191.8</v>
      </c>
      <c r="T60" s="6">
        <f t="shared" si="27"/>
        <v>191.60000000000002</v>
      </c>
      <c r="U60" s="6">
        <f t="shared" si="27"/>
        <v>191.40000000000003</v>
      </c>
      <c r="V60" s="6">
        <f t="shared" si="27"/>
        <v>191.20000000000005</v>
      </c>
      <c r="W60" s="6">
        <f t="shared" si="27"/>
        <v>191.00000000000006</v>
      </c>
    </row>
    <row r="61" spans="1:38" x14ac:dyDescent="0.25">
      <c r="A61" t="s">
        <v>48</v>
      </c>
      <c r="B61" s="6">
        <f t="shared" si="25"/>
        <v>198</v>
      </c>
      <c r="C61" s="6">
        <f t="shared" si="26"/>
        <v>196.83333333333348</v>
      </c>
      <c r="D61" s="6">
        <f t="shared" si="26"/>
        <v>195.66666666666697</v>
      </c>
      <c r="E61" s="6">
        <f t="shared" si="26"/>
        <v>194.5</v>
      </c>
      <c r="F61" s="6">
        <f t="shared" si="26"/>
        <v>193.33333333333348</v>
      </c>
      <c r="G61" s="6">
        <f t="shared" si="26"/>
        <v>192.16666666666697</v>
      </c>
      <c r="H61" s="6">
        <f t="shared" si="26"/>
        <v>191</v>
      </c>
      <c r="I61" s="6">
        <f t="shared" si="27"/>
        <v>190.33333333333326</v>
      </c>
      <c r="J61" s="6">
        <f t="shared" si="27"/>
        <v>189.66666666666652</v>
      </c>
      <c r="K61" s="6">
        <f t="shared" si="27"/>
        <v>189</v>
      </c>
      <c r="L61" s="6">
        <f t="shared" si="27"/>
        <v>188.33333333333326</v>
      </c>
      <c r="M61" s="6">
        <f t="shared" si="27"/>
        <v>187.66666666666652</v>
      </c>
      <c r="N61" s="6">
        <f t="shared" si="27"/>
        <v>187</v>
      </c>
      <c r="O61" s="6">
        <f t="shared" si="27"/>
        <v>186.33333333333326</v>
      </c>
      <c r="P61" s="6">
        <f t="shared" si="27"/>
        <v>185.66666666666652</v>
      </c>
      <c r="Q61" s="6">
        <f t="shared" si="27"/>
        <v>185</v>
      </c>
      <c r="R61" s="6">
        <f t="shared" si="27"/>
        <v>184.33333333333326</v>
      </c>
      <c r="S61" s="6">
        <f t="shared" si="27"/>
        <v>183.66666666666652</v>
      </c>
      <c r="T61" s="6">
        <f t="shared" si="27"/>
        <v>183</v>
      </c>
      <c r="U61" s="6">
        <f t="shared" si="27"/>
        <v>182.33333333333326</v>
      </c>
      <c r="V61" s="6">
        <f t="shared" si="27"/>
        <v>181.66666666666652</v>
      </c>
      <c r="W61" s="6">
        <f t="shared" si="27"/>
        <v>181</v>
      </c>
    </row>
    <row r="64" spans="1:38" x14ac:dyDescent="0.25">
      <c r="A64" s="1" t="s">
        <v>58</v>
      </c>
      <c r="B64" s="6">
        <v>2016</v>
      </c>
      <c r="C64">
        <v>2017</v>
      </c>
      <c r="D64" s="6">
        <v>2018</v>
      </c>
      <c r="E64">
        <v>2019</v>
      </c>
      <c r="F64" s="6">
        <v>2020</v>
      </c>
      <c r="G64">
        <v>2021</v>
      </c>
      <c r="H64" s="6">
        <v>2022</v>
      </c>
      <c r="I64">
        <v>2023</v>
      </c>
      <c r="J64" s="6">
        <v>2024</v>
      </c>
      <c r="K64">
        <v>2025</v>
      </c>
      <c r="L64" s="6">
        <v>2026</v>
      </c>
      <c r="M64">
        <v>2027</v>
      </c>
      <c r="N64" s="6">
        <v>2028</v>
      </c>
      <c r="O64">
        <v>2029</v>
      </c>
      <c r="P64" s="6">
        <v>2030</v>
      </c>
      <c r="Q64">
        <v>2031</v>
      </c>
      <c r="R64" s="6">
        <v>2032</v>
      </c>
      <c r="S64">
        <v>2033</v>
      </c>
      <c r="T64" s="6">
        <v>2034</v>
      </c>
      <c r="U64">
        <v>2035</v>
      </c>
      <c r="V64" s="6">
        <v>2036</v>
      </c>
      <c r="W64">
        <v>2037</v>
      </c>
      <c r="X64" s="6"/>
    </row>
    <row r="65" spans="1:23" x14ac:dyDescent="0.25">
      <c r="A65" t="s">
        <v>44</v>
      </c>
      <c r="B65" s="6">
        <f>B50</f>
        <v>311</v>
      </c>
      <c r="C65" s="6">
        <f t="shared" ref="C65:W69" si="28">C50</f>
        <v>311</v>
      </c>
      <c r="D65" s="6">
        <f t="shared" si="28"/>
        <v>311</v>
      </c>
      <c r="E65" s="6">
        <f t="shared" si="28"/>
        <v>311</v>
      </c>
      <c r="F65" s="6">
        <f t="shared" si="28"/>
        <v>311</v>
      </c>
      <c r="G65" s="6">
        <f t="shared" si="28"/>
        <v>311</v>
      </c>
      <c r="H65" s="6">
        <f t="shared" si="28"/>
        <v>311</v>
      </c>
      <c r="I65" s="6">
        <f t="shared" si="28"/>
        <v>311</v>
      </c>
      <c r="J65" s="6">
        <f t="shared" si="28"/>
        <v>311</v>
      </c>
      <c r="K65" s="6">
        <f t="shared" si="28"/>
        <v>311</v>
      </c>
      <c r="L65" s="6">
        <f t="shared" si="28"/>
        <v>311</v>
      </c>
      <c r="M65" s="6">
        <f t="shared" si="28"/>
        <v>311</v>
      </c>
      <c r="N65" s="6">
        <f t="shared" si="28"/>
        <v>311</v>
      </c>
      <c r="O65" s="6">
        <f t="shared" si="28"/>
        <v>311</v>
      </c>
      <c r="P65" s="6">
        <f t="shared" si="28"/>
        <v>311</v>
      </c>
      <c r="Q65" s="6">
        <f t="shared" si="28"/>
        <v>311</v>
      </c>
      <c r="R65" s="6">
        <f t="shared" si="28"/>
        <v>311</v>
      </c>
      <c r="S65" s="6">
        <f t="shared" si="28"/>
        <v>311</v>
      </c>
      <c r="T65" s="6">
        <f t="shared" si="28"/>
        <v>311</v>
      </c>
      <c r="U65" s="6">
        <f t="shared" si="28"/>
        <v>311</v>
      </c>
      <c r="V65" s="6">
        <f t="shared" si="28"/>
        <v>311</v>
      </c>
      <c r="W65" s="6">
        <f t="shared" si="28"/>
        <v>311</v>
      </c>
    </row>
    <row r="66" spans="1:23" x14ac:dyDescent="0.25">
      <c r="A66" t="s">
        <v>45</v>
      </c>
      <c r="B66" s="6">
        <f t="shared" ref="B66:Q69" si="29">B51</f>
        <v>311</v>
      </c>
      <c r="C66" s="6">
        <f t="shared" si="29"/>
        <v>303.66666666666606</v>
      </c>
      <c r="D66" s="6">
        <f t="shared" si="29"/>
        <v>296.33333333333212</v>
      </c>
      <c r="E66" s="6">
        <f t="shared" si="29"/>
        <v>289</v>
      </c>
      <c r="F66" s="6">
        <f t="shared" si="29"/>
        <v>281.66666666666606</v>
      </c>
      <c r="G66" s="6">
        <f t="shared" si="29"/>
        <v>274.33333333333212</v>
      </c>
      <c r="H66" s="6">
        <f t="shared" si="29"/>
        <v>267</v>
      </c>
      <c r="I66" s="6">
        <f t="shared" si="29"/>
        <v>266.86666666666673</v>
      </c>
      <c r="J66" s="6">
        <f t="shared" si="29"/>
        <v>266.73333333333335</v>
      </c>
      <c r="K66" s="6">
        <f t="shared" si="29"/>
        <v>266.60000000000002</v>
      </c>
      <c r="L66" s="6">
        <f t="shared" si="29"/>
        <v>266.4666666666667</v>
      </c>
      <c r="M66" s="6">
        <f t="shared" si="29"/>
        <v>266.33333333333337</v>
      </c>
      <c r="N66" s="6">
        <f t="shared" si="29"/>
        <v>266.20000000000005</v>
      </c>
      <c r="O66" s="6">
        <f t="shared" si="29"/>
        <v>266.06666666666672</v>
      </c>
      <c r="P66" s="6">
        <f t="shared" si="29"/>
        <v>265.93333333333339</v>
      </c>
      <c r="Q66" s="6">
        <f t="shared" si="29"/>
        <v>265.80000000000007</v>
      </c>
      <c r="R66" s="6">
        <f t="shared" si="28"/>
        <v>265.66666666666669</v>
      </c>
      <c r="S66" s="6">
        <f t="shared" si="28"/>
        <v>265.53333333333336</v>
      </c>
      <c r="T66" s="6">
        <f t="shared" si="28"/>
        <v>265.40000000000003</v>
      </c>
      <c r="U66" s="6">
        <f t="shared" si="28"/>
        <v>265.26666666666671</v>
      </c>
      <c r="V66" s="6">
        <f t="shared" si="28"/>
        <v>265.13333333333338</v>
      </c>
      <c r="W66" s="6">
        <f t="shared" si="28"/>
        <v>265.00000000000006</v>
      </c>
    </row>
    <row r="67" spans="1:23" x14ac:dyDescent="0.25">
      <c r="A67" t="s">
        <v>46</v>
      </c>
      <c r="B67" s="6">
        <f t="shared" si="29"/>
        <v>311</v>
      </c>
      <c r="C67" s="6">
        <f t="shared" si="28"/>
        <v>278</v>
      </c>
      <c r="D67" s="6">
        <f t="shared" si="28"/>
        <v>245</v>
      </c>
      <c r="E67" s="6">
        <f t="shared" si="28"/>
        <v>212</v>
      </c>
      <c r="F67" s="6">
        <f t="shared" si="28"/>
        <v>179</v>
      </c>
      <c r="G67" s="6">
        <f t="shared" si="28"/>
        <v>146</v>
      </c>
      <c r="H67" s="6">
        <f t="shared" si="28"/>
        <v>113</v>
      </c>
      <c r="I67" s="6">
        <f t="shared" si="28"/>
        <v>112.73333333333335</v>
      </c>
      <c r="J67" s="6">
        <f t="shared" si="28"/>
        <v>112.46666666666658</v>
      </c>
      <c r="K67" s="6">
        <f t="shared" si="28"/>
        <v>112.19999999999993</v>
      </c>
      <c r="L67" s="6">
        <f t="shared" si="28"/>
        <v>111.93333333333328</v>
      </c>
      <c r="M67" s="6">
        <f t="shared" si="28"/>
        <v>111.66666666666663</v>
      </c>
      <c r="N67" s="6">
        <f t="shared" si="28"/>
        <v>111.39999999999998</v>
      </c>
      <c r="O67" s="6">
        <f t="shared" si="28"/>
        <v>111.13333333333333</v>
      </c>
      <c r="P67" s="6">
        <f t="shared" si="28"/>
        <v>110.86666666666667</v>
      </c>
      <c r="Q67" s="6">
        <f t="shared" si="28"/>
        <v>110.60000000000002</v>
      </c>
      <c r="R67" s="6">
        <f t="shared" si="28"/>
        <v>110.33333333333326</v>
      </c>
      <c r="S67" s="6">
        <f t="shared" si="28"/>
        <v>110.06666666666661</v>
      </c>
      <c r="T67" s="6">
        <f t="shared" si="28"/>
        <v>109.79999999999995</v>
      </c>
      <c r="U67" s="6">
        <f t="shared" si="28"/>
        <v>109.5333333333333</v>
      </c>
      <c r="V67" s="6">
        <f t="shared" si="28"/>
        <v>109.26666666666665</v>
      </c>
      <c r="W67" s="6">
        <f t="shared" si="28"/>
        <v>109</v>
      </c>
    </row>
    <row r="68" spans="1:23" x14ac:dyDescent="0.25">
      <c r="A68" t="s">
        <v>47</v>
      </c>
      <c r="B68" s="6">
        <f t="shared" si="29"/>
        <v>311</v>
      </c>
      <c r="C68" s="6">
        <f t="shared" si="28"/>
        <v>268.66666666667152</v>
      </c>
      <c r="D68" s="6">
        <f t="shared" si="28"/>
        <v>226.33333333334303</v>
      </c>
      <c r="E68" s="6">
        <f t="shared" si="28"/>
        <v>184</v>
      </c>
      <c r="F68" s="6">
        <f t="shared" si="28"/>
        <v>141.66666666667152</v>
      </c>
      <c r="G68" s="6">
        <f t="shared" si="28"/>
        <v>99.333333333343035</v>
      </c>
      <c r="H68" s="6">
        <f t="shared" si="28"/>
        <v>57</v>
      </c>
      <c r="I68" s="6">
        <f t="shared" si="28"/>
        <v>56.533333333333303</v>
      </c>
      <c r="J68" s="6">
        <f t="shared" si="28"/>
        <v>56.066666666666606</v>
      </c>
      <c r="K68" s="6">
        <f t="shared" si="28"/>
        <v>55.599999999999909</v>
      </c>
      <c r="L68" s="6">
        <f t="shared" si="28"/>
        <v>55.133333333333326</v>
      </c>
      <c r="M68" s="6">
        <f t="shared" si="28"/>
        <v>54.666666666666629</v>
      </c>
      <c r="N68" s="6">
        <f t="shared" si="28"/>
        <v>54.199999999999932</v>
      </c>
      <c r="O68" s="6">
        <f t="shared" si="28"/>
        <v>53.733333333333235</v>
      </c>
      <c r="P68" s="6">
        <f t="shared" si="28"/>
        <v>53.266666666666652</v>
      </c>
      <c r="Q68" s="6">
        <f t="shared" si="28"/>
        <v>52.799999999999955</v>
      </c>
      <c r="R68" s="6">
        <f t="shared" si="28"/>
        <v>52.333333333333258</v>
      </c>
      <c r="S68" s="6">
        <f t="shared" si="28"/>
        <v>51.866666666666561</v>
      </c>
      <c r="T68" s="6">
        <f t="shared" si="28"/>
        <v>51.399999999999977</v>
      </c>
      <c r="U68" s="6">
        <f t="shared" si="28"/>
        <v>50.93333333333328</v>
      </c>
      <c r="V68" s="6">
        <f t="shared" si="28"/>
        <v>50.466666666666583</v>
      </c>
      <c r="W68" s="6">
        <f t="shared" si="28"/>
        <v>50</v>
      </c>
    </row>
    <row r="69" spans="1:23" x14ac:dyDescent="0.25">
      <c r="A69" t="s">
        <v>48</v>
      </c>
      <c r="B69" s="6">
        <f t="shared" si="29"/>
        <v>311</v>
      </c>
      <c r="C69" s="6">
        <f t="shared" si="28"/>
        <v>262.33333333332848</v>
      </c>
      <c r="D69" s="6">
        <f t="shared" si="28"/>
        <v>213.66666666665697</v>
      </c>
      <c r="E69" s="6">
        <f t="shared" si="28"/>
        <v>165</v>
      </c>
      <c r="F69" s="6">
        <f t="shared" si="28"/>
        <v>116.33333333332848</v>
      </c>
      <c r="G69" s="6">
        <f t="shared" si="28"/>
        <v>67.666666666656965</v>
      </c>
      <c r="H69" s="6">
        <f t="shared" si="28"/>
        <v>19</v>
      </c>
      <c r="I69" s="6">
        <f t="shared" si="28"/>
        <v>18.266666666666652</v>
      </c>
      <c r="J69" s="6">
        <f t="shared" si="28"/>
        <v>17.533333333333303</v>
      </c>
      <c r="K69" s="6">
        <f t="shared" si="28"/>
        <v>16.799999999999955</v>
      </c>
      <c r="L69" s="6">
        <f t="shared" si="28"/>
        <v>16.066666666666606</v>
      </c>
      <c r="M69" s="6">
        <f t="shared" si="28"/>
        <v>15.333333333333258</v>
      </c>
      <c r="N69" s="6">
        <f t="shared" si="28"/>
        <v>14.600000000000136</v>
      </c>
      <c r="O69" s="6">
        <f t="shared" si="28"/>
        <v>13.866666666666788</v>
      </c>
      <c r="P69" s="6">
        <f t="shared" si="28"/>
        <v>13.133333333333439</v>
      </c>
      <c r="Q69" s="6">
        <f t="shared" si="28"/>
        <v>12.400000000000091</v>
      </c>
      <c r="R69" s="6">
        <f t="shared" si="28"/>
        <v>11.666666666666742</v>
      </c>
      <c r="S69" s="6">
        <f t="shared" si="28"/>
        <v>10.933333333333394</v>
      </c>
      <c r="T69" s="6">
        <f t="shared" si="28"/>
        <v>10.200000000000045</v>
      </c>
      <c r="U69" s="6">
        <f t="shared" si="28"/>
        <v>9.466666666666697</v>
      </c>
      <c r="V69" s="6">
        <f t="shared" si="28"/>
        <v>8.7333333333333485</v>
      </c>
      <c r="W69" s="6">
        <f t="shared" si="28"/>
        <v>8</v>
      </c>
    </row>
    <row r="71" spans="1:23" x14ac:dyDescent="0.25">
      <c r="A71" s="1" t="s">
        <v>59</v>
      </c>
      <c r="B71" s="6">
        <v>2016</v>
      </c>
      <c r="C71">
        <v>2017</v>
      </c>
      <c r="D71" s="6">
        <v>2018</v>
      </c>
      <c r="E71">
        <v>2019</v>
      </c>
      <c r="F71" s="6">
        <v>2020</v>
      </c>
      <c r="G71">
        <v>2021</v>
      </c>
      <c r="H71" s="6">
        <v>2022</v>
      </c>
      <c r="I71">
        <v>2023</v>
      </c>
      <c r="J71" s="6">
        <v>2024</v>
      </c>
      <c r="K71">
        <v>2025</v>
      </c>
      <c r="L71" s="6">
        <v>2026</v>
      </c>
      <c r="M71">
        <v>2027</v>
      </c>
      <c r="N71" s="6">
        <v>2028</v>
      </c>
      <c r="O71">
        <v>2029</v>
      </c>
      <c r="P71" s="6">
        <v>2030</v>
      </c>
      <c r="Q71">
        <v>2031</v>
      </c>
      <c r="R71" s="6">
        <v>2032</v>
      </c>
      <c r="S71">
        <v>2033</v>
      </c>
      <c r="T71" s="6">
        <v>2034</v>
      </c>
      <c r="U71">
        <v>2035</v>
      </c>
      <c r="V71" s="6">
        <v>2036</v>
      </c>
      <c r="W71">
        <v>2037</v>
      </c>
    </row>
    <row r="72" spans="1:23" x14ac:dyDescent="0.25">
      <c r="A72" t="s">
        <v>44</v>
      </c>
      <c r="B72" s="6">
        <f>B57</f>
        <v>198</v>
      </c>
      <c r="C72" s="6">
        <f t="shared" ref="C72:W72" si="30">C57</f>
        <v>198</v>
      </c>
      <c r="D72" s="6">
        <f t="shared" si="30"/>
        <v>198</v>
      </c>
      <c r="E72" s="6">
        <f t="shared" si="30"/>
        <v>198</v>
      </c>
      <c r="F72" s="6">
        <f t="shared" si="30"/>
        <v>198</v>
      </c>
      <c r="G72" s="6">
        <f t="shared" si="30"/>
        <v>198</v>
      </c>
      <c r="H72" s="6">
        <f t="shared" si="30"/>
        <v>198</v>
      </c>
      <c r="I72" s="6">
        <f t="shared" si="30"/>
        <v>197.93333333333337</v>
      </c>
      <c r="J72" s="6">
        <f t="shared" si="30"/>
        <v>197.86666666666667</v>
      </c>
      <c r="K72" s="6">
        <f t="shared" si="30"/>
        <v>197.8</v>
      </c>
      <c r="L72" s="6">
        <f t="shared" si="30"/>
        <v>197.73333333333335</v>
      </c>
      <c r="M72" s="6">
        <f t="shared" si="30"/>
        <v>197.66666666666669</v>
      </c>
      <c r="N72" s="6">
        <f t="shared" si="30"/>
        <v>197.60000000000002</v>
      </c>
      <c r="O72" s="6">
        <f t="shared" si="30"/>
        <v>197.53333333333336</v>
      </c>
      <c r="P72" s="6">
        <f t="shared" si="30"/>
        <v>197.4666666666667</v>
      </c>
      <c r="Q72" s="6">
        <f t="shared" si="30"/>
        <v>197.40000000000003</v>
      </c>
      <c r="R72" s="6">
        <f t="shared" si="30"/>
        <v>197.33333333333334</v>
      </c>
      <c r="S72" s="6">
        <f t="shared" si="30"/>
        <v>197.26666666666668</v>
      </c>
      <c r="T72" s="6">
        <f t="shared" si="30"/>
        <v>197.20000000000002</v>
      </c>
      <c r="U72" s="6">
        <f t="shared" si="30"/>
        <v>197.13333333333335</v>
      </c>
      <c r="V72" s="6">
        <f t="shared" si="30"/>
        <v>197.06666666666669</v>
      </c>
      <c r="W72" s="6">
        <f t="shared" si="30"/>
        <v>197.00000000000003</v>
      </c>
    </row>
    <row r="73" spans="1:23" x14ac:dyDescent="0.25">
      <c r="A73" t="s">
        <v>45</v>
      </c>
      <c r="B73" s="6">
        <f t="shared" ref="B73:W73" si="31">B58</f>
        <v>198</v>
      </c>
      <c r="C73" s="6">
        <f t="shared" si="31"/>
        <v>197.83333333333331</v>
      </c>
      <c r="D73" s="6">
        <f t="shared" si="31"/>
        <v>197.66666666666663</v>
      </c>
      <c r="E73" s="6">
        <f t="shared" si="31"/>
        <v>197.5</v>
      </c>
      <c r="F73" s="6">
        <f t="shared" si="31"/>
        <v>197.33333333333331</v>
      </c>
      <c r="G73" s="6">
        <f t="shared" si="31"/>
        <v>197.16666666666663</v>
      </c>
      <c r="H73" s="6">
        <f t="shared" si="31"/>
        <v>197</v>
      </c>
      <c r="I73" s="6">
        <f t="shared" si="31"/>
        <v>196.93333333333337</v>
      </c>
      <c r="J73" s="6">
        <f t="shared" si="31"/>
        <v>196.86666666666667</v>
      </c>
      <c r="K73" s="6">
        <f t="shared" si="31"/>
        <v>196.8</v>
      </c>
      <c r="L73" s="6">
        <f t="shared" si="31"/>
        <v>196.73333333333335</v>
      </c>
      <c r="M73" s="6">
        <f t="shared" si="31"/>
        <v>196.66666666666669</v>
      </c>
      <c r="N73" s="6">
        <f t="shared" si="31"/>
        <v>196.60000000000002</v>
      </c>
      <c r="O73" s="6">
        <f t="shared" si="31"/>
        <v>196.53333333333336</v>
      </c>
      <c r="P73" s="6">
        <f t="shared" si="31"/>
        <v>196.4666666666667</v>
      </c>
      <c r="Q73" s="6">
        <f t="shared" si="31"/>
        <v>196.40000000000003</v>
      </c>
      <c r="R73" s="6">
        <f t="shared" si="31"/>
        <v>196.33333333333334</v>
      </c>
      <c r="S73" s="6">
        <f t="shared" si="31"/>
        <v>196.26666666666668</v>
      </c>
      <c r="T73" s="6">
        <f t="shared" si="31"/>
        <v>196.20000000000002</v>
      </c>
      <c r="U73" s="6">
        <f t="shared" si="31"/>
        <v>196.13333333333335</v>
      </c>
      <c r="V73" s="6">
        <f t="shared" si="31"/>
        <v>196.06666666666669</v>
      </c>
      <c r="W73" s="6">
        <f t="shared" si="31"/>
        <v>196.00000000000003</v>
      </c>
    </row>
    <row r="74" spans="1:23" x14ac:dyDescent="0.25">
      <c r="A74" t="s">
        <v>46</v>
      </c>
      <c r="B74" s="6">
        <f t="shared" ref="B74:W74" si="32">B59</f>
        <v>198</v>
      </c>
      <c r="C74" s="6">
        <f t="shared" si="32"/>
        <v>197.5</v>
      </c>
      <c r="D74" s="6">
        <f t="shared" si="32"/>
        <v>197</v>
      </c>
      <c r="E74" s="6">
        <f t="shared" si="32"/>
        <v>196.5</v>
      </c>
      <c r="F74" s="6">
        <f t="shared" si="32"/>
        <v>196</v>
      </c>
      <c r="G74" s="6">
        <f t="shared" si="32"/>
        <v>195.5</v>
      </c>
      <c r="H74" s="6">
        <f t="shared" si="32"/>
        <v>195</v>
      </c>
      <c r="I74" s="6">
        <f t="shared" si="32"/>
        <v>194.73333333333335</v>
      </c>
      <c r="J74" s="6">
        <f t="shared" si="32"/>
        <v>194.46666666666658</v>
      </c>
      <c r="K74" s="6">
        <f t="shared" si="32"/>
        <v>194.19999999999993</v>
      </c>
      <c r="L74" s="6">
        <f t="shared" si="32"/>
        <v>193.93333333333328</v>
      </c>
      <c r="M74" s="6">
        <f t="shared" si="32"/>
        <v>193.66666666666663</v>
      </c>
      <c r="N74" s="6">
        <f t="shared" si="32"/>
        <v>193.39999999999998</v>
      </c>
      <c r="O74" s="6">
        <f t="shared" si="32"/>
        <v>193.13333333333333</v>
      </c>
      <c r="P74" s="6">
        <f t="shared" si="32"/>
        <v>192.86666666666667</v>
      </c>
      <c r="Q74" s="6">
        <f t="shared" si="32"/>
        <v>192.60000000000002</v>
      </c>
      <c r="R74" s="6">
        <f t="shared" si="32"/>
        <v>192.33333333333326</v>
      </c>
      <c r="S74" s="6">
        <f t="shared" si="32"/>
        <v>192.06666666666661</v>
      </c>
      <c r="T74" s="6">
        <f t="shared" si="32"/>
        <v>191.79999999999995</v>
      </c>
      <c r="U74" s="6">
        <f t="shared" si="32"/>
        <v>191.5333333333333</v>
      </c>
      <c r="V74" s="6">
        <f t="shared" si="32"/>
        <v>191.26666666666665</v>
      </c>
      <c r="W74" s="6">
        <f t="shared" si="32"/>
        <v>191</v>
      </c>
    </row>
    <row r="75" spans="1:23" x14ac:dyDescent="0.25">
      <c r="A75" t="s">
        <v>47</v>
      </c>
      <c r="B75" s="6">
        <f t="shared" ref="B75:W76" si="33">B60</f>
        <v>198</v>
      </c>
      <c r="C75" s="6">
        <f t="shared" si="33"/>
        <v>197.33333333333326</v>
      </c>
      <c r="D75" s="6">
        <f t="shared" si="33"/>
        <v>196.66666666666652</v>
      </c>
      <c r="E75" s="6">
        <f t="shared" si="33"/>
        <v>196</v>
      </c>
      <c r="F75" s="6">
        <f t="shared" si="33"/>
        <v>195.33333333333326</v>
      </c>
      <c r="G75" s="6">
        <f t="shared" si="33"/>
        <v>194.66666666666652</v>
      </c>
      <c r="H75" s="6">
        <f t="shared" si="33"/>
        <v>194</v>
      </c>
      <c r="I75" s="6">
        <f t="shared" si="33"/>
        <v>193.8</v>
      </c>
      <c r="J75" s="6">
        <f t="shared" si="33"/>
        <v>193.60000000000002</v>
      </c>
      <c r="K75" s="6">
        <f t="shared" si="33"/>
        <v>193.40000000000003</v>
      </c>
      <c r="L75" s="6">
        <f t="shared" si="33"/>
        <v>193.20000000000005</v>
      </c>
      <c r="M75" s="6">
        <f t="shared" si="33"/>
        <v>193.00000000000006</v>
      </c>
      <c r="N75" s="6">
        <f t="shared" si="33"/>
        <v>192.8</v>
      </c>
      <c r="O75" s="6">
        <f t="shared" si="33"/>
        <v>192.60000000000002</v>
      </c>
      <c r="P75" s="6">
        <f t="shared" si="33"/>
        <v>192.40000000000003</v>
      </c>
      <c r="Q75" s="6">
        <f t="shared" si="33"/>
        <v>192.20000000000005</v>
      </c>
      <c r="R75" s="6">
        <f t="shared" si="33"/>
        <v>192.00000000000006</v>
      </c>
      <c r="S75" s="6">
        <f t="shared" si="33"/>
        <v>191.8</v>
      </c>
      <c r="T75" s="6">
        <f t="shared" si="33"/>
        <v>191.60000000000002</v>
      </c>
      <c r="U75" s="6">
        <f t="shared" si="33"/>
        <v>191.40000000000003</v>
      </c>
      <c r="V75" s="6">
        <f t="shared" si="33"/>
        <v>191.20000000000005</v>
      </c>
      <c r="W75" s="6">
        <f t="shared" si="33"/>
        <v>191.00000000000006</v>
      </c>
    </row>
    <row r="76" spans="1:23" x14ac:dyDescent="0.25">
      <c r="A76" t="s">
        <v>48</v>
      </c>
      <c r="B76" s="6">
        <f t="shared" si="33"/>
        <v>198</v>
      </c>
      <c r="C76" s="6">
        <f t="shared" si="33"/>
        <v>196.83333333333348</v>
      </c>
      <c r="D76" s="6">
        <f t="shared" si="33"/>
        <v>195.66666666666697</v>
      </c>
      <c r="E76" s="6">
        <f t="shared" si="33"/>
        <v>194.5</v>
      </c>
      <c r="F76" s="6">
        <f t="shared" si="33"/>
        <v>193.33333333333348</v>
      </c>
      <c r="G76" s="6">
        <f t="shared" si="33"/>
        <v>192.16666666666697</v>
      </c>
      <c r="H76" s="6">
        <f t="shared" si="33"/>
        <v>191</v>
      </c>
      <c r="I76" s="6">
        <f t="shared" si="33"/>
        <v>190.33333333333326</v>
      </c>
      <c r="J76" s="6">
        <f t="shared" si="33"/>
        <v>189.66666666666652</v>
      </c>
      <c r="K76" s="6">
        <f t="shared" si="33"/>
        <v>189</v>
      </c>
      <c r="L76" s="6">
        <f t="shared" si="33"/>
        <v>188.33333333333326</v>
      </c>
      <c r="M76" s="6">
        <f t="shared" si="33"/>
        <v>187.66666666666652</v>
      </c>
      <c r="N76" s="6">
        <f t="shared" si="33"/>
        <v>187</v>
      </c>
      <c r="O76" s="6">
        <f t="shared" si="33"/>
        <v>186.33333333333326</v>
      </c>
      <c r="P76" s="6">
        <f t="shared" si="33"/>
        <v>185.66666666666652</v>
      </c>
      <c r="Q76" s="6">
        <f t="shared" si="33"/>
        <v>185</v>
      </c>
      <c r="R76" s="6">
        <f t="shared" si="33"/>
        <v>184.33333333333326</v>
      </c>
      <c r="S76" s="6">
        <f t="shared" si="33"/>
        <v>183.66666666666652</v>
      </c>
      <c r="T76" s="6">
        <f t="shared" si="33"/>
        <v>183</v>
      </c>
      <c r="U76" s="6">
        <f t="shared" si="33"/>
        <v>182.33333333333326</v>
      </c>
      <c r="V76" s="6">
        <f t="shared" si="33"/>
        <v>181.66666666666652</v>
      </c>
      <c r="W76" s="6">
        <f t="shared" si="33"/>
        <v>181</v>
      </c>
    </row>
    <row r="78" spans="1:23" x14ac:dyDescent="0.25">
      <c r="A78" s="1" t="s">
        <v>61</v>
      </c>
      <c r="B78" s="6">
        <v>2016</v>
      </c>
      <c r="C78">
        <v>2017</v>
      </c>
      <c r="D78" s="6">
        <v>2018</v>
      </c>
      <c r="E78">
        <v>2019</v>
      </c>
      <c r="F78" s="6">
        <v>2020</v>
      </c>
      <c r="G78">
        <v>2021</v>
      </c>
      <c r="H78" s="6">
        <v>2022</v>
      </c>
      <c r="I78">
        <v>2023</v>
      </c>
      <c r="J78" s="6">
        <v>2024</v>
      </c>
      <c r="K78">
        <v>2025</v>
      </c>
      <c r="L78" s="6">
        <v>2026</v>
      </c>
      <c r="M78">
        <v>2027</v>
      </c>
      <c r="N78" s="6">
        <v>2028</v>
      </c>
      <c r="O78">
        <v>2029</v>
      </c>
      <c r="P78" s="6">
        <v>2030</v>
      </c>
      <c r="Q78">
        <v>2031</v>
      </c>
      <c r="R78" s="6">
        <v>2032</v>
      </c>
      <c r="S78">
        <v>2033</v>
      </c>
      <c r="T78" s="6">
        <v>2034</v>
      </c>
      <c r="U78">
        <v>2035</v>
      </c>
      <c r="V78" s="6">
        <v>2036</v>
      </c>
      <c r="W78">
        <v>2037</v>
      </c>
    </row>
    <row r="79" spans="1:23" x14ac:dyDescent="0.25">
      <c r="A79" t="s">
        <v>44</v>
      </c>
      <c r="B79" s="5">
        <v>0</v>
      </c>
      <c r="C79" s="5">
        <f>B65-C65</f>
        <v>0</v>
      </c>
      <c r="D79" s="5">
        <f t="shared" ref="D79:W83" si="34">C65-D65</f>
        <v>0</v>
      </c>
      <c r="E79" s="5">
        <f t="shared" si="34"/>
        <v>0</v>
      </c>
      <c r="F79" s="5">
        <f t="shared" si="34"/>
        <v>0</v>
      </c>
      <c r="G79" s="5">
        <f t="shared" si="34"/>
        <v>0</v>
      </c>
      <c r="H79" s="5">
        <f t="shared" si="34"/>
        <v>0</v>
      </c>
      <c r="I79" s="5">
        <f t="shared" si="34"/>
        <v>0</v>
      </c>
      <c r="J79" s="5">
        <f t="shared" si="34"/>
        <v>0</v>
      </c>
      <c r="K79" s="5">
        <f t="shared" si="34"/>
        <v>0</v>
      </c>
      <c r="L79" s="5">
        <f t="shared" si="34"/>
        <v>0</v>
      </c>
      <c r="M79" s="5">
        <f t="shared" si="34"/>
        <v>0</v>
      </c>
      <c r="N79" s="5">
        <f t="shared" si="34"/>
        <v>0</v>
      </c>
      <c r="O79" s="5">
        <f t="shared" si="34"/>
        <v>0</v>
      </c>
      <c r="P79" s="5">
        <f t="shared" si="34"/>
        <v>0</v>
      </c>
      <c r="Q79" s="5">
        <f t="shared" si="34"/>
        <v>0</v>
      </c>
      <c r="R79" s="5">
        <f t="shared" si="34"/>
        <v>0</v>
      </c>
      <c r="S79" s="5">
        <f t="shared" si="34"/>
        <v>0</v>
      </c>
      <c r="T79" s="5">
        <f t="shared" si="34"/>
        <v>0</v>
      </c>
      <c r="U79" s="5">
        <f t="shared" si="34"/>
        <v>0</v>
      </c>
      <c r="V79" s="5">
        <f t="shared" si="34"/>
        <v>0</v>
      </c>
      <c r="W79" s="5">
        <f t="shared" si="34"/>
        <v>0</v>
      </c>
    </row>
    <row r="80" spans="1:23" x14ac:dyDescent="0.25">
      <c r="A80" t="s">
        <v>45</v>
      </c>
      <c r="B80" s="5">
        <v>0</v>
      </c>
      <c r="C80" s="5">
        <f t="shared" ref="C80:R83" si="35">B66-C66</f>
        <v>7.3333333333339397</v>
      </c>
      <c r="D80" s="5">
        <f t="shared" si="35"/>
        <v>7.3333333333339397</v>
      </c>
      <c r="E80" s="5">
        <f t="shared" si="35"/>
        <v>7.3333333333321207</v>
      </c>
      <c r="F80" s="5">
        <f t="shared" si="35"/>
        <v>7.3333333333339397</v>
      </c>
      <c r="G80" s="5">
        <f t="shared" si="35"/>
        <v>7.3333333333339397</v>
      </c>
      <c r="H80" s="5">
        <f t="shared" si="35"/>
        <v>7.3333333333321207</v>
      </c>
      <c r="I80" s="5">
        <f t="shared" si="35"/>
        <v>0.13333333333326891</v>
      </c>
      <c r="J80" s="5">
        <f t="shared" si="35"/>
        <v>0.1333333333333826</v>
      </c>
      <c r="K80" s="5">
        <f t="shared" si="35"/>
        <v>0.13333333333332575</v>
      </c>
      <c r="L80" s="5">
        <f t="shared" si="35"/>
        <v>0.13333333333332575</v>
      </c>
      <c r="M80" s="5">
        <f t="shared" si="35"/>
        <v>0.13333333333332575</v>
      </c>
      <c r="N80" s="5">
        <f t="shared" si="35"/>
        <v>0.13333333333332575</v>
      </c>
      <c r="O80" s="5">
        <f t="shared" si="35"/>
        <v>0.13333333333332575</v>
      </c>
      <c r="P80" s="5">
        <f t="shared" si="35"/>
        <v>0.13333333333332575</v>
      </c>
      <c r="Q80" s="5">
        <f t="shared" si="35"/>
        <v>0.13333333333332575</v>
      </c>
      <c r="R80" s="5">
        <f t="shared" si="35"/>
        <v>0.1333333333333826</v>
      </c>
      <c r="S80" s="5">
        <f t="shared" si="34"/>
        <v>0.13333333333332575</v>
      </c>
      <c r="T80" s="5">
        <f t="shared" si="34"/>
        <v>0.13333333333332575</v>
      </c>
      <c r="U80" s="5">
        <f t="shared" si="34"/>
        <v>0.13333333333332575</v>
      </c>
      <c r="V80" s="5">
        <f t="shared" si="34"/>
        <v>0.13333333333332575</v>
      </c>
      <c r="W80" s="5">
        <f t="shared" si="34"/>
        <v>0.13333333333332575</v>
      </c>
    </row>
    <row r="81" spans="1:23" x14ac:dyDescent="0.25">
      <c r="A81" t="s">
        <v>46</v>
      </c>
      <c r="B81" s="5">
        <v>0</v>
      </c>
      <c r="C81" s="5">
        <f t="shared" si="35"/>
        <v>33</v>
      </c>
      <c r="D81" s="5">
        <f t="shared" si="34"/>
        <v>33</v>
      </c>
      <c r="E81" s="5">
        <f t="shared" si="34"/>
        <v>33</v>
      </c>
      <c r="F81" s="5">
        <f t="shared" si="34"/>
        <v>33</v>
      </c>
      <c r="G81" s="5">
        <f t="shared" si="34"/>
        <v>33</v>
      </c>
      <c r="H81" s="5">
        <f t="shared" si="34"/>
        <v>33</v>
      </c>
      <c r="I81" s="5">
        <f t="shared" si="34"/>
        <v>0.26666666666665151</v>
      </c>
      <c r="J81" s="5">
        <f t="shared" si="34"/>
        <v>0.2666666666667652</v>
      </c>
      <c r="K81" s="5">
        <f t="shared" si="34"/>
        <v>0.26666666666665151</v>
      </c>
      <c r="L81" s="5">
        <f t="shared" si="34"/>
        <v>0.26666666666665151</v>
      </c>
      <c r="M81" s="5">
        <f t="shared" si="34"/>
        <v>0.26666666666665151</v>
      </c>
      <c r="N81" s="5">
        <f t="shared" si="34"/>
        <v>0.26666666666665151</v>
      </c>
      <c r="O81" s="5">
        <f t="shared" si="34"/>
        <v>0.26666666666665151</v>
      </c>
      <c r="P81" s="5">
        <f t="shared" si="34"/>
        <v>0.26666666666665151</v>
      </c>
      <c r="Q81" s="5">
        <f t="shared" si="34"/>
        <v>0.26666666666665151</v>
      </c>
      <c r="R81" s="5">
        <f t="shared" si="34"/>
        <v>0.2666666666667652</v>
      </c>
      <c r="S81" s="5">
        <f t="shared" si="34"/>
        <v>0.26666666666665151</v>
      </c>
      <c r="T81" s="5">
        <f t="shared" si="34"/>
        <v>0.26666666666665151</v>
      </c>
      <c r="U81" s="5">
        <f t="shared" si="34"/>
        <v>0.26666666666665151</v>
      </c>
      <c r="V81" s="5">
        <f t="shared" si="34"/>
        <v>0.26666666666665151</v>
      </c>
      <c r="W81" s="5">
        <f t="shared" si="34"/>
        <v>0.26666666666665151</v>
      </c>
    </row>
    <row r="82" spans="1:23" x14ac:dyDescent="0.25">
      <c r="A82" t="s">
        <v>47</v>
      </c>
      <c r="B82" s="5">
        <v>0</v>
      </c>
      <c r="C82" s="5">
        <f t="shared" si="35"/>
        <v>42.333333333328483</v>
      </c>
      <c r="D82" s="5">
        <f t="shared" si="34"/>
        <v>42.333333333328483</v>
      </c>
      <c r="E82" s="5">
        <f t="shared" si="34"/>
        <v>42.333333333343035</v>
      </c>
      <c r="F82" s="5">
        <f t="shared" si="34"/>
        <v>42.333333333328483</v>
      </c>
      <c r="G82" s="5">
        <f t="shared" si="34"/>
        <v>42.333333333328483</v>
      </c>
      <c r="H82" s="5">
        <f t="shared" si="34"/>
        <v>42.333333333343035</v>
      </c>
      <c r="I82" s="5">
        <f t="shared" si="34"/>
        <v>0.46666666666669698</v>
      </c>
      <c r="J82" s="5">
        <f t="shared" si="34"/>
        <v>0.46666666666669698</v>
      </c>
      <c r="K82" s="5">
        <f t="shared" si="34"/>
        <v>0.46666666666669698</v>
      </c>
      <c r="L82" s="5">
        <f t="shared" si="34"/>
        <v>0.4666666666665833</v>
      </c>
      <c r="M82" s="5">
        <f t="shared" si="34"/>
        <v>0.46666666666669698</v>
      </c>
      <c r="N82" s="5">
        <f t="shared" si="34"/>
        <v>0.46666666666669698</v>
      </c>
      <c r="O82" s="5">
        <f t="shared" si="34"/>
        <v>0.46666666666669698</v>
      </c>
      <c r="P82" s="5">
        <f t="shared" si="34"/>
        <v>0.4666666666665833</v>
      </c>
      <c r="Q82" s="5">
        <f t="shared" si="34"/>
        <v>0.46666666666669698</v>
      </c>
      <c r="R82" s="5">
        <f t="shared" si="34"/>
        <v>0.46666666666669698</v>
      </c>
      <c r="S82" s="5">
        <f t="shared" si="34"/>
        <v>0.46666666666669698</v>
      </c>
      <c r="T82" s="5">
        <f t="shared" si="34"/>
        <v>0.4666666666665833</v>
      </c>
      <c r="U82" s="5">
        <f t="shared" si="34"/>
        <v>0.46666666666669698</v>
      </c>
      <c r="V82" s="5">
        <f t="shared" si="34"/>
        <v>0.46666666666669698</v>
      </c>
      <c r="W82" s="5">
        <f t="shared" si="34"/>
        <v>0.4666666666665833</v>
      </c>
    </row>
    <row r="83" spans="1:23" x14ac:dyDescent="0.25">
      <c r="A83" t="s">
        <v>48</v>
      </c>
      <c r="B83" s="5">
        <v>0</v>
      </c>
      <c r="C83" s="5">
        <f t="shared" si="35"/>
        <v>48.666666666671517</v>
      </c>
      <c r="D83" s="5">
        <f t="shared" si="34"/>
        <v>48.666666666671517</v>
      </c>
      <c r="E83" s="5">
        <f t="shared" si="34"/>
        <v>48.666666666656965</v>
      </c>
      <c r="F83" s="5">
        <f t="shared" si="34"/>
        <v>48.666666666671517</v>
      </c>
      <c r="G83" s="5">
        <f t="shared" si="34"/>
        <v>48.666666666671517</v>
      </c>
      <c r="H83" s="5">
        <f t="shared" si="34"/>
        <v>48.666666666656965</v>
      </c>
      <c r="I83" s="5">
        <f t="shared" si="34"/>
        <v>0.73333333333334849</v>
      </c>
      <c r="J83" s="5">
        <f t="shared" si="34"/>
        <v>0.73333333333334849</v>
      </c>
      <c r="K83" s="5">
        <f t="shared" si="34"/>
        <v>0.73333333333334849</v>
      </c>
      <c r="L83" s="5">
        <f t="shared" si="34"/>
        <v>0.73333333333334849</v>
      </c>
      <c r="M83" s="5">
        <f t="shared" si="34"/>
        <v>0.73333333333334849</v>
      </c>
      <c r="N83" s="5">
        <f t="shared" si="34"/>
        <v>0.73333333333312112</v>
      </c>
      <c r="O83" s="5">
        <f t="shared" si="34"/>
        <v>0.73333333333334849</v>
      </c>
      <c r="P83" s="5">
        <f t="shared" si="34"/>
        <v>0.73333333333334849</v>
      </c>
      <c r="Q83" s="5">
        <f t="shared" si="34"/>
        <v>0.73333333333334849</v>
      </c>
      <c r="R83" s="5">
        <f t="shared" si="34"/>
        <v>0.73333333333334849</v>
      </c>
      <c r="S83" s="5">
        <f t="shared" si="34"/>
        <v>0.73333333333334849</v>
      </c>
      <c r="T83" s="5">
        <f t="shared" si="34"/>
        <v>0.73333333333334849</v>
      </c>
      <c r="U83" s="5">
        <f t="shared" si="34"/>
        <v>0.73333333333334849</v>
      </c>
      <c r="V83" s="5">
        <f t="shared" si="34"/>
        <v>0.73333333333334849</v>
      </c>
      <c r="W83" s="5">
        <f t="shared" si="34"/>
        <v>0.73333333333334849</v>
      </c>
    </row>
    <row r="86" spans="1:23" x14ac:dyDescent="0.25">
      <c r="A86" s="1" t="s">
        <v>62</v>
      </c>
      <c r="B86" s="6">
        <v>2016</v>
      </c>
      <c r="C86">
        <v>2017</v>
      </c>
      <c r="D86" s="6">
        <v>2018</v>
      </c>
      <c r="E86">
        <v>2019</v>
      </c>
      <c r="F86" s="6">
        <v>2020</v>
      </c>
      <c r="G86">
        <v>2021</v>
      </c>
      <c r="H86" s="6">
        <v>2022</v>
      </c>
      <c r="I86">
        <v>2023</v>
      </c>
      <c r="J86" s="6">
        <v>2024</v>
      </c>
      <c r="K86">
        <v>2025</v>
      </c>
      <c r="L86" s="6">
        <v>2026</v>
      </c>
      <c r="M86">
        <v>2027</v>
      </c>
      <c r="N86" s="6">
        <v>2028</v>
      </c>
      <c r="O86">
        <v>2029</v>
      </c>
      <c r="P86" s="6">
        <v>2030</v>
      </c>
      <c r="Q86">
        <v>2031</v>
      </c>
      <c r="R86" s="6">
        <v>2032</v>
      </c>
      <c r="S86">
        <v>2033</v>
      </c>
      <c r="T86" s="6">
        <v>2034</v>
      </c>
      <c r="U86">
        <v>2035</v>
      </c>
      <c r="V86" s="6">
        <v>2036</v>
      </c>
      <c r="W86">
        <v>2037</v>
      </c>
    </row>
    <row r="87" spans="1:23" x14ac:dyDescent="0.25">
      <c r="A87" t="s">
        <v>44</v>
      </c>
      <c r="B87" s="5">
        <v>0</v>
      </c>
      <c r="C87" s="5">
        <f>B72-C72</f>
        <v>0</v>
      </c>
      <c r="D87" s="5">
        <f t="shared" ref="D87:W91" si="36">C72-D72</f>
        <v>0</v>
      </c>
      <c r="E87" s="5">
        <f t="shared" si="36"/>
        <v>0</v>
      </c>
      <c r="F87" s="5">
        <f t="shared" si="36"/>
        <v>0</v>
      </c>
      <c r="G87" s="5">
        <f t="shared" si="36"/>
        <v>0</v>
      </c>
      <c r="H87" s="5">
        <f t="shared" si="36"/>
        <v>0</v>
      </c>
      <c r="I87" s="5">
        <f t="shared" si="36"/>
        <v>6.6666666666634455E-2</v>
      </c>
      <c r="J87" s="5">
        <f t="shared" si="36"/>
        <v>6.6666666666691299E-2</v>
      </c>
      <c r="K87" s="5">
        <f t="shared" si="36"/>
        <v>6.6666666666662877E-2</v>
      </c>
      <c r="L87" s="5">
        <f t="shared" si="36"/>
        <v>6.6666666666662877E-2</v>
      </c>
      <c r="M87" s="5">
        <f t="shared" si="36"/>
        <v>6.6666666666662877E-2</v>
      </c>
      <c r="N87" s="5">
        <f t="shared" si="36"/>
        <v>6.6666666666662877E-2</v>
      </c>
      <c r="O87" s="5">
        <f t="shared" si="36"/>
        <v>6.6666666666662877E-2</v>
      </c>
      <c r="P87" s="5">
        <f t="shared" si="36"/>
        <v>6.6666666666662877E-2</v>
      </c>
      <c r="Q87" s="5">
        <f t="shared" si="36"/>
        <v>6.6666666666662877E-2</v>
      </c>
      <c r="R87" s="5">
        <f t="shared" si="36"/>
        <v>6.6666666666691299E-2</v>
      </c>
      <c r="S87" s="5">
        <f t="shared" si="36"/>
        <v>6.6666666666662877E-2</v>
      </c>
      <c r="T87" s="5">
        <f t="shared" si="36"/>
        <v>6.6666666666662877E-2</v>
      </c>
      <c r="U87" s="5">
        <f t="shared" si="36"/>
        <v>6.6666666666662877E-2</v>
      </c>
      <c r="V87" s="5">
        <f t="shared" si="36"/>
        <v>6.6666666666662877E-2</v>
      </c>
      <c r="W87" s="5">
        <f t="shared" si="36"/>
        <v>6.6666666666662877E-2</v>
      </c>
    </row>
    <row r="88" spans="1:23" x14ac:dyDescent="0.25">
      <c r="A88" t="s">
        <v>45</v>
      </c>
      <c r="B88" s="5">
        <v>0</v>
      </c>
      <c r="C88" s="5">
        <f t="shared" ref="C88:R91" si="37">B73-C73</f>
        <v>0.16666666666668561</v>
      </c>
      <c r="D88" s="5">
        <f t="shared" si="37"/>
        <v>0.16666666666668561</v>
      </c>
      <c r="E88" s="5">
        <f t="shared" si="37"/>
        <v>0.16666666666662877</v>
      </c>
      <c r="F88" s="5">
        <f t="shared" si="37"/>
        <v>0.16666666666668561</v>
      </c>
      <c r="G88" s="5">
        <f t="shared" si="37"/>
        <v>0.16666666666668561</v>
      </c>
      <c r="H88" s="5">
        <f t="shared" si="37"/>
        <v>0.16666666666662877</v>
      </c>
      <c r="I88" s="5">
        <f t="shared" si="37"/>
        <v>6.6666666666634455E-2</v>
      </c>
      <c r="J88" s="5">
        <f t="shared" si="37"/>
        <v>6.6666666666691299E-2</v>
      </c>
      <c r="K88" s="5">
        <f t="shared" si="37"/>
        <v>6.6666666666662877E-2</v>
      </c>
      <c r="L88" s="5">
        <f t="shared" si="37"/>
        <v>6.6666666666662877E-2</v>
      </c>
      <c r="M88" s="5">
        <f t="shared" si="37"/>
        <v>6.6666666666662877E-2</v>
      </c>
      <c r="N88" s="5">
        <f t="shared" si="37"/>
        <v>6.6666666666662877E-2</v>
      </c>
      <c r="O88" s="5">
        <f t="shared" si="37"/>
        <v>6.6666666666662877E-2</v>
      </c>
      <c r="P88" s="5">
        <f t="shared" si="37"/>
        <v>6.6666666666662877E-2</v>
      </c>
      <c r="Q88" s="5">
        <f t="shared" si="37"/>
        <v>6.6666666666662877E-2</v>
      </c>
      <c r="R88" s="5">
        <f t="shared" si="37"/>
        <v>6.6666666666691299E-2</v>
      </c>
      <c r="S88" s="5">
        <f t="shared" si="36"/>
        <v>6.6666666666662877E-2</v>
      </c>
      <c r="T88" s="5">
        <f t="shared" si="36"/>
        <v>6.6666666666662877E-2</v>
      </c>
      <c r="U88" s="5">
        <f t="shared" si="36"/>
        <v>6.6666666666662877E-2</v>
      </c>
      <c r="V88" s="5">
        <f t="shared" si="36"/>
        <v>6.6666666666662877E-2</v>
      </c>
      <c r="W88" s="5">
        <f t="shared" si="36"/>
        <v>6.6666666666662877E-2</v>
      </c>
    </row>
    <row r="89" spans="1:23" x14ac:dyDescent="0.25">
      <c r="A89" t="s">
        <v>46</v>
      </c>
      <c r="B89" s="5">
        <v>0</v>
      </c>
      <c r="C89" s="5">
        <f t="shared" si="37"/>
        <v>0.5</v>
      </c>
      <c r="D89" s="5">
        <f t="shared" si="36"/>
        <v>0.5</v>
      </c>
      <c r="E89" s="5">
        <f t="shared" si="36"/>
        <v>0.5</v>
      </c>
      <c r="F89" s="5">
        <f t="shared" si="36"/>
        <v>0.5</v>
      </c>
      <c r="G89" s="5">
        <f t="shared" si="36"/>
        <v>0.5</v>
      </c>
      <c r="H89" s="5">
        <f t="shared" si="36"/>
        <v>0.5</v>
      </c>
      <c r="I89" s="5">
        <f t="shared" si="36"/>
        <v>0.26666666666665151</v>
      </c>
      <c r="J89" s="5">
        <f t="shared" si="36"/>
        <v>0.2666666666667652</v>
      </c>
      <c r="K89" s="5">
        <f t="shared" si="36"/>
        <v>0.26666666666665151</v>
      </c>
      <c r="L89" s="5">
        <f t="shared" si="36"/>
        <v>0.26666666666665151</v>
      </c>
      <c r="M89" s="5">
        <f t="shared" si="36"/>
        <v>0.26666666666665151</v>
      </c>
      <c r="N89" s="5">
        <f t="shared" si="36"/>
        <v>0.26666666666665151</v>
      </c>
      <c r="O89" s="5">
        <f t="shared" si="36"/>
        <v>0.26666666666665151</v>
      </c>
      <c r="P89" s="5">
        <f t="shared" si="36"/>
        <v>0.26666666666665151</v>
      </c>
      <c r="Q89" s="5">
        <f t="shared" si="36"/>
        <v>0.26666666666665151</v>
      </c>
      <c r="R89" s="5">
        <f t="shared" si="36"/>
        <v>0.2666666666667652</v>
      </c>
      <c r="S89" s="5">
        <f t="shared" si="36"/>
        <v>0.26666666666665151</v>
      </c>
      <c r="T89" s="5">
        <f t="shared" si="36"/>
        <v>0.26666666666665151</v>
      </c>
      <c r="U89" s="5">
        <f t="shared" si="36"/>
        <v>0.26666666666665151</v>
      </c>
      <c r="V89" s="5">
        <f t="shared" si="36"/>
        <v>0.26666666666665151</v>
      </c>
      <c r="W89" s="5">
        <f t="shared" si="36"/>
        <v>0.26666666666665151</v>
      </c>
    </row>
    <row r="90" spans="1:23" x14ac:dyDescent="0.25">
      <c r="A90" t="s">
        <v>47</v>
      </c>
      <c r="B90" s="5">
        <v>0</v>
      </c>
      <c r="C90" s="5">
        <f t="shared" si="37"/>
        <v>0.66666666666674246</v>
      </c>
      <c r="D90" s="5">
        <f t="shared" si="36"/>
        <v>0.66666666666674246</v>
      </c>
      <c r="E90" s="5">
        <f t="shared" si="36"/>
        <v>0.66666666666651508</v>
      </c>
      <c r="F90" s="5">
        <f t="shared" si="36"/>
        <v>0.66666666666674246</v>
      </c>
      <c r="G90" s="5">
        <f t="shared" si="36"/>
        <v>0.66666666666674246</v>
      </c>
      <c r="H90" s="5">
        <f t="shared" si="36"/>
        <v>0.66666666666651508</v>
      </c>
      <c r="I90" s="5">
        <f t="shared" si="36"/>
        <v>0.19999999999998863</v>
      </c>
      <c r="J90" s="5">
        <f t="shared" si="36"/>
        <v>0.19999999999998863</v>
      </c>
      <c r="K90" s="5">
        <f t="shared" si="36"/>
        <v>0.19999999999998863</v>
      </c>
      <c r="L90" s="5">
        <f t="shared" si="36"/>
        <v>0.19999999999998863</v>
      </c>
      <c r="M90" s="5">
        <f t="shared" si="36"/>
        <v>0.19999999999998863</v>
      </c>
      <c r="N90" s="5">
        <f t="shared" si="36"/>
        <v>0.20000000000004547</v>
      </c>
      <c r="O90" s="5">
        <f t="shared" si="36"/>
        <v>0.19999999999998863</v>
      </c>
      <c r="P90" s="5">
        <f t="shared" si="36"/>
        <v>0.19999999999998863</v>
      </c>
      <c r="Q90" s="5">
        <f t="shared" si="36"/>
        <v>0.19999999999998863</v>
      </c>
      <c r="R90" s="5">
        <f t="shared" si="36"/>
        <v>0.19999999999998863</v>
      </c>
      <c r="S90" s="5">
        <f t="shared" si="36"/>
        <v>0.20000000000004547</v>
      </c>
      <c r="T90" s="5">
        <f t="shared" si="36"/>
        <v>0.19999999999998863</v>
      </c>
      <c r="U90" s="5">
        <f t="shared" si="36"/>
        <v>0.19999999999998863</v>
      </c>
      <c r="V90" s="5">
        <f t="shared" si="36"/>
        <v>0.19999999999998863</v>
      </c>
      <c r="W90" s="5">
        <f t="shared" si="36"/>
        <v>0.19999999999998863</v>
      </c>
    </row>
    <row r="91" spans="1:23" x14ac:dyDescent="0.25">
      <c r="A91" t="s">
        <v>48</v>
      </c>
      <c r="B91" s="5">
        <v>1</v>
      </c>
      <c r="C91" s="5">
        <f t="shared" si="37"/>
        <v>1.1666666666665151</v>
      </c>
      <c r="D91" s="5">
        <f t="shared" si="36"/>
        <v>1.1666666666665151</v>
      </c>
      <c r="E91" s="5">
        <f t="shared" si="36"/>
        <v>1.1666666666669698</v>
      </c>
      <c r="F91" s="5">
        <f t="shared" si="36"/>
        <v>1.1666666666665151</v>
      </c>
      <c r="G91" s="5">
        <f t="shared" si="36"/>
        <v>1.1666666666665151</v>
      </c>
      <c r="H91" s="5">
        <f t="shared" si="36"/>
        <v>1.1666666666669698</v>
      </c>
      <c r="I91" s="5">
        <f t="shared" si="36"/>
        <v>0.66666666666674246</v>
      </c>
      <c r="J91" s="5">
        <f t="shared" si="36"/>
        <v>0.66666666666674246</v>
      </c>
      <c r="K91" s="5">
        <f t="shared" si="36"/>
        <v>0.66666666666651508</v>
      </c>
      <c r="L91" s="5">
        <f t="shared" si="36"/>
        <v>0.66666666666674246</v>
      </c>
      <c r="M91" s="5">
        <f t="shared" si="36"/>
        <v>0.66666666666674246</v>
      </c>
      <c r="N91" s="5">
        <f t="shared" si="36"/>
        <v>0.66666666666651508</v>
      </c>
      <c r="O91" s="5">
        <f t="shared" si="36"/>
        <v>0.66666666666674246</v>
      </c>
      <c r="P91" s="5">
        <f t="shared" si="36"/>
        <v>0.66666666666674246</v>
      </c>
      <c r="Q91" s="5">
        <f t="shared" si="36"/>
        <v>0.66666666666651508</v>
      </c>
      <c r="R91" s="5">
        <f t="shared" si="36"/>
        <v>0.66666666666674246</v>
      </c>
      <c r="S91" s="5">
        <f t="shared" si="36"/>
        <v>0.66666666666674246</v>
      </c>
      <c r="T91" s="5">
        <f t="shared" si="36"/>
        <v>0.66666666666651508</v>
      </c>
      <c r="U91" s="5">
        <f t="shared" si="36"/>
        <v>0.66666666666674246</v>
      </c>
      <c r="V91" s="5">
        <f t="shared" si="36"/>
        <v>0.66666666666674246</v>
      </c>
      <c r="W91" s="5">
        <f t="shared" si="36"/>
        <v>0.66666666666651508</v>
      </c>
    </row>
    <row r="93" spans="1:23" x14ac:dyDescent="0.25">
      <c r="A93" s="1" t="s">
        <v>65</v>
      </c>
      <c r="C93" s="7" t="s">
        <v>66</v>
      </c>
    </row>
    <row r="94" spans="1:23" x14ac:dyDescent="0.25">
      <c r="A94" t="s">
        <v>45</v>
      </c>
      <c r="B94" s="5">
        <f>SUM(C80:W80)</f>
        <v>45.999999999999943</v>
      </c>
      <c r="C94" s="10">
        <v>56614.688000000009</v>
      </c>
    </row>
    <row r="95" spans="1:23" x14ac:dyDescent="0.25">
      <c r="A95" t="s">
        <v>46</v>
      </c>
      <c r="B95" s="5">
        <f t="shared" ref="B95:B96" si="38">SUM(C81:W81)</f>
        <v>202</v>
      </c>
      <c r="C95" s="10">
        <v>197504.59000000005</v>
      </c>
    </row>
    <row r="96" spans="1:23" x14ac:dyDescent="0.25">
      <c r="A96" t="s">
        <v>47</v>
      </c>
      <c r="B96" s="5">
        <f t="shared" si="38"/>
        <v>261</v>
      </c>
      <c r="C96" s="10">
        <v>256756.55000000002</v>
      </c>
    </row>
    <row r="97" spans="1:3" x14ac:dyDescent="0.25">
      <c r="B97" s="5"/>
    </row>
    <row r="98" spans="1:3" x14ac:dyDescent="0.25">
      <c r="A98" s="1" t="s">
        <v>63</v>
      </c>
    </row>
    <row r="99" spans="1:3" x14ac:dyDescent="0.25">
      <c r="A99" t="s">
        <v>45</v>
      </c>
      <c r="B99">
        <v>2430</v>
      </c>
      <c r="C99" s="6">
        <f>AJ24</f>
        <v>25.894000000000005</v>
      </c>
    </row>
    <row r="100" spans="1:3" x14ac:dyDescent="0.25">
      <c r="A100" t="s">
        <v>46</v>
      </c>
      <c r="B100">
        <v>3700</v>
      </c>
      <c r="C100" s="6">
        <f t="shared" ref="C100:C101" si="39">AJ25</f>
        <v>69.549999999999727</v>
      </c>
    </row>
    <row r="101" spans="1:3" x14ac:dyDescent="0.25">
      <c r="A101" t="s">
        <v>47</v>
      </c>
      <c r="B101">
        <v>3800</v>
      </c>
      <c r="C101" s="6">
        <f t="shared" si="39"/>
        <v>95.871999999999844</v>
      </c>
    </row>
    <row r="105" spans="1:3" x14ac:dyDescent="0.25">
      <c r="A105" s="1"/>
    </row>
    <row r="106" spans="1:3" x14ac:dyDescent="0.25">
      <c r="B106" s="5"/>
    </row>
    <row r="110" spans="1:3" x14ac:dyDescent="0.25">
      <c r="A110" s="1"/>
    </row>
    <row r="111" spans="1:3" x14ac:dyDescent="0.25">
      <c r="B111" s="5"/>
    </row>
    <row r="113" spans="1:2" x14ac:dyDescent="0.25">
      <c r="B113" s="4"/>
    </row>
    <row r="115" spans="1:2" x14ac:dyDescent="0.25">
      <c r="A115" s="1"/>
    </row>
    <row r="116" spans="1:2" x14ac:dyDescent="0.25">
      <c r="B116" s="5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88" zoomScaleNormal="100" workbookViewId="0">
      <selection activeCell="B110" sqref="B110"/>
    </sheetView>
  </sheetViews>
  <sheetFormatPr defaultRowHeight="15" x14ac:dyDescent="0.25"/>
  <cols>
    <col min="1" max="1" width="68.5703125" customWidth="1"/>
    <col min="2" max="2" width="39.7109375" customWidth="1"/>
    <col min="3" max="3" width="31" customWidth="1"/>
    <col min="4" max="4" width="27.85546875" bestFit="1" customWidth="1"/>
    <col min="5" max="5" width="25.7109375" bestFit="1" customWidth="1"/>
    <col min="6" max="36" width="11.7109375" bestFit="1" customWidth="1"/>
  </cols>
  <sheetData>
    <row r="1" spans="1:36" x14ac:dyDescent="0.25">
      <c r="A1" s="15" t="s">
        <v>162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</row>
    <row r="2" spans="1:36" x14ac:dyDescent="0.25">
      <c r="A2" s="1" t="s">
        <v>94</v>
      </c>
    </row>
    <row r="3" spans="1:36" x14ac:dyDescent="0.25">
      <c r="A3" s="1" t="s">
        <v>67</v>
      </c>
      <c r="B3" s="1" t="s">
        <v>68</v>
      </c>
      <c r="C3" s="1" t="s">
        <v>69</v>
      </c>
      <c r="D3" s="1" t="s">
        <v>70</v>
      </c>
      <c r="E3" s="1" t="s">
        <v>71</v>
      </c>
    </row>
    <row r="4" spans="1:36" x14ac:dyDescent="0.25">
      <c r="A4" t="s">
        <v>22</v>
      </c>
      <c r="B4" t="s">
        <v>72</v>
      </c>
      <c r="C4">
        <v>2917</v>
      </c>
      <c r="D4" s="11">
        <v>4.47</v>
      </c>
      <c r="E4" s="11">
        <v>31.16</v>
      </c>
    </row>
    <row r="5" spans="1:36" x14ac:dyDescent="0.25">
      <c r="B5" t="s">
        <v>73</v>
      </c>
      <c r="C5">
        <v>3727</v>
      </c>
      <c r="D5" s="11">
        <v>7.22</v>
      </c>
      <c r="E5" s="11">
        <v>51.37</v>
      </c>
    </row>
    <row r="6" spans="1:36" x14ac:dyDescent="0.25">
      <c r="B6" t="s">
        <v>74</v>
      </c>
      <c r="C6">
        <v>6492</v>
      </c>
      <c r="D6" s="11">
        <v>8.44</v>
      </c>
      <c r="E6" s="11">
        <v>72.8</v>
      </c>
    </row>
    <row r="7" spans="1:36" x14ac:dyDescent="0.25">
      <c r="A7" t="s">
        <v>23</v>
      </c>
      <c r="B7" t="s">
        <v>75</v>
      </c>
      <c r="C7">
        <v>912</v>
      </c>
      <c r="D7" s="11">
        <v>3.6</v>
      </c>
      <c r="E7" s="11">
        <v>13.16</v>
      </c>
    </row>
    <row r="8" spans="1:36" x14ac:dyDescent="0.25">
      <c r="B8" t="s">
        <v>76</v>
      </c>
      <c r="C8">
        <v>1017</v>
      </c>
      <c r="D8" s="11">
        <v>3.27</v>
      </c>
      <c r="E8" s="11">
        <v>15.36</v>
      </c>
    </row>
    <row r="9" spans="1:36" x14ac:dyDescent="0.25">
      <c r="B9" t="s">
        <v>77</v>
      </c>
      <c r="C9">
        <v>2072</v>
      </c>
      <c r="D9" s="11">
        <v>6.78</v>
      </c>
      <c r="E9" s="11">
        <v>31.77</v>
      </c>
    </row>
    <row r="10" spans="1:36" x14ac:dyDescent="0.25">
      <c r="A10" t="s">
        <v>32</v>
      </c>
      <c r="B10" t="s">
        <v>78</v>
      </c>
      <c r="C10">
        <v>968</v>
      </c>
      <c r="D10" s="11">
        <v>15.44</v>
      </c>
      <c r="E10" s="11">
        <v>7.34</v>
      </c>
    </row>
    <row r="11" spans="1:36" x14ac:dyDescent="0.25">
      <c r="B11" t="s">
        <v>79</v>
      </c>
      <c r="C11">
        <v>671</v>
      </c>
      <c r="D11" s="11">
        <v>10.37</v>
      </c>
      <c r="E11" s="11">
        <v>7.04</v>
      </c>
    </row>
    <row r="12" spans="1:36" x14ac:dyDescent="0.25">
      <c r="B12" t="s">
        <v>80</v>
      </c>
      <c r="C12">
        <v>6978</v>
      </c>
      <c r="D12" s="11">
        <v>42.97</v>
      </c>
      <c r="E12" s="11">
        <v>0</v>
      </c>
    </row>
    <row r="13" spans="1:36" x14ac:dyDescent="0.25">
      <c r="A13" t="s">
        <v>24</v>
      </c>
      <c r="B13" t="s">
        <v>81</v>
      </c>
      <c r="C13">
        <v>5366</v>
      </c>
      <c r="D13" s="11">
        <v>2.14</v>
      </c>
      <c r="E13" s="11">
        <v>93.23</v>
      </c>
    </row>
    <row r="14" spans="1:36" x14ac:dyDescent="0.25">
      <c r="B14" t="s">
        <v>82</v>
      </c>
      <c r="C14">
        <v>1477</v>
      </c>
      <c r="D14" s="11">
        <v>7.75</v>
      </c>
      <c r="E14" s="11">
        <v>17.440000000000001</v>
      </c>
    </row>
    <row r="15" spans="1:36" x14ac:dyDescent="0.25">
      <c r="B15" t="s">
        <v>83</v>
      </c>
      <c r="C15">
        <v>1744</v>
      </c>
      <c r="D15" s="11">
        <v>7.75</v>
      </c>
      <c r="E15" s="11">
        <v>17.440000000000001</v>
      </c>
    </row>
    <row r="16" spans="1:36" x14ac:dyDescent="0.25">
      <c r="A16" t="s">
        <v>29</v>
      </c>
      <c r="B16" t="s">
        <v>84</v>
      </c>
      <c r="C16">
        <v>3659</v>
      </c>
      <c r="D16" s="11">
        <v>5.26</v>
      </c>
      <c r="E16" s="11">
        <v>105.58</v>
      </c>
    </row>
    <row r="17" spans="1:34" x14ac:dyDescent="0.25">
      <c r="A17" t="s">
        <v>30</v>
      </c>
      <c r="B17" t="s">
        <v>85</v>
      </c>
      <c r="C17">
        <v>2448</v>
      </c>
      <c r="D17" s="11">
        <v>0</v>
      </c>
      <c r="E17" s="11">
        <v>112.85</v>
      </c>
    </row>
    <row r="18" spans="1:34" x14ac:dyDescent="0.25">
      <c r="B18" t="s">
        <v>86</v>
      </c>
      <c r="C18">
        <v>8271</v>
      </c>
      <c r="D18" s="11">
        <v>8.74</v>
      </c>
      <c r="E18" s="11">
        <v>392.6</v>
      </c>
    </row>
    <row r="19" spans="1:34" x14ac:dyDescent="0.25">
      <c r="A19" t="s">
        <v>25</v>
      </c>
      <c r="B19" t="s">
        <v>87</v>
      </c>
      <c r="C19">
        <v>2651</v>
      </c>
      <c r="D19" s="11">
        <v>5.76</v>
      </c>
      <c r="E19" s="11">
        <v>15.15</v>
      </c>
    </row>
    <row r="20" spans="1:34" x14ac:dyDescent="0.25">
      <c r="A20" t="s">
        <v>26</v>
      </c>
      <c r="B20" t="s">
        <v>88</v>
      </c>
      <c r="C20" s="12">
        <v>1980</v>
      </c>
      <c r="D20" s="11">
        <v>0</v>
      </c>
      <c r="E20" s="11">
        <v>39.53</v>
      </c>
    </row>
    <row r="21" spans="1:34" x14ac:dyDescent="0.25">
      <c r="B21" t="s">
        <v>89</v>
      </c>
      <c r="C21">
        <v>6154</v>
      </c>
      <c r="D21" s="11">
        <v>0</v>
      </c>
      <c r="E21" s="11">
        <v>73.959999999999994</v>
      </c>
    </row>
    <row r="22" spans="1:34" x14ac:dyDescent="0.25">
      <c r="A22" t="s">
        <v>28</v>
      </c>
      <c r="B22" t="s">
        <v>90</v>
      </c>
      <c r="C22">
        <v>4052</v>
      </c>
      <c r="D22" s="11">
        <v>0</v>
      </c>
      <c r="E22" s="11">
        <v>67.23</v>
      </c>
    </row>
    <row r="23" spans="1:34" x14ac:dyDescent="0.25">
      <c r="A23" t="s">
        <v>27</v>
      </c>
      <c r="B23" t="s">
        <v>91</v>
      </c>
      <c r="C23" s="12">
        <v>3279</v>
      </c>
      <c r="D23" s="11">
        <v>0</v>
      </c>
      <c r="E23" s="11">
        <v>24.68</v>
      </c>
    </row>
    <row r="25" spans="1:34" x14ac:dyDescent="0.25">
      <c r="A25" t="s">
        <v>92</v>
      </c>
    </row>
    <row r="26" spans="1:34" x14ac:dyDescent="0.25">
      <c r="A26" t="s">
        <v>93</v>
      </c>
    </row>
    <row r="28" spans="1:34" x14ac:dyDescent="0.25">
      <c r="A28" s="1" t="s">
        <v>110</v>
      </c>
    </row>
    <row r="29" spans="1:34" x14ac:dyDescent="0.25">
      <c r="A29" t="s">
        <v>64</v>
      </c>
      <c r="B29">
        <v>2018</v>
      </c>
      <c r="C29">
        <v>2019</v>
      </c>
      <c r="D29">
        <v>2020</v>
      </c>
      <c r="E29">
        <v>2021</v>
      </c>
      <c r="F29">
        <v>2022</v>
      </c>
      <c r="G29">
        <v>2023</v>
      </c>
      <c r="H29">
        <v>2024</v>
      </c>
      <c r="I29">
        <v>2025</v>
      </c>
      <c r="J29">
        <v>2026</v>
      </c>
      <c r="K29">
        <v>2027</v>
      </c>
      <c r="L29">
        <v>2028</v>
      </c>
      <c r="M29">
        <v>2029</v>
      </c>
      <c r="N29">
        <v>2030</v>
      </c>
      <c r="O29">
        <v>2031</v>
      </c>
      <c r="P29">
        <v>2032</v>
      </c>
      <c r="Q29">
        <v>2033</v>
      </c>
      <c r="R29">
        <v>2034</v>
      </c>
      <c r="S29">
        <v>2035</v>
      </c>
      <c r="T29">
        <v>2036</v>
      </c>
      <c r="U29">
        <v>2037</v>
      </c>
      <c r="V29">
        <v>2038</v>
      </c>
      <c r="W29">
        <v>2039</v>
      </c>
      <c r="X29">
        <v>2040</v>
      </c>
      <c r="Y29">
        <v>2041</v>
      </c>
      <c r="Z29">
        <v>2042</v>
      </c>
      <c r="AA29">
        <v>2043</v>
      </c>
      <c r="AB29">
        <v>2044</v>
      </c>
      <c r="AC29">
        <v>2045</v>
      </c>
      <c r="AD29">
        <v>2046</v>
      </c>
      <c r="AE29">
        <v>2047</v>
      </c>
      <c r="AF29">
        <v>2048</v>
      </c>
      <c r="AG29">
        <v>2049</v>
      </c>
      <c r="AH29">
        <v>2050</v>
      </c>
    </row>
    <row r="30" spans="1:34" x14ac:dyDescent="0.25">
      <c r="A30" t="s">
        <v>127</v>
      </c>
    </row>
    <row r="31" spans="1:34" x14ac:dyDescent="0.25">
      <c r="A31" t="s">
        <v>64</v>
      </c>
      <c r="B31">
        <v>2018</v>
      </c>
      <c r="C31">
        <v>2019</v>
      </c>
      <c r="D31">
        <v>2020</v>
      </c>
      <c r="E31">
        <v>2021</v>
      </c>
      <c r="F31">
        <v>2022</v>
      </c>
      <c r="G31">
        <v>2023</v>
      </c>
      <c r="H31">
        <v>2024</v>
      </c>
      <c r="I31">
        <v>2025</v>
      </c>
      <c r="J31">
        <v>2026</v>
      </c>
      <c r="K31">
        <v>2027</v>
      </c>
      <c r="L31">
        <v>2028</v>
      </c>
      <c r="M31">
        <v>2029</v>
      </c>
      <c r="N31">
        <v>2030</v>
      </c>
      <c r="O31">
        <v>2031</v>
      </c>
      <c r="P31">
        <v>2032</v>
      </c>
      <c r="Q31">
        <v>2033</v>
      </c>
      <c r="R31">
        <v>2034</v>
      </c>
      <c r="S31">
        <v>2035</v>
      </c>
      <c r="T31">
        <v>2036</v>
      </c>
      <c r="U31">
        <v>2037</v>
      </c>
      <c r="V31">
        <v>2038</v>
      </c>
      <c r="W31">
        <v>2039</v>
      </c>
      <c r="X31">
        <v>2040</v>
      </c>
      <c r="Y31">
        <v>2041</v>
      </c>
      <c r="Z31">
        <v>2042</v>
      </c>
      <c r="AA31">
        <v>2043</v>
      </c>
      <c r="AB31">
        <v>2044</v>
      </c>
      <c r="AC31">
        <v>2045</v>
      </c>
      <c r="AD31">
        <v>2046</v>
      </c>
      <c r="AE31">
        <v>2047</v>
      </c>
      <c r="AF31">
        <v>2048</v>
      </c>
      <c r="AG31">
        <v>2049</v>
      </c>
      <c r="AH31">
        <v>2050</v>
      </c>
    </row>
    <row r="32" spans="1:34" x14ac:dyDescent="0.25">
      <c r="A32" t="s">
        <v>111</v>
      </c>
      <c r="B32" s="13">
        <v>1.88969E-6</v>
      </c>
      <c r="C32" s="13">
        <v>1.9172099999999999E-6</v>
      </c>
      <c r="D32" s="13">
        <v>1.9447300000000002E-6</v>
      </c>
      <c r="E32" s="13">
        <v>2.0309100000000002E-6</v>
      </c>
      <c r="F32" s="13">
        <v>2.0373E-6</v>
      </c>
      <c r="G32" s="13">
        <v>2.03873E-6</v>
      </c>
      <c r="H32" s="13">
        <v>2.00436E-6</v>
      </c>
      <c r="I32" s="13">
        <v>2.0152799999999999E-6</v>
      </c>
      <c r="J32" s="13">
        <v>2.01082E-6</v>
      </c>
      <c r="K32" s="13">
        <v>2.0157999999999998E-6</v>
      </c>
      <c r="L32" s="13">
        <v>2.0197100000000002E-6</v>
      </c>
      <c r="M32" s="13">
        <v>2.0410999999999998E-6</v>
      </c>
      <c r="N32" s="13">
        <v>2.0585299999999998E-6</v>
      </c>
      <c r="O32" s="13">
        <v>2.0544499999999999E-6</v>
      </c>
      <c r="P32" s="13">
        <v>2.0428300000000001E-6</v>
      </c>
      <c r="Q32" s="13">
        <v>2.0451900000000001E-6</v>
      </c>
      <c r="R32" s="13">
        <v>2.0426499999999998E-6</v>
      </c>
      <c r="S32" s="13">
        <v>2.0486799999999998E-6</v>
      </c>
      <c r="T32" s="13">
        <v>2.05476E-6</v>
      </c>
      <c r="U32" s="13">
        <v>2.05981E-6</v>
      </c>
      <c r="V32" s="13">
        <v>2.0650699999999999E-6</v>
      </c>
      <c r="W32" s="13">
        <v>2.0705400000000002E-6</v>
      </c>
      <c r="X32" s="13">
        <v>2.0738400000000002E-6</v>
      </c>
      <c r="Y32" s="13">
        <v>2.0744999999999998E-6</v>
      </c>
      <c r="Z32" s="13">
        <v>2.0741199999999999E-6</v>
      </c>
      <c r="AA32" s="13">
        <v>2.07233E-6</v>
      </c>
      <c r="AB32" s="13">
        <v>2.0710300000000001E-6</v>
      </c>
      <c r="AC32" s="13">
        <v>2.0718799999999999E-6</v>
      </c>
      <c r="AD32" s="13">
        <v>2.0723699999999999E-6</v>
      </c>
      <c r="AE32" s="13">
        <v>2.0700399999999999E-6</v>
      </c>
      <c r="AF32" s="13">
        <v>2.07081E-6</v>
      </c>
      <c r="AG32" s="13">
        <v>2.0722400000000001E-6</v>
      </c>
      <c r="AH32" s="13">
        <v>2.0723699999999999E-6</v>
      </c>
    </row>
    <row r="33" spans="1:34" x14ac:dyDescent="0.25">
      <c r="A33" t="s">
        <v>112</v>
      </c>
      <c r="B33" s="13">
        <v>3.236E-6</v>
      </c>
      <c r="C33" s="13">
        <v>2.5409999999999999E-6</v>
      </c>
      <c r="D33" s="13">
        <v>2.7149999999999998E-6</v>
      </c>
      <c r="E33" s="13">
        <v>2.6709999999999999E-6</v>
      </c>
      <c r="F33" s="13">
        <v>2.7159999999999999E-6</v>
      </c>
      <c r="G33" s="13">
        <v>2.8499999999999998E-6</v>
      </c>
      <c r="H33" s="13">
        <v>3.0280000000000001E-6</v>
      </c>
      <c r="I33" s="13">
        <v>3.208E-6</v>
      </c>
      <c r="J33" s="13">
        <v>3.2610000000000002E-6</v>
      </c>
      <c r="K33" s="13">
        <v>3.2679999999999999E-6</v>
      </c>
      <c r="L33" s="13">
        <v>3.3289999999999998E-6</v>
      </c>
      <c r="M33" s="13">
        <v>3.3249999999999999E-6</v>
      </c>
      <c r="N33" s="13">
        <v>3.3550000000000001E-6</v>
      </c>
      <c r="O33" s="13">
        <v>3.3469999999999999E-6</v>
      </c>
      <c r="P33" s="13">
        <v>3.4680000000000001E-6</v>
      </c>
      <c r="Q33" s="13">
        <v>3.512E-6</v>
      </c>
      <c r="R33" s="13">
        <v>3.5449999999999999E-6</v>
      </c>
      <c r="S33" s="13">
        <v>3.574E-6</v>
      </c>
      <c r="T33" s="13">
        <v>3.6330000000000002E-6</v>
      </c>
      <c r="U33" s="13">
        <v>3.641E-6</v>
      </c>
      <c r="V33" s="13">
        <v>3.641E-6</v>
      </c>
      <c r="W33" s="13">
        <v>3.6559999999999998E-6</v>
      </c>
      <c r="X33" s="13">
        <v>3.7110000000000001E-6</v>
      </c>
      <c r="Y33" s="13">
        <v>3.6959999999999998E-6</v>
      </c>
      <c r="Z33" s="13">
        <v>3.7299999999999999E-6</v>
      </c>
      <c r="AA33" s="13">
        <v>3.7799999999999998E-6</v>
      </c>
      <c r="AB33" s="13">
        <v>3.8510000000000001E-6</v>
      </c>
      <c r="AC33" s="13">
        <v>3.9090000000000002E-6</v>
      </c>
      <c r="AD33" s="13">
        <v>3.9519999999999996E-6</v>
      </c>
      <c r="AE33" s="13">
        <v>4.0119999999999999E-6</v>
      </c>
      <c r="AF33" s="13">
        <v>4.1269999999999996E-6</v>
      </c>
      <c r="AG33" s="13">
        <v>4.2010000000000001E-6</v>
      </c>
      <c r="AH33" s="13">
        <v>4.2710000000000003E-6</v>
      </c>
    </row>
    <row r="34" spans="1:34" x14ac:dyDescent="0.25">
      <c r="A34" t="s">
        <v>113</v>
      </c>
      <c r="B34" s="13">
        <v>6.0480000000000002E-7</v>
      </c>
      <c r="C34" s="13">
        <v>6.0579999999999999E-7</v>
      </c>
      <c r="D34" s="13">
        <v>6.0760000000000001E-7</v>
      </c>
      <c r="E34" s="13">
        <v>6.0859999999999998E-7</v>
      </c>
      <c r="F34" s="13">
        <v>6.0950000000000005E-7</v>
      </c>
      <c r="G34" s="13">
        <v>6.1139999999999998E-7</v>
      </c>
      <c r="H34" s="13">
        <v>6.1230000000000005E-7</v>
      </c>
      <c r="I34" s="13">
        <v>6.1419999999999998E-7</v>
      </c>
      <c r="J34" s="13">
        <v>6.1510000000000005E-7</v>
      </c>
      <c r="K34" s="13">
        <v>6.1600000000000001E-7</v>
      </c>
      <c r="L34" s="13">
        <v>6.1699999999999998E-7</v>
      </c>
      <c r="M34" s="13">
        <v>6.1880000000000001E-7</v>
      </c>
      <c r="N34" s="13">
        <v>6.2070000000000005E-7</v>
      </c>
      <c r="O34" s="13">
        <v>6.2160000000000001E-7</v>
      </c>
      <c r="P34" s="13">
        <v>6.2350000000000004E-7</v>
      </c>
      <c r="Q34" s="13">
        <v>6.2529999999999997E-7</v>
      </c>
      <c r="R34" s="13">
        <v>6.2630000000000004E-7</v>
      </c>
      <c r="S34" s="13">
        <v>6.2809999999999997E-7</v>
      </c>
      <c r="T34" s="13">
        <v>6.3E-7</v>
      </c>
      <c r="U34" s="13">
        <v>6.3089999999999996E-7</v>
      </c>
      <c r="V34" s="13">
        <v>6.328E-7</v>
      </c>
      <c r="W34" s="13">
        <v>6.3470000000000004E-7</v>
      </c>
      <c r="X34" s="13">
        <v>6.3649999999999996E-7</v>
      </c>
      <c r="Y34" s="13">
        <v>6.3750000000000004E-7</v>
      </c>
      <c r="Z34" s="13">
        <v>6.3929999999999996E-7</v>
      </c>
      <c r="AA34" s="13">
        <v>6.412E-7</v>
      </c>
      <c r="AB34" s="13">
        <v>6.4300000000000003E-7</v>
      </c>
      <c r="AC34" s="13">
        <v>6.4489999999999996E-7</v>
      </c>
      <c r="AD34" s="13">
        <v>6.4679999999999999E-7</v>
      </c>
      <c r="AE34" s="13">
        <v>6.4860000000000002E-7</v>
      </c>
      <c r="AF34" s="13">
        <v>6.5049999999999996E-7</v>
      </c>
      <c r="AG34" s="13">
        <v>6.5239999999999999E-7</v>
      </c>
      <c r="AH34" s="13">
        <v>6.5420000000000002E-7</v>
      </c>
    </row>
    <row r="35" spans="1:34" x14ac:dyDescent="0.25">
      <c r="A35" t="s">
        <v>114</v>
      </c>
      <c r="B35" s="13">
        <v>0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</row>
    <row r="36" spans="1:34" x14ac:dyDescent="0.25">
      <c r="A36" t="s">
        <v>115</v>
      </c>
      <c r="B36" s="13">
        <v>0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</row>
    <row r="37" spans="1:34" x14ac:dyDescent="0.25">
      <c r="A37" t="s">
        <v>116</v>
      </c>
      <c r="B37" s="13">
        <v>0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</row>
    <row r="38" spans="1:34" x14ac:dyDescent="0.25">
      <c r="A38" t="s">
        <v>117</v>
      </c>
      <c r="B38" s="13">
        <v>0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</row>
    <row r="39" spans="1:34" x14ac:dyDescent="0.25">
      <c r="A39" t="s">
        <v>118</v>
      </c>
      <c r="B39" s="13">
        <v>2.2000000000000001E-6</v>
      </c>
      <c r="C39" s="13">
        <v>2.2000000000000001E-6</v>
      </c>
      <c r="D39" s="13">
        <v>2.2000000000000001E-6</v>
      </c>
      <c r="E39" s="13">
        <v>2.2000000000000001E-6</v>
      </c>
      <c r="F39" s="13">
        <v>2.2000000000000001E-6</v>
      </c>
      <c r="G39" s="13">
        <v>2.2000000000000001E-6</v>
      </c>
      <c r="H39" s="13">
        <v>2.2000000000000001E-6</v>
      </c>
      <c r="I39" s="13">
        <v>2.2000000000000001E-6</v>
      </c>
      <c r="J39" s="13">
        <v>2.2000000000000001E-6</v>
      </c>
      <c r="K39" s="13">
        <v>2.2000000000000001E-6</v>
      </c>
      <c r="L39" s="13">
        <v>2.2000000000000001E-6</v>
      </c>
      <c r="M39" s="13">
        <v>2.2000000000000001E-6</v>
      </c>
      <c r="N39" s="13">
        <v>2.2000000000000001E-6</v>
      </c>
      <c r="O39" s="13">
        <v>2.2000000000000001E-6</v>
      </c>
      <c r="P39" s="13">
        <v>2.2000000000000001E-6</v>
      </c>
      <c r="Q39" s="13">
        <v>2.2000000000000001E-6</v>
      </c>
      <c r="R39" s="13">
        <v>2.2000000000000001E-6</v>
      </c>
      <c r="S39" s="13">
        <v>2.2000000000000001E-6</v>
      </c>
      <c r="T39" s="13">
        <v>2.2000000000000001E-6</v>
      </c>
      <c r="U39" s="13">
        <v>2.2000000000000001E-6</v>
      </c>
      <c r="V39" s="13">
        <v>2.2000000000000001E-6</v>
      </c>
      <c r="W39" s="13">
        <v>2.2000000000000001E-6</v>
      </c>
      <c r="X39" s="13">
        <v>2.2000000000000001E-6</v>
      </c>
      <c r="Y39" s="13">
        <v>2.2000000000000001E-6</v>
      </c>
      <c r="Z39" s="13">
        <v>2.2000000000000001E-6</v>
      </c>
      <c r="AA39" s="13">
        <v>2.2000000000000001E-6</v>
      </c>
      <c r="AB39" s="13">
        <v>2.2000000000000001E-6</v>
      </c>
      <c r="AC39" s="13">
        <v>2.2000000000000001E-6</v>
      </c>
      <c r="AD39" s="13">
        <v>2.2000000000000001E-6</v>
      </c>
      <c r="AE39" s="13">
        <v>2.2000000000000001E-6</v>
      </c>
      <c r="AF39" s="13">
        <v>2.2000000000000001E-6</v>
      </c>
      <c r="AG39" s="13">
        <v>2.2000000000000001E-6</v>
      </c>
      <c r="AH39" s="13">
        <v>2.2000000000000001E-6</v>
      </c>
    </row>
    <row r="40" spans="1:34" x14ac:dyDescent="0.25">
      <c r="A40" t="s">
        <v>119</v>
      </c>
      <c r="B40" s="13">
        <v>0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</row>
    <row r="41" spans="1:34" x14ac:dyDescent="0.25">
      <c r="A41" t="s">
        <v>120</v>
      </c>
      <c r="B41" s="13">
        <v>2.033E-5</v>
      </c>
      <c r="C41" s="13">
        <v>2.069E-5</v>
      </c>
      <c r="D41" s="13">
        <v>2.0259999999999999E-5</v>
      </c>
      <c r="E41" s="13">
        <v>1.9559999999999999E-5</v>
      </c>
      <c r="F41" s="13">
        <v>1.8669999999999999E-5</v>
      </c>
      <c r="G41" s="13">
        <v>1.821E-5</v>
      </c>
      <c r="H41" s="13">
        <v>1.8050000000000002E-5</v>
      </c>
      <c r="I41" s="13">
        <v>1.8369999999999999E-5</v>
      </c>
      <c r="J41" s="13">
        <v>1.8729999999999999E-5</v>
      </c>
      <c r="K41" s="13">
        <v>1.9300000000000002E-5</v>
      </c>
      <c r="L41" s="13">
        <v>1.9380000000000001E-5</v>
      </c>
      <c r="M41" s="13">
        <v>1.9850000000000001E-5</v>
      </c>
      <c r="N41" s="13">
        <v>1.9959999999999999E-5</v>
      </c>
      <c r="O41" s="13">
        <v>2.0020000000000001E-5</v>
      </c>
      <c r="P41" s="13">
        <v>2.0259999999999999E-5</v>
      </c>
      <c r="Q41" s="13">
        <v>2.056E-5</v>
      </c>
      <c r="R41" s="13">
        <v>2.0599999999999999E-5</v>
      </c>
      <c r="S41" s="13">
        <v>2.0800000000000001E-5</v>
      </c>
      <c r="T41" s="13">
        <v>2.1140000000000001E-5</v>
      </c>
      <c r="U41" s="13">
        <v>2.1080000000000001E-5</v>
      </c>
      <c r="V41" s="13">
        <v>2.1180000000000001E-5</v>
      </c>
      <c r="W41" s="13">
        <v>2.1339999999999999E-5</v>
      </c>
      <c r="X41" s="13">
        <v>2.1509999999999999E-5</v>
      </c>
      <c r="Y41" s="13">
        <v>2.158E-5</v>
      </c>
      <c r="Z41" s="13">
        <v>2.179E-5</v>
      </c>
      <c r="AA41" s="13">
        <v>2.1829999999999999E-5</v>
      </c>
      <c r="AB41" s="13">
        <v>2.181E-5</v>
      </c>
      <c r="AC41" s="13">
        <v>2.1869999999999999E-5</v>
      </c>
      <c r="AD41" s="13">
        <v>2.1880000000000001E-5</v>
      </c>
      <c r="AE41" s="13">
        <v>2.19E-5</v>
      </c>
      <c r="AF41" s="13">
        <v>2.1970000000000001E-5</v>
      </c>
      <c r="AG41" s="13">
        <v>2.192E-5</v>
      </c>
      <c r="AH41" s="13">
        <v>2.1889999999999999E-5</v>
      </c>
    </row>
    <row r="42" spans="1:34" x14ac:dyDescent="0.25">
      <c r="A42" t="s">
        <v>121</v>
      </c>
      <c r="B42" s="13">
        <v>3.236E-6</v>
      </c>
      <c r="C42" s="13">
        <v>2.5409999999999999E-6</v>
      </c>
      <c r="D42" s="13">
        <v>2.7149999999999998E-6</v>
      </c>
      <c r="E42" s="13">
        <v>2.6709999999999999E-6</v>
      </c>
      <c r="F42" s="13">
        <v>2.7159999999999999E-6</v>
      </c>
      <c r="G42" s="13">
        <v>2.8499999999999998E-6</v>
      </c>
      <c r="H42" s="13">
        <v>3.0280000000000001E-6</v>
      </c>
      <c r="I42" s="13">
        <v>3.208E-6</v>
      </c>
      <c r="J42" s="13">
        <v>3.2610000000000002E-6</v>
      </c>
      <c r="K42" s="13">
        <v>3.2679999999999999E-6</v>
      </c>
      <c r="L42" s="13">
        <v>3.3289999999999998E-6</v>
      </c>
      <c r="M42" s="13">
        <v>3.3249999999999999E-6</v>
      </c>
      <c r="N42" s="13">
        <v>3.3550000000000001E-6</v>
      </c>
      <c r="O42" s="13">
        <v>3.3469999999999999E-6</v>
      </c>
      <c r="P42" s="13">
        <v>3.4680000000000001E-6</v>
      </c>
      <c r="Q42" s="13">
        <v>3.512E-6</v>
      </c>
      <c r="R42" s="13">
        <v>3.5449999999999999E-6</v>
      </c>
      <c r="S42" s="13">
        <v>3.574E-6</v>
      </c>
      <c r="T42" s="13">
        <v>3.6330000000000002E-6</v>
      </c>
      <c r="U42" s="13">
        <v>3.641E-6</v>
      </c>
      <c r="V42" s="13">
        <v>3.641E-6</v>
      </c>
      <c r="W42" s="13">
        <v>3.6559999999999998E-6</v>
      </c>
      <c r="X42" s="13">
        <v>3.7110000000000001E-6</v>
      </c>
      <c r="Y42" s="13">
        <v>3.6959999999999998E-6</v>
      </c>
      <c r="Z42" s="13">
        <v>3.7299999999999999E-6</v>
      </c>
      <c r="AA42" s="13">
        <v>3.7799999999999998E-6</v>
      </c>
      <c r="AB42" s="13">
        <v>3.8510000000000001E-6</v>
      </c>
      <c r="AC42" s="13">
        <v>3.9090000000000002E-6</v>
      </c>
      <c r="AD42" s="13">
        <v>3.9519999999999996E-6</v>
      </c>
      <c r="AE42" s="13">
        <v>4.0119999999999999E-6</v>
      </c>
      <c r="AF42" s="13">
        <v>4.1269999999999996E-6</v>
      </c>
      <c r="AG42" s="13">
        <v>4.2010000000000001E-6</v>
      </c>
      <c r="AH42" s="13">
        <v>4.2710000000000003E-6</v>
      </c>
    </row>
    <row r="43" spans="1:34" x14ac:dyDescent="0.25">
      <c r="A43" t="s">
        <v>122</v>
      </c>
      <c r="B43" s="13">
        <v>1.733E-6</v>
      </c>
      <c r="C43" s="13">
        <v>1.759E-6</v>
      </c>
      <c r="D43" s="13">
        <v>1.784E-6</v>
      </c>
      <c r="E43" s="13">
        <v>1.863E-6</v>
      </c>
      <c r="F43" s="13">
        <v>1.869E-6</v>
      </c>
      <c r="G43" s="13">
        <v>1.8700000000000001E-6</v>
      </c>
      <c r="H43" s="13">
        <v>1.8390000000000001E-6</v>
      </c>
      <c r="I43" s="13">
        <v>1.849E-6</v>
      </c>
      <c r="J43" s="13">
        <v>1.8449999999999999E-6</v>
      </c>
      <c r="K43" s="13">
        <v>1.849E-6</v>
      </c>
      <c r="L43" s="13">
        <v>1.8530000000000001E-6</v>
      </c>
      <c r="M43" s="13">
        <v>1.872E-6</v>
      </c>
      <c r="N43" s="13">
        <v>1.888E-6</v>
      </c>
      <c r="O43" s="13">
        <v>1.885E-6</v>
      </c>
      <c r="P43" s="13">
        <v>1.874E-6</v>
      </c>
      <c r="Q43" s="13">
        <v>1.8759999999999999E-6</v>
      </c>
      <c r="R43" s="13">
        <v>1.874E-6</v>
      </c>
      <c r="S43" s="13">
        <v>1.8789999999999999E-6</v>
      </c>
      <c r="T43" s="13">
        <v>1.885E-6</v>
      </c>
      <c r="U43" s="13">
        <v>1.889E-6</v>
      </c>
      <c r="V43" s="13">
        <v>1.894E-6</v>
      </c>
      <c r="W43" s="13">
        <v>1.8989999999999999E-6</v>
      </c>
      <c r="X43" s="13">
        <v>1.902E-6</v>
      </c>
      <c r="Y43" s="13">
        <v>1.903E-6</v>
      </c>
      <c r="Z43" s="13">
        <v>1.903E-6</v>
      </c>
      <c r="AA43" s="13">
        <v>1.9010000000000001E-6</v>
      </c>
      <c r="AB43" s="13">
        <v>1.9E-6</v>
      </c>
      <c r="AC43" s="13">
        <v>1.9010000000000001E-6</v>
      </c>
      <c r="AD43" s="13">
        <v>1.9010000000000001E-6</v>
      </c>
      <c r="AE43" s="13">
        <v>1.8989999999999999E-6</v>
      </c>
      <c r="AF43" s="13">
        <v>1.9E-6</v>
      </c>
      <c r="AG43" s="13">
        <v>1.9010000000000001E-6</v>
      </c>
      <c r="AH43" s="13">
        <v>1.9010000000000001E-6</v>
      </c>
    </row>
    <row r="44" spans="1:34" x14ac:dyDescent="0.25">
      <c r="A44" t="s">
        <v>123</v>
      </c>
      <c r="B44" s="13">
        <v>0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</row>
    <row r="45" spans="1:34" x14ac:dyDescent="0.25">
      <c r="A45" t="s">
        <v>124</v>
      </c>
      <c r="B45" s="13">
        <v>1.094E-5</v>
      </c>
      <c r="C45" s="13">
        <v>1.0849999999999999E-5</v>
      </c>
      <c r="D45" s="13">
        <v>1.114E-5</v>
      </c>
      <c r="E45" s="13">
        <v>1.1379999999999999E-5</v>
      </c>
      <c r="F45" s="13">
        <v>1.1270000000000001E-5</v>
      </c>
      <c r="G45" s="13">
        <v>1.152E-5</v>
      </c>
      <c r="H45" s="13">
        <v>1.202E-5</v>
      </c>
      <c r="I45" s="13">
        <v>1.2449999999999999E-5</v>
      </c>
      <c r="J45" s="13">
        <v>1.279E-5</v>
      </c>
      <c r="K45" s="13">
        <v>1.3159999999999999E-5</v>
      </c>
      <c r="L45" s="13">
        <v>1.343E-5</v>
      </c>
      <c r="M45" s="13">
        <v>1.3740000000000001E-5</v>
      </c>
      <c r="N45" s="13">
        <v>1.396E-5</v>
      </c>
      <c r="O45" s="13">
        <v>1.4260000000000001E-5</v>
      </c>
      <c r="P45" s="13">
        <v>1.4440000000000001E-5</v>
      </c>
      <c r="Q45" s="13">
        <v>1.487E-5</v>
      </c>
      <c r="R45" s="13">
        <v>1.4970000000000001E-5</v>
      </c>
      <c r="S45" s="13">
        <v>1.521E-5</v>
      </c>
      <c r="T45" s="13">
        <v>1.552E-5</v>
      </c>
      <c r="U45" s="13">
        <v>1.5469999999999999E-5</v>
      </c>
      <c r="V45" s="13">
        <v>1.5659999999999999E-5</v>
      </c>
      <c r="W45" s="13">
        <v>1.5780000000000001E-5</v>
      </c>
      <c r="X45" s="13">
        <v>1.6010000000000001E-5</v>
      </c>
      <c r="Y45" s="13">
        <v>1.611E-5</v>
      </c>
      <c r="Z45" s="13">
        <v>1.632E-5</v>
      </c>
      <c r="AA45" s="13">
        <v>1.6370000000000001E-5</v>
      </c>
      <c r="AB45" s="13">
        <v>1.6460000000000002E-5</v>
      </c>
      <c r="AC45" s="13">
        <v>1.6549999999999999E-5</v>
      </c>
      <c r="AD45" s="13">
        <v>1.66E-5</v>
      </c>
      <c r="AE45" s="13">
        <v>1.6650000000000002E-5</v>
      </c>
      <c r="AF45" s="13">
        <v>1.6699999999999999E-5</v>
      </c>
      <c r="AG45" s="13">
        <v>1.6710000000000001E-5</v>
      </c>
      <c r="AH45" s="13">
        <v>1.6699999999999999E-5</v>
      </c>
    </row>
    <row r="46" spans="1:34" x14ac:dyDescent="0.25">
      <c r="A46" t="s">
        <v>125</v>
      </c>
      <c r="B46" s="13">
        <v>1.1620000000000001E-5</v>
      </c>
      <c r="C46" s="13">
        <v>1.115E-5</v>
      </c>
      <c r="D46" s="13">
        <v>1.1060000000000001E-5</v>
      </c>
      <c r="E46" s="13">
        <v>1.279E-5</v>
      </c>
      <c r="F46" s="13">
        <v>1.2639999999999999E-5</v>
      </c>
      <c r="G46" s="13">
        <v>1.2819999999999999E-5</v>
      </c>
      <c r="H46" s="13">
        <v>1.3179999999999999E-5</v>
      </c>
      <c r="I46" s="13">
        <v>1.346E-5</v>
      </c>
      <c r="J46" s="13">
        <v>1.384E-5</v>
      </c>
      <c r="K46" s="13">
        <v>1.433E-5</v>
      </c>
      <c r="L46" s="13">
        <v>1.454E-5</v>
      </c>
      <c r="M46" s="13">
        <v>1.489E-5</v>
      </c>
      <c r="N46" s="13">
        <v>1.4980000000000001E-5</v>
      </c>
      <c r="O46" s="13">
        <v>1.5150000000000001E-5</v>
      </c>
      <c r="P46" s="13">
        <v>1.535E-5</v>
      </c>
      <c r="Q46" s="13">
        <v>1.5489999999999999E-5</v>
      </c>
      <c r="R46" s="13">
        <v>1.558E-5</v>
      </c>
      <c r="S46" s="13">
        <v>1.573E-5</v>
      </c>
      <c r="T46" s="13">
        <v>1.596E-5</v>
      </c>
      <c r="U46" s="13">
        <v>1.6019999999999999E-5</v>
      </c>
      <c r="V46" s="13">
        <v>1.607E-5</v>
      </c>
      <c r="W46" s="13">
        <v>1.6160000000000001E-5</v>
      </c>
      <c r="X46" s="13">
        <v>1.6229999999999999E-5</v>
      </c>
      <c r="Y46" s="13">
        <v>1.6220000000000001E-5</v>
      </c>
      <c r="Z46" s="13">
        <v>1.6350000000000001E-5</v>
      </c>
      <c r="AA46" s="13">
        <v>1.6220000000000001E-5</v>
      </c>
      <c r="AB46" s="13">
        <v>1.5990000000000001E-5</v>
      </c>
      <c r="AC46" s="13">
        <v>1.5809999999999999E-5</v>
      </c>
      <c r="AD46" s="13">
        <v>1.5829999999999999E-5</v>
      </c>
      <c r="AE46" s="13">
        <v>1.5860000000000001E-5</v>
      </c>
      <c r="AF46" s="13">
        <v>1.5889999999999999E-5</v>
      </c>
      <c r="AG46" s="13">
        <v>1.5869999999999999E-5</v>
      </c>
      <c r="AH46" s="13">
        <v>1.588E-5</v>
      </c>
    </row>
    <row r="47" spans="1:34" x14ac:dyDescent="0.25">
      <c r="A47" t="s">
        <v>126</v>
      </c>
      <c r="B47" s="13">
        <v>0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</row>
    <row r="49" spans="1:34" x14ac:dyDescent="0.25">
      <c r="A49" s="1" t="s">
        <v>95</v>
      </c>
    </row>
    <row r="50" spans="1:34" x14ac:dyDescent="0.25">
      <c r="A50" t="s">
        <v>64</v>
      </c>
      <c r="B50">
        <v>2018</v>
      </c>
      <c r="C50">
        <v>2019</v>
      </c>
      <c r="D50">
        <v>2020</v>
      </c>
      <c r="E50">
        <v>2021</v>
      </c>
      <c r="F50">
        <v>2022</v>
      </c>
      <c r="G50">
        <v>2023</v>
      </c>
      <c r="H50">
        <v>2024</v>
      </c>
      <c r="I50">
        <v>2025</v>
      </c>
      <c r="J50">
        <v>2026</v>
      </c>
      <c r="K50">
        <v>2027</v>
      </c>
      <c r="L50">
        <v>2028</v>
      </c>
      <c r="M50">
        <v>2029</v>
      </c>
      <c r="N50">
        <v>2030</v>
      </c>
      <c r="O50">
        <v>2031</v>
      </c>
      <c r="P50">
        <v>2032</v>
      </c>
      <c r="Q50">
        <v>2033</v>
      </c>
      <c r="R50">
        <v>2034</v>
      </c>
      <c r="S50">
        <v>2035</v>
      </c>
      <c r="T50">
        <v>2036</v>
      </c>
      <c r="U50">
        <v>2037</v>
      </c>
      <c r="V50">
        <v>2038</v>
      </c>
      <c r="W50">
        <v>2039</v>
      </c>
      <c r="X50">
        <v>2040</v>
      </c>
      <c r="Y50">
        <v>2041</v>
      </c>
      <c r="Z50">
        <v>2042</v>
      </c>
      <c r="AA50">
        <v>2043</v>
      </c>
      <c r="AB50">
        <v>2044</v>
      </c>
      <c r="AC50">
        <v>2045</v>
      </c>
      <c r="AD50">
        <v>2046</v>
      </c>
      <c r="AE50">
        <v>2047</v>
      </c>
      <c r="AF50">
        <v>2048</v>
      </c>
      <c r="AG50">
        <v>2049</v>
      </c>
      <c r="AH50">
        <v>2050</v>
      </c>
    </row>
    <row r="51" spans="1:34" x14ac:dyDescent="0.25">
      <c r="A51" t="s">
        <v>96</v>
      </c>
    </row>
    <row r="52" spans="1:34" x14ac:dyDescent="0.25">
      <c r="A52" t="s">
        <v>64</v>
      </c>
      <c r="B52">
        <v>2018</v>
      </c>
      <c r="C52">
        <v>2019</v>
      </c>
      <c r="D52">
        <v>2020</v>
      </c>
      <c r="E52">
        <v>2021</v>
      </c>
      <c r="F52">
        <v>2022</v>
      </c>
      <c r="G52">
        <v>2023</v>
      </c>
      <c r="H52">
        <v>2024</v>
      </c>
      <c r="I52">
        <v>2025</v>
      </c>
      <c r="J52">
        <v>2026</v>
      </c>
      <c r="K52">
        <v>2027</v>
      </c>
      <c r="L52">
        <v>2028</v>
      </c>
      <c r="M52">
        <v>2029</v>
      </c>
      <c r="N52">
        <v>2030</v>
      </c>
      <c r="O52">
        <v>2031</v>
      </c>
      <c r="P52">
        <v>2032</v>
      </c>
      <c r="Q52">
        <v>2033</v>
      </c>
      <c r="R52">
        <v>2034</v>
      </c>
      <c r="S52">
        <v>2035</v>
      </c>
      <c r="T52">
        <v>2036</v>
      </c>
      <c r="U52">
        <v>2037</v>
      </c>
      <c r="V52">
        <v>2038</v>
      </c>
      <c r="W52">
        <v>2039</v>
      </c>
      <c r="X52">
        <v>2040</v>
      </c>
      <c r="Y52">
        <v>2041</v>
      </c>
      <c r="Z52">
        <v>2042</v>
      </c>
      <c r="AA52">
        <v>2043</v>
      </c>
      <c r="AB52">
        <v>2044</v>
      </c>
      <c r="AC52">
        <v>2045</v>
      </c>
      <c r="AD52">
        <v>2046</v>
      </c>
      <c r="AE52">
        <v>2047</v>
      </c>
      <c r="AF52">
        <v>2048</v>
      </c>
      <c r="AG52">
        <v>2049</v>
      </c>
      <c r="AH52">
        <v>2050</v>
      </c>
    </row>
    <row r="53" spans="1:34" x14ac:dyDescent="0.25">
      <c r="A53" t="s">
        <v>128</v>
      </c>
      <c r="B53" s="13">
        <v>10375000</v>
      </c>
      <c r="C53" s="13">
        <v>10375000</v>
      </c>
      <c r="D53" s="13">
        <v>10375000</v>
      </c>
      <c r="E53" s="13">
        <v>10375000</v>
      </c>
      <c r="F53" s="13">
        <v>10375000</v>
      </c>
      <c r="G53" s="13">
        <v>10375000</v>
      </c>
      <c r="H53" s="13">
        <v>10375000</v>
      </c>
      <c r="I53" s="13">
        <v>10375000</v>
      </c>
      <c r="J53" s="13">
        <v>10375000</v>
      </c>
      <c r="K53" s="13">
        <v>10375000</v>
      </c>
      <c r="L53" s="13">
        <v>10375000</v>
      </c>
      <c r="M53" s="13">
        <v>10375000</v>
      </c>
      <c r="N53" s="13">
        <v>10375000</v>
      </c>
      <c r="O53" s="13">
        <v>10375000</v>
      </c>
      <c r="P53" s="13">
        <v>10375000</v>
      </c>
      <c r="Q53" s="13">
        <v>10375000</v>
      </c>
      <c r="R53" s="13">
        <v>10375000</v>
      </c>
      <c r="S53" s="13">
        <v>10375000</v>
      </c>
      <c r="T53" s="13">
        <v>10375000</v>
      </c>
      <c r="U53" s="13">
        <v>10375000</v>
      </c>
      <c r="V53" s="13">
        <v>10375000</v>
      </c>
      <c r="W53" s="13">
        <v>10375000</v>
      </c>
      <c r="X53" s="13">
        <v>10375000</v>
      </c>
      <c r="Y53" s="13">
        <v>10375000</v>
      </c>
      <c r="Z53" s="13">
        <v>10375000</v>
      </c>
      <c r="AA53" s="13">
        <v>10375000</v>
      </c>
      <c r="AB53" s="13">
        <v>10375000</v>
      </c>
      <c r="AC53" s="13">
        <v>10375000</v>
      </c>
      <c r="AD53" s="13">
        <v>10375000</v>
      </c>
      <c r="AE53" s="13">
        <v>10375000</v>
      </c>
      <c r="AF53" s="13">
        <v>10375000</v>
      </c>
      <c r="AG53" s="13">
        <v>10375000</v>
      </c>
      <c r="AH53" s="13">
        <v>10375000</v>
      </c>
    </row>
    <row r="54" spans="1:34" x14ac:dyDescent="0.25">
      <c r="A54" t="s">
        <v>129</v>
      </c>
      <c r="B54" s="13">
        <v>6516500</v>
      </c>
      <c r="C54" s="13">
        <v>6516500</v>
      </c>
      <c r="D54" s="13">
        <v>6516500</v>
      </c>
      <c r="E54" s="13">
        <v>6516500</v>
      </c>
      <c r="F54" s="13">
        <v>6516500</v>
      </c>
      <c r="G54" s="13">
        <v>6516500</v>
      </c>
      <c r="H54" s="13">
        <v>6516500</v>
      </c>
      <c r="I54" s="13">
        <v>6516500</v>
      </c>
      <c r="J54" s="13">
        <v>6516500</v>
      </c>
      <c r="K54" s="13">
        <v>6516500</v>
      </c>
      <c r="L54" s="13">
        <v>6516500</v>
      </c>
      <c r="M54" s="13">
        <v>6516500</v>
      </c>
      <c r="N54" s="13">
        <v>6516500</v>
      </c>
      <c r="O54" s="13">
        <v>6516500</v>
      </c>
      <c r="P54" s="13">
        <v>6516500</v>
      </c>
      <c r="Q54" s="13">
        <v>6516500</v>
      </c>
      <c r="R54" s="13">
        <v>6516500</v>
      </c>
      <c r="S54" s="13">
        <v>6516500</v>
      </c>
      <c r="T54" s="13">
        <v>6516500</v>
      </c>
      <c r="U54" s="13">
        <v>6516500</v>
      </c>
      <c r="V54" s="13">
        <v>6516500</v>
      </c>
      <c r="W54" s="13">
        <v>6516500</v>
      </c>
      <c r="X54" s="13">
        <v>6516500</v>
      </c>
      <c r="Y54" s="13">
        <v>6516500</v>
      </c>
      <c r="Z54" s="13">
        <v>6516500</v>
      </c>
      <c r="AA54" s="13">
        <v>6516500</v>
      </c>
      <c r="AB54" s="13">
        <v>6516500</v>
      </c>
      <c r="AC54" s="13">
        <v>6516500</v>
      </c>
      <c r="AD54" s="13">
        <v>6516500</v>
      </c>
      <c r="AE54" s="13">
        <v>6516500</v>
      </c>
      <c r="AF54" s="13">
        <v>6516500</v>
      </c>
      <c r="AG54" s="13">
        <v>6516500</v>
      </c>
      <c r="AH54" s="13">
        <v>6516500</v>
      </c>
    </row>
    <row r="55" spans="1:34" x14ac:dyDescent="0.25">
      <c r="A55" t="s">
        <v>130</v>
      </c>
      <c r="B55" s="13">
        <v>10450000</v>
      </c>
      <c r="C55" s="13">
        <v>10450000</v>
      </c>
      <c r="D55" s="13">
        <v>10450000</v>
      </c>
      <c r="E55" s="13">
        <v>10450000</v>
      </c>
      <c r="F55" s="13">
        <v>10450000</v>
      </c>
      <c r="G55" s="13">
        <v>10450000</v>
      </c>
      <c r="H55" s="13">
        <v>10450000</v>
      </c>
      <c r="I55" s="13">
        <v>10450000</v>
      </c>
      <c r="J55" s="13">
        <v>10450000</v>
      </c>
      <c r="K55" s="13">
        <v>10450000</v>
      </c>
      <c r="L55" s="13">
        <v>10450000</v>
      </c>
      <c r="M55" s="13">
        <v>10450000</v>
      </c>
      <c r="N55" s="13">
        <v>10450000</v>
      </c>
      <c r="O55" s="13">
        <v>10450000</v>
      </c>
      <c r="P55" s="13">
        <v>10450000</v>
      </c>
      <c r="Q55" s="13">
        <v>10450000</v>
      </c>
      <c r="R55" s="13">
        <v>10450000</v>
      </c>
      <c r="S55" s="13">
        <v>10450000</v>
      </c>
      <c r="T55" s="13">
        <v>10450000</v>
      </c>
      <c r="U55" s="13">
        <v>10450000</v>
      </c>
      <c r="V55" s="13">
        <v>10450000</v>
      </c>
      <c r="W55" s="13">
        <v>10450000</v>
      </c>
      <c r="X55" s="13">
        <v>10450000</v>
      </c>
      <c r="Y55" s="13">
        <v>10450000</v>
      </c>
      <c r="Z55" s="13">
        <v>10450000</v>
      </c>
      <c r="AA55" s="13">
        <v>10450000</v>
      </c>
      <c r="AB55" s="13">
        <v>10450000</v>
      </c>
      <c r="AC55" s="13">
        <v>10450000</v>
      </c>
      <c r="AD55" s="13">
        <v>10450000</v>
      </c>
      <c r="AE55" s="13">
        <v>10450000</v>
      </c>
      <c r="AF55" s="13">
        <v>10450000</v>
      </c>
      <c r="AG55" s="13">
        <v>10450000</v>
      </c>
      <c r="AH55" s="13">
        <v>10450000</v>
      </c>
    </row>
    <row r="56" spans="1:34" x14ac:dyDescent="0.25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</row>
    <row r="57" spans="1:34" x14ac:dyDescent="0.25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</row>
    <row r="58" spans="1:34" x14ac:dyDescent="0.25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</row>
    <row r="59" spans="1:34" x14ac:dyDescent="0.25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</row>
    <row r="60" spans="1:34" x14ac:dyDescent="0.25">
      <c r="A60" t="s">
        <v>135</v>
      </c>
      <c r="B60" s="13">
        <v>14500000</v>
      </c>
      <c r="C60" s="13">
        <v>14500000</v>
      </c>
      <c r="D60" s="13">
        <v>14500000</v>
      </c>
      <c r="E60" s="13">
        <v>14500000</v>
      </c>
      <c r="F60" s="13">
        <v>14500000</v>
      </c>
      <c r="G60" s="13">
        <v>14500000</v>
      </c>
      <c r="H60" s="13">
        <v>14500000</v>
      </c>
      <c r="I60" s="13">
        <v>14500000</v>
      </c>
      <c r="J60" s="13">
        <v>14500000</v>
      </c>
      <c r="K60" s="13">
        <v>14500000</v>
      </c>
      <c r="L60" s="13">
        <v>14500000</v>
      </c>
      <c r="M60" s="13">
        <v>14500000</v>
      </c>
      <c r="N60" s="13">
        <v>14500000</v>
      </c>
      <c r="O60" s="13">
        <v>14500000</v>
      </c>
      <c r="P60" s="13">
        <v>14500000</v>
      </c>
      <c r="Q60" s="13">
        <v>14500000</v>
      </c>
      <c r="R60" s="13">
        <v>14500000</v>
      </c>
      <c r="S60" s="13">
        <v>14500000</v>
      </c>
      <c r="T60" s="13">
        <v>14500000</v>
      </c>
      <c r="U60" s="13">
        <v>14500000</v>
      </c>
      <c r="V60" s="13">
        <v>14500000</v>
      </c>
      <c r="W60" s="13">
        <v>14500000</v>
      </c>
      <c r="X60" s="13">
        <v>14500000</v>
      </c>
      <c r="Y60" s="13">
        <v>14500000</v>
      </c>
      <c r="Z60" s="13">
        <v>14500000</v>
      </c>
      <c r="AA60" s="13">
        <v>14500000</v>
      </c>
      <c r="AB60" s="13">
        <v>14500000</v>
      </c>
      <c r="AC60" s="13">
        <v>14500000</v>
      </c>
      <c r="AD60" s="13">
        <v>14500000</v>
      </c>
      <c r="AE60" s="13">
        <v>14500000</v>
      </c>
      <c r="AF60" s="13">
        <v>14500000</v>
      </c>
      <c r="AG60" s="13">
        <v>14500000</v>
      </c>
      <c r="AH60" s="13">
        <v>14500000</v>
      </c>
    </row>
    <row r="61" spans="1:34" x14ac:dyDescent="0.25">
      <c r="A61" t="s">
        <v>136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 x14ac:dyDescent="0.25">
      <c r="A62" t="s">
        <v>137</v>
      </c>
      <c r="B62" s="13">
        <v>10000000</v>
      </c>
      <c r="C62" s="13">
        <v>10000000</v>
      </c>
      <c r="D62" s="13">
        <v>10000000</v>
      </c>
      <c r="E62" s="13">
        <v>10000000</v>
      </c>
      <c r="F62" s="13">
        <v>10000000</v>
      </c>
      <c r="G62" s="13">
        <v>10000000</v>
      </c>
      <c r="H62" s="13">
        <v>10000000</v>
      </c>
      <c r="I62" s="13">
        <v>10000000</v>
      </c>
      <c r="J62" s="13">
        <v>10000000</v>
      </c>
      <c r="K62" s="13">
        <v>10000000</v>
      </c>
      <c r="L62" s="13">
        <v>10000000</v>
      </c>
      <c r="M62" s="13">
        <v>10000000</v>
      </c>
      <c r="N62" s="13">
        <v>10000000</v>
      </c>
      <c r="O62" s="13">
        <v>10000000</v>
      </c>
      <c r="P62" s="13">
        <v>10000000</v>
      </c>
      <c r="Q62" s="13">
        <v>10000000</v>
      </c>
      <c r="R62" s="13">
        <v>10000000</v>
      </c>
      <c r="S62" s="13">
        <v>10000000</v>
      </c>
      <c r="T62" s="13">
        <v>10000000</v>
      </c>
      <c r="U62" s="13">
        <v>10000000</v>
      </c>
      <c r="V62" s="13">
        <v>10000000</v>
      </c>
      <c r="W62" s="13">
        <v>10000000</v>
      </c>
      <c r="X62" s="13">
        <v>10000000</v>
      </c>
      <c r="Y62" s="13">
        <v>10000000</v>
      </c>
      <c r="Z62" s="13">
        <v>10000000</v>
      </c>
      <c r="AA62" s="13">
        <v>10000000</v>
      </c>
      <c r="AB62" s="13">
        <v>10000000</v>
      </c>
      <c r="AC62" s="13">
        <v>10000000</v>
      </c>
      <c r="AD62" s="13">
        <v>10000000</v>
      </c>
      <c r="AE62" s="13">
        <v>10000000</v>
      </c>
      <c r="AF62" s="13">
        <v>10000000</v>
      </c>
      <c r="AG62" s="13">
        <v>10000000</v>
      </c>
      <c r="AH62" s="13">
        <v>10000000</v>
      </c>
    </row>
    <row r="63" spans="1:34" x14ac:dyDescent="0.25">
      <c r="A63" t="s">
        <v>138</v>
      </c>
      <c r="B63" s="13">
        <v>8902000</v>
      </c>
      <c r="C63" s="13">
        <v>8902000</v>
      </c>
      <c r="D63" s="13">
        <v>8902000</v>
      </c>
      <c r="E63" s="13">
        <v>8902000</v>
      </c>
      <c r="F63" s="13">
        <v>8902000</v>
      </c>
      <c r="G63" s="13">
        <v>8902000</v>
      </c>
      <c r="H63" s="13">
        <v>8902000</v>
      </c>
      <c r="I63" s="13">
        <v>8902000</v>
      </c>
      <c r="J63" s="13">
        <v>8902000</v>
      </c>
      <c r="K63" s="13">
        <v>8902000</v>
      </c>
      <c r="L63" s="13">
        <v>8902000</v>
      </c>
      <c r="M63" s="13">
        <v>8902000</v>
      </c>
      <c r="N63" s="13">
        <v>8902000</v>
      </c>
      <c r="O63" s="13">
        <v>8902000</v>
      </c>
      <c r="P63" s="13">
        <v>8902000</v>
      </c>
      <c r="Q63" s="13">
        <v>8902000</v>
      </c>
      <c r="R63" s="13">
        <v>8902000</v>
      </c>
      <c r="S63" s="13">
        <v>8902000</v>
      </c>
      <c r="T63" s="13">
        <v>8902000</v>
      </c>
      <c r="U63" s="13">
        <v>8902000</v>
      </c>
      <c r="V63" s="13">
        <v>8902000</v>
      </c>
      <c r="W63" s="13">
        <v>8902000</v>
      </c>
      <c r="X63" s="13">
        <v>8902000</v>
      </c>
      <c r="Y63" s="13">
        <v>8902000</v>
      </c>
      <c r="Z63" s="13">
        <v>8902000</v>
      </c>
      <c r="AA63" s="13">
        <v>8902000</v>
      </c>
      <c r="AB63" s="13">
        <v>8902000</v>
      </c>
      <c r="AC63" s="13">
        <v>8902000</v>
      </c>
      <c r="AD63" s="13">
        <v>8902000</v>
      </c>
      <c r="AE63" s="13">
        <v>8902000</v>
      </c>
      <c r="AF63" s="13">
        <v>8902000</v>
      </c>
      <c r="AG63" s="13">
        <v>8902000</v>
      </c>
      <c r="AH63" s="13">
        <v>8902000</v>
      </c>
    </row>
    <row r="64" spans="1:34" x14ac:dyDescent="0.25">
      <c r="A64" t="s">
        <v>139</v>
      </c>
      <c r="B64" s="13">
        <v>10928800</v>
      </c>
      <c r="C64" s="13">
        <v>10928800</v>
      </c>
      <c r="D64" s="13">
        <v>10928800</v>
      </c>
      <c r="E64" s="13">
        <v>10928800</v>
      </c>
      <c r="F64" s="13">
        <v>10928800</v>
      </c>
      <c r="G64" s="13">
        <v>10928800</v>
      </c>
      <c r="H64" s="13">
        <v>10928800</v>
      </c>
      <c r="I64" s="13">
        <v>10928800</v>
      </c>
      <c r="J64" s="13">
        <v>10928800</v>
      </c>
      <c r="K64" s="13">
        <v>10928800</v>
      </c>
      <c r="L64" s="13">
        <v>10928800</v>
      </c>
      <c r="M64" s="13">
        <v>10928800</v>
      </c>
      <c r="N64" s="13">
        <v>10928800</v>
      </c>
      <c r="O64" s="13">
        <v>10928800</v>
      </c>
      <c r="P64" s="13">
        <v>10928800</v>
      </c>
      <c r="Q64" s="13">
        <v>10928800</v>
      </c>
      <c r="R64" s="13">
        <v>10928800</v>
      </c>
      <c r="S64" s="13">
        <v>10928800</v>
      </c>
      <c r="T64" s="13">
        <v>10928800</v>
      </c>
      <c r="U64" s="13">
        <v>10928800</v>
      </c>
      <c r="V64" s="13">
        <v>10928800</v>
      </c>
      <c r="W64" s="13">
        <v>10928800</v>
      </c>
      <c r="X64" s="13">
        <v>10928800</v>
      </c>
      <c r="Y64" s="13">
        <v>10928800</v>
      </c>
      <c r="Z64" s="13">
        <v>10928800</v>
      </c>
      <c r="AA64" s="13">
        <v>10928800</v>
      </c>
      <c r="AB64" s="13">
        <v>10928800</v>
      </c>
      <c r="AC64" s="13">
        <v>10928800</v>
      </c>
      <c r="AD64" s="13">
        <v>10928800</v>
      </c>
      <c r="AE64" s="13">
        <v>10928800</v>
      </c>
      <c r="AF64" s="13">
        <v>10928800</v>
      </c>
      <c r="AG64" s="13">
        <v>10928800</v>
      </c>
      <c r="AH64" s="13">
        <v>10928800</v>
      </c>
    </row>
    <row r="65" spans="1:34" x14ac:dyDescent="0.25">
      <c r="A65" t="s">
        <v>140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 x14ac:dyDescent="0.25">
      <c r="A66" t="s">
        <v>141</v>
      </c>
      <c r="B66" s="13">
        <v>10000000</v>
      </c>
      <c r="C66" s="13">
        <v>10000000</v>
      </c>
      <c r="D66" s="13">
        <v>10000000</v>
      </c>
      <c r="E66" s="13">
        <v>10000000</v>
      </c>
      <c r="F66" s="13">
        <v>10000000</v>
      </c>
      <c r="G66" s="13">
        <v>10000000</v>
      </c>
      <c r="H66" s="13">
        <v>10000000</v>
      </c>
      <c r="I66" s="13">
        <v>10000000</v>
      </c>
      <c r="J66" s="13">
        <v>10000000</v>
      </c>
      <c r="K66" s="13">
        <v>10000000</v>
      </c>
      <c r="L66" s="13">
        <v>10000000</v>
      </c>
      <c r="M66" s="13">
        <v>10000000</v>
      </c>
      <c r="N66" s="13">
        <v>10000000</v>
      </c>
      <c r="O66" s="13">
        <v>10000000</v>
      </c>
      <c r="P66" s="13">
        <v>10000000</v>
      </c>
      <c r="Q66" s="13">
        <v>10000000</v>
      </c>
      <c r="R66" s="13">
        <v>10000000</v>
      </c>
      <c r="S66" s="13">
        <v>10000000</v>
      </c>
      <c r="T66" s="13">
        <v>10000000</v>
      </c>
      <c r="U66" s="13">
        <v>10000000</v>
      </c>
      <c r="V66" s="13">
        <v>10000000</v>
      </c>
      <c r="W66" s="13">
        <v>10000000</v>
      </c>
      <c r="X66" s="13">
        <v>10000000</v>
      </c>
      <c r="Y66" s="13">
        <v>10000000</v>
      </c>
      <c r="Z66" s="13">
        <v>10000000</v>
      </c>
      <c r="AA66" s="13">
        <v>10000000</v>
      </c>
      <c r="AB66" s="13">
        <v>10000000</v>
      </c>
      <c r="AC66" s="13">
        <v>10000000</v>
      </c>
      <c r="AD66" s="13">
        <v>10000000</v>
      </c>
      <c r="AE66" s="13">
        <v>10000000</v>
      </c>
      <c r="AF66" s="13">
        <v>10000000</v>
      </c>
      <c r="AG66" s="13">
        <v>10000000</v>
      </c>
      <c r="AH66" s="13">
        <v>10000000</v>
      </c>
    </row>
    <row r="67" spans="1:34" x14ac:dyDescent="0.25">
      <c r="A67" t="s">
        <v>142</v>
      </c>
      <c r="B67" s="13">
        <v>10000000</v>
      </c>
      <c r="C67" s="13">
        <v>10000000</v>
      </c>
      <c r="D67" s="13">
        <v>10000000</v>
      </c>
      <c r="E67" s="13">
        <v>10000000</v>
      </c>
      <c r="F67" s="13">
        <v>10000000</v>
      </c>
      <c r="G67" s="13">
        <v>10000000</v>
      </c>
      <c r="H67" s="13">
        <v>10000000</v>
      </c>
      <c r="I67" s="13">
        <v>10000000</v>
      </c>
      <c r="J67" s="13">
        <v>10000000</v>
      </c>
      <c r="K67" s="13">
        <v>10000000</v>
      </c>
      <c r="L67" s="13">
        <v>10000000</v>
      </c>
      <c r="M67" s="13">
        <v>10000000</v>
      </c>
      <c r="N67" s="13">
        <v>10000000</v>
      </c>
      <c r="O67" s="13">
        <v>10000000</v>
      </c>
      <c r="P67" s="13">
        <v>10000000</v>
      </c>
      <c r="Q67" s="13">
        <v>10000000</v>
      </c>
      <c r="R67" s="13">
        <v>10000000</v>
      </c>
      <c r="S67" s="13">
        <v>10000000</v>
      </c>
      <c r="T67" s="13">
        <v>10000000</v>
      </c>
      <c r="U67" s="13">
        <v>10000000</v>
      </c>
      <c r="V67" s="13">
        <v>10000000</v>
      </c>
      <c r="W67" s="13">
        <v>10000000</v>
      </c>
      <c r="X67" s="13">
        <v>10000000</v>
      </c>
      <c r="Y67" s="13">
        <v>10000000</v>
      </c>
      <c r="Z67" s="13">
        <v>10000000</v>
      </c>
      <c r="AA67" s="13">
        <v>10000000</v>
      </c>
      <c r="AB67" s="13">
        <v>10000000</v>
      </c>
      <c r="AC67" s="13">
        <v>10000000</v>
      </c>
      <c r="AD67" s="13">
        <v>10000000</v>
      </c>
      <c r="AE67" s="13">
        <v>10000000</v>
      </c>
      <c r="AF67" s="13">
        <v>10000000</v>
      </c>
      <c r="AG67" s="13">
        <v>10000000</v>
      </c>
      <c r="AH67" s="13">
        <v>10000000</v>
      </c>
    </row>
    <row r="68" spans="1:34" x14ac:dyDescent="0.25">
      <c r="A68" t="s">
        <v>143</v>
      </c>
      <c r="B68" s="13">
        <v>14500000</v>
      </c>
      <c r="C68" s="13">
        <v>14500000</v>
      </c>
      <c r="D68" s="13">
        <v>14500000</v>
      </c>
      <c r="E68" s="13">
        <v>14500000</v>
      </c>
      <c r="F68" s="13">
        <v>14500000</v>
      </c>
      <c r="G68" s="13">
        <v>14500000</v>
      </c>
      <c r="H68" s="13">
        <v>14500000</v>
      </c>
      <c r="I68" s="13">
        <v>14500000</v>
      </c>
      <c r="J68" s="13">
        <v>14500000</v>
      </c>
      <c r="K68" s="13">
        <v>14500000</v>
      </c>
      <c r="L68" s="13">
        <v>14500000</v>
      </c>
      <c r="M68" s="13">
        <v>14500000</v>
      </c>
      <c r="N68" s="13">
        <v>14500000</v>
      </c>
      <c r="O68" s="13">
        <v>14500000</v>
      </c>
      <c r="P68" s="13">
        <v>14500000</v>
      </c>
      <c r="Q68" s="13">
        <v>14500000</v>
      </c>
      <c r="R68" s="13">
        <v>14500000</v>
      </c>
      <c r="S68" s="13">
        <v>14500000</v>
      </c>
      <c r="T68" s="13">
        <v>14500000</v>
      </c>
      <c r="U68" s="13">
        <v>14500000</v>
      </c>
      <c r="V68" s="13">
        <v>14500000</v>
      </c>
      <c r="W68" s="13">
        <v>14500000</v>
      </c>
      <c r="X68" s="13">
        <v>14500000</v>
      </c>
      <c r="Y68" s="13">
        <v>14500000</v>
      </c>
      <c r="Z68" s="13">
        <v>14500000</v>
      </c>
      <c r="AA68" s="13">
        <v>14500000</v>
      </c>
      <c r="AB68" s="13">
        <v>14500000</v>
      </c>
      <c r="AC68" s="13">
        <v>14500000</v>
      </c>
      <c r="AD68" s="13">
        <v>14500000</v>
      </c>
      <c r="AE68" s="13">
        <v>14500000</v>
      </c>
      <c r="AF68" s="13">
        <v>14500000</v>
      </c>
      <c r="AG68" s="13">
        <v>14500000</v>
      </c>
      <c r="AH68" s="13">
        <v>14500000</v>
      </c>
    </row>
    <row r="70" spans="1:34" x14ac:dyDescent="0.25">
      <c r="A70" s="1" t="s">
        <v>99</v>
      </c>
    </row>
    <row r="71" spans="1:34" x14ac:dyDescent="0.25">
      <c r="A71" t="s">
        <v>98</v>
      </c>
    </row>
    <row r="72" spans="1:34" x14ac:dyDescent="0.25">
      <c r="A72" t="s">
        <v>64</v>
      </c>
      <c r="B72">
        <v>2018</v>
      </c>
      <c r="C72">
        <v>2019</v>
      </c>
      <c r="D72">
        <v>2020</v>
      </c>
      <c r="E72">
        <v>2021</v>
      </c>
      <c r="F72">
        <v>2022</v>
      </c>
      <c r="G72">
        <v>2023</v>
      </c>
      <c r="H72">
        <v>2024</v>
      </c>
      <c r="I72">
        <v>2025</v>
      </c>
      <c r="J72">
        <v>2026</v>
      </c>
      <c r="K72">
        <v>2027</v>
      </c>
      <c r="L72">
        <v>2028</v>
      </c>
      <c r="M72">
        <v>2029</v>
      </c>
      <c r="N72">
        <v>2030</v>
      </c>
      <c r="O72">
        <v>2031</v>
      </c>
      <c r="P72">
        <v>2032</v>
      </c>
      <c r="Q72">
        <v>2033</v>
      </c>
      <c r="R72">
        <v>2034</v>
      </c>
      <c r="S72">
        <v>2035</v>
      </c>
      <c r="T72">
        <v>2036</v>
      </c>
      <c r="U72">
        <v>2037</v>
      </c>
      <c r="V72">
        <v>2038</v>
      </c>
      <c r="W72">
        <v>2039</v>
      </c>
      <c r="X72">
        <v>2040</v>
      </c>
      <c r="Y72">
        <v>2041</v>
      </c>
      <c r="Z72">
        <v>2042</v>
      </c>
      <c r="AA72">
        <v>2043</v>
      </c>
      <c r="AB72">
        <v>2044</v>
      </c>
      <c r="AC72">
        <v>2045</v>
      </c>
      <c r="AD72">
        <v>2046</v>
      </c>
      <c r="AE72">
        <v>2047</v>
      </c>
      <c r="AF72">
        <v>2048</v>
      </c>
      <c r="AG72">
        <v>2049</v>
      </c>
      <c r="AH72">
        <v>2050</v>
      </c>
    </row>
    <row r="73" spans="1:34" x14ac:dyDescent="0.25">
      <c r="A73" t="s">
        <v>144</v>
      </c>
      <c r="B73">
        <v>0.56899999999999995</v>
      </c>
      <c r="C73">
        <v>0.56899999999999995</v>
      </c>
      <c r="D73">
        <v>0.56899999999999995</v>
      </c>
      <c r="E73">
        <v>0.56899999999999995</v>
      </c>
      <c r="F73">
        <v>0.56899999999999995</v>
      </c>
      <c r="G73">
        <v>0.56899999999999995</v>
      </c>
      <c r="H73">
        <v>0.56899999999999995</v>
      </c>
      <c r="I73">
        <v>0.56899999999999995</v>
      </c>
      <c r="J73">
        <v>0.56899999999999995</v>
      </c>
      <c r="K73">
        <v>0.56899999999999995</v>
      </c>
      <c r="L73">
        <v>0.56899999999999995</v>
      </c>
      <c r="M73">
        <v>0.56899999999999995</v>
      </c>
      <c r="N73">
        <v>0.56899999999999995</v>
      </c>
      <c r="O73">
        <v>0.56899999999999995</v>
      </c>
      <c r="P73">
        <v>0.56899999999999995</v>
      </c>
      <c r="Q73">
        <v>0.56899999999999995</v>
      </c>
      <c r="R73">
        <v>0.56899999999999995</v>
      </c>
      <c r="S73">
        <v>0.56899999999999995</v>
      </c>
      <c r="T73">
        <v>0.56899999999999995</v>
      </c>
      <c r="U73">
        <v>0.56899999999999995</v>
      </c>
      <c r="V73">
        <v>0.56899999999999995</v>
      </c>
      <c r="W73">
        <v>0.56899999999999995</v>
      </c>
      <c r="X73">
        <v>0.56899999999999995</v>
      </c>
      <c r="Y73">
        <v>0.56899999999999995</v>
      </c>
      <c r="Z73">
        <v>0.56899999999999995</v>
      </c>
      <c r="AA73">
        <v>0.56899999999999995</v>
      </c>
      <c r="AB73">
        <v>0.56899999999999995</v>
      </c>
      <c r="AC73">
        <v>0.56899999999999995</v>
      </c>
      <c r="AD73">
        <v>0.56899999999999995</v>
      </c>
      <c r="AE73">
        <v>0.56899999999999995</v>
      </c>
      <c r="AF73">
        <v>0.56899999999999995</v>
      </c>
      <c r="AG73">
        <v>0.56899999999999995</v>
      </c>
      <c r="AH73">
        <v>0.56899999999999995</v>
      </c>
    </row>
    <row r="74" spans="1:34" x14ac:dyDescent="0.25">
      <c r="A74" t="s">
        <v>145</v>
      </c>
      <c r="B74">
        <v>0.56399999999999995</v>
      </c>
      <c r="C74">
        <v>0.56399999999999995</v>
      </c>
      <c r="D74">
        <v>0.56399999999999995</v>
      </c>
      <c r="E74">
        <v>0.56399999999999995</v>
      </c>
      <c r="F74">
        <v>0.56399999999999995</v>
      </c>
      <c r="G74">
        <v>0.56399999999999995</v>
      </c>
      <c r="H74">
        <v>0.56399999999999995</v>
      </c>
      <c r="I74">
        <v>0.56399999999999995</v>
      </c>
      <c r="J74">
        <v>0.56399999999999995</v>
      </c>
      <c r="K74">
        <v>0.56399999999999995</v>
      </c>
      <c r="L74">
        <v>0.56399999999999995</v>
      </c>
      <c r="M74">
        <v>0.56399999999999995</v>
      </c>
      <c r="N74">
        <v>0.56399999999999995</v>
      </c>
      <c r="O74">
        <v>0.56399999999999995</v>
      </c>
      <c r="P74">
        <v>0.56399999999999995</v>
      </c>
      <c r="Q74">
        <v>0.56399999999999995</v>
      </c>
      <c r="R74">
        <v>0.56399999999999995</v>
      </c>
      <c r="S74">
        <v>0.56399999999999995</v>
      </c>
      <c r="T74">
        <v>0.56399999999999995</v>
      </c>
      <c r="U74">
        <v>0.56399999999999995</v>
      </c>
      <c r="V74">
        <v>0.56399999999999995</v>
      </c>
      <c r="W74">
        <v>0.56399999999999995</v>
      </c>
      <c r="X74">
        <v>0.56399999999999995</v>
      </c>
      <c r="Y74">
        <v>0.56399999999999995</v>
      </c>
      <c r="Z74">
        <v>0.56399999999999995</v>
      </c>
      <c r="AA74">
        <v>0.56399999999999995</v>
      </c>
      <c r="AB74">
        <v>0.56399999999999995</v>
      </c>
      <c r="AC74">
        <v>0.56399999999999995</v>
      </c>
      <c r="AD74">
        <v>0.56399999999999995</v>
      </c>
      <c r="AE74">
        <v>0.56399999999999995</v>
      </c>
      <c r="AF74">
        <v>0.56399999999999995</v>
      </c>
      <c r="AG74">
        <v>0.56399999999999995</v>
      </c>
      <c r="AH74">
        <v>0.56399999999999995</v>
      </c>
    </row>
    <row r="75" spans="1:34" x14ac:dyDescent="0.25">
      <c r="A75" t="s">
        <v>146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</row>
    <row r="76" spans="1:34" x14ac:dyDescent="0.25">
      <c r="A76" t="s">
        <v>147</v>
      </c>
      <c r="B76">
        <v>0.47399999999999998</v>
      </c>
      <c r="C76">
        <v>0.47399999999999998</v>
      </c>
      <c r="D76">
        <v>0.47399999999999998</v>
      </c>
      <c r="E76">
        <v>0.47399999999999998</v>
      </c>
      <c r="F76">
        <v>0.47399999999999998</v>
      </c>
      <c r="G76">
        <v>0.47399999999999998</v>
      </c>
      <c r="H76">
        <v>0.47399999999999998</v>
      </c>
      <c r="I76">
        <v>0.47399999999999998</v>
      </c>
      <c r="J76">
        <v>0.47399999999999998</v>
      </c>
      <c r="K76">
        <v>0.47399999999999998</v>
      </c>
      <c r="L76">
        <v>0.47399999999999998</v>
      </c>
      <c r="M76">
        <v>0.47399999999999998</v>
      </c>
      <c r="N76">
        <v>0.47399999999999998</v>
      </c>
      <c r="O76">
        <v>0.47399999999999998</v>
      </c>
      <c r="P76">
        <v>0.47399999999999998</v>
      </c>
      <c r="Q76">
        <v>0.47399999999999998</v>
      </c>
      <c r="R76">
        <v>0.47399999999999998</v>
      </c>
      <c r="S76">
        <v>0.47399999999999998</v>
      </c>
      <c r="T76">
        <v>0.47399999999999998</v>
      </c>
      <c r="U76">
        <v>0.47399999999999998</v>
      </c>
      <c r="V76">
        <v>0.47399999999999998</v>
      </c>
      <c r="W76">
        <v>0.47399999999999998</v>
      </c>
      <c r="X76">
        <v>0.47399999999999998</v>
      </c>
      <c r="Y76">
        <v>0.47399999999999998</v>
      </c>
      <c r="Z76">
        <v>0.47399999999999998</v>
      </c>
      <c r="AA76">
        <v>0.47399999999999998</v>
      </c>
      <c r="AB76">
        <v>0.47399999999999998</v>
      </c>
      <c r="AC76">
        <v>0.47399999999999998</v>
      </c>
      <c r="AD76">
        <v>0.47399999999999998</v>
      </c>
      <c r="AE76">
        <v>0.47399999999999998</v>
      </c>
      <c r="AF76">
        <v>0.47399999999999998</v>
      </c>
      <c r="AG76">
        <v>0.47399999999999998</v>
      </c>
      <c r="AH76">
        <v>0.47399999999999998</v>
      </c>
    </row>
    <row r="77" spans="1:34" x14ac:dyDescent="0.25">
      <c r="A77" t="s">
        <v>148</v>
      </c>
      <c r="B77">
        <v>0.458478</v>
      </c>
      <c r="C77">
        <v>0.45801900000000001</v>
      </c>
      <c r="D77">
        <v>0.45739200000000002</v>
      </c>
      <c r="E77">
        <v>0.45676699999999998</v>
      </c>
      <c r="F77">
        <v>0.45504800000000001</v>
      </c>
      <c r="G77">
        <v>0.453432</v>
      </c>
      <c r="H77">
        <v>0.45177600000000001</v>
      </c>
      <c r="I77">
        <v>0.45024799999999998</v>
      </c>
      <c r="J77">
        <v>0.44864599999999999</v>
      </c>
      <c r="K77">
        <v>0.44729000000000002</v>
      </c>
      <c r="L77">
        <v>0.44645400000000002</v>
      </c>
      <c r="M77">
        <v>0.44561400000000001</v>
      </c>
      <c r="N77">
        <v>0.44467000000000001</v>
      </c>
      <c r="O77">
        <v>0.44474900000000001</v>
      </c>
      <c r="P77">
        <v>0.44429099999999999</v>
      </c>
      <c r="Q77">
        <v>0.443359</v>
      </c>
      <c r="R77">
        <v>0.44305899999999998</v>
      </c>
      <c r="S77">
        <v>0.442666</v>
      </c>
      <c r="T77">
        <v>0.44224999999999998</v>
      </c>
      <c r="U77">
        <v>0.441606</v>
      </c>
      <c r="V77">
        <v>0.44156099999999998</v>
      </c>
      <c r="W77">
        <v>0.44084400000000001</v>
      </c>
      <c r="X77">
        <v>0.44092300000000001</v>
      </c>
      <c r="Y77">
        <v>0.44096600000000002</v>
      </c>
      <c r="Z77">
        <v>0.44020700000000001</v>
      </c>
      <c r="AA77">
        <v>0.439805</v>
      </c>
      <c r="AB77">
        <v>0.43920399999999998</v>
      </c>
      <c r="AC77">
        <v>0.43881799999999999</v>
      </c>
      <c r="AD77">
        <v>0.43830599999999997</v>
      </c>
      <c r="AE77">
        <v>0.43826399999999999</v>
      </c>
      <c r="AF77">
        <v>0.43786599999999998</v>
      </c>
      <c r="AG77">
        <v>0.43720999999999999</v>
      </c>
      <c r="AH77">
        <v>0.43723099999999998</v>
      </c>
    </row>
    <row r="78" spans="1:34" x14ac:dyDescent="0.25">
      <c r="A78" t="s">
        <v>149</v>
      </c>
      <c r="B78">
        <v>0.27355699999999999</v>
      </c>
      <c r="C78">
        <v>0.27327099999999999</v>
      </c>
      <c r="D78">
        <v>0.27298</v>
      </c>
      <c r="E78">
        <v>0.27243600000000001</v>
      </c>
      <c r="F78">
        <v>0.27116000000000001</v>
      </c>
      <c r="G78">
        <v>0.27042899999999997</v>
      </c>
      <c r="H78">
        <v>0.26959699999999998</v>
      </c>
      <c r="I78">
        <v>0.26874700000000001</v>
      </c>
      <c r="J78">
        <v>0.26758100000000001</v>
      </c>
      <c r="K78">
        <v>0.26673200000000002</v>
      </c>
      <c r="L78">
        <v>0.26612400000000003</v>
      </c>
      <c r="M78">
        <v>0.26547300000000001</v>
      </c>
      <c r="N78">
        <v>0.26474799999999998</v>
      </c>
      <c r="O78">
        <v>0.26450600000000002</v>
      </c>
      <c r="P78">
        <v>0.26389400000000002</v>
      </c>
      <c r="Q78">
        <v>0.26276300000000002</v>
      </c>
      <c r="R78">
        <v>0.262237</v>
      </c>
      <c r="S78">
        <v>0.26141900000000001</v>
      </c>
      <c r="T78">
        <v>0.2606</v>
      </c>
      <c r="U78">
        <v>0.25961699999999999</v>
      </c>
      <c r="V78">
        <v>0.25893500000000003</v>
      </c>
      <c r="W78">
        <v>0.25770799999999999</v>
      </c>
      <c r="X78">
        <v>0.25713399999999997</v>
      </c>
      <c r="Y78">
        <v>0.25654199999999999</v>
      </c>
      <c r="Z78">
        <v>0.25527499999999997</v>
      </c>
      <c r="AA78">
        <v>0.254303</v>
      </c>
      <c r="AB78">
        <v>0.25303700000000001</v>
      </c>
      <c r="AC78">
        <v>0.252029</v>
      </c>
      <c r="AD78">
        <v>0.25087599999999999</v>
      </c>
      <c r="AE78">
        <v>0.25016100000000002</v>
      </c>
      <c r="AF78">
        <v>0.24909500000000001</v>
      </c>
      <c r="AG78">
        <v>0.24782000000000001</v>
      </c>
      <c r="AH78">
        <v>0.247229</v>
      </c>
    </row>
    <row r="79" spans="1:34" x14ac:dyDescent="0.25">
      <c r="A79" t="s">
        <v>150</v>
      </c>
      <c r="B79">
        <v>0.67500000000000004</v>
      </c>
      <c r="C79">
        <v>0.67500000000000004</v>
      </c>
      <c r="D79">
        <v>0.67500000000000004</v>
      </c>
      <c r="E79">
        <v>0.67500000000000004</v>
      </c>
      <c r="F79">
        <v>0.67500000000000004</v>
      </c>
      <c r="G79">
        <v>0.67500000000000004</v>
      </c>
      <c r="H79">
        <v>0.67500000000000004</v>
      </c>
      <c r="I79">
        <v>0.67500000000000004</v>
      </c>
      <c r="J79">
        <v>0.67500000000000004</v>
      </c>
      <c r="K79">
        <v>0.67500000000000004</v>
      </c>
      <c r="L79">
        <v>0.67500000000000004</v>
      </c>
      <c r="M79">
        <v>0.67500000000000004</v>
      </c>
      <c r="N79">
        <v>0.67500000000000004</v>
      </c>
      <c r="O79">
        <v>0.67500000000000004</v>
      </c>
      <c r="P79">
        <v>0.67500000000000004</v>
      </c>
      <c r="Q79">
        <v>0.67500000000000004</v>
      </c>
      <c r="R79">
        <v>0.67500000000000004</v>
      </c>
      <c r="S79">
        <v>0.67500000000000004</v>
      </c>
      <c r="T79">
        <v>0.67500000000000004</v>
      </c>
      <c r="U79">
        <v>0.67500000000000004</v>
      </c>
      <c r="V79">
        <v>0.67500000000000004</v>
      </c>
      <c r="W79">
        <v>0.67500000000000004</v>
      </c>
      <c r="X79">
        <v>0.67500000000000004</v>
      </c>
      <c r="Y79">
        <v>0.67500000000000004</v>
      </c>
      <c r="Z79">
        <v>0.67500000000000004</v>
      </c>
      <c r="AA79">
        <v>0.67500000000000004</v>
      </c>
      <c r="AB79">
        <v>0.67500000000000004</v>
      </c>
      <c r="AC79">
        <v>0.67500000000000004</v>
      </c>
      <c r="AD79">
        <v>0.67500000000000004</v>
      </c>
      <c r="AE79">
        <v>0.67500000000000004</v>
      </c>
      <c r="AF79">
        <v>0.67500000000000004</v>
      </c>
      <c r="AG79">
        <v>0.67500000000000004</v>
      </c>
      <c r="AH79">
        <v>0.67500000000000004</v>
      </c>
    </row>
    <row r="80" spans="1:34" x14ac:dyDescent="0.25">
      <c r="A80" t="s">
        <v>151</v>
      </c>
      <c r="B80">
        <v>0.63600000000000001</v>
      </c>
      <c r="C80">
        <v>0.63600000000000001</v>
      </c>
      <c r="D80">
        <v>0.63600000000000001</v>
      </c>
      <c r="E80">
        <v>0.63600000000000001</v>
      </c>
      <c r="F80">
        <v>0.63600000000000001</v>
      </c>
      <c r="G80">
        <v>0.63600000000000001</v>
      </c>
      <c r="H80">
        <v>0.63600000000000001</v>
      </c>
      <c r="I80">
        <v>0.63600000000000001</v>
      </c>
      <c r="J80">
        <v>0.63600000000000001</v>
      </c>
      <c r="K80">
        <v>0.63600000000000001</v>
      </c>
      <c r="L80">
        <v>0.63600000000000001</v>
      </c>
      <c r="M80">
        <v>0.63600000000000001</v>
      </c>
      <c r="N80">
        <v>0.63600000000000001</v>
      </c>
      <c r="O80">
        <v>0.63600000000000001</v>
      </c>
      <c r="P80">
        <v>0.63600000000000001</v>
      </c>
      <c r="Q80">
        <v>0.63600000000000001</v>
      </c>
      <c r="R80">
        <v>0.63600000000000001</v>
      </c>
      <c r="S80">
        <v>0.63600000000000001</v>
      </c>
      <c r="T80">
        <v>0.63600000000000001</v>
      </c>
      <c r="U80">
        <v>0.63600000000000001</v>
      </c>
      <c r="V80">
        <v>0.63600000000000001</v>
      </c>
      <c r="W80">
        <v>0.63600000000000001</v>
      </c>
      <c r="X80">
        <v>0.63600000000000001</v>
      </c>
      <c r="Y80">
        <v>0.63600000000000001</v>
      </c>
      <c r="Z80">
        <v>0.63600000000000001</v>
      </c>
      <c r="AA80">
        <v>0.63600000000000001</v>
      </c>
      <c r="AB80">
        <v>0.63600000000000001</v>
      </c>
      <c r="AC80">
        <v>0.63600000000000001</v>
      </c>
      <c r="AD80">
        <v>0.63600000000000001</v>
      </c>
      <c r="AE80">
        <v>0.63600000000000001</v>
      </c>
      <c r="AF80">
        <v>0.63600000000000001</v>
      </c>
      <c r="AG80">
        <v>0.63600000000000001</v>
      </c>
      <c r="AH80">
        <v>0.63600000000000001</v>
      </c>
    </row>
    <row r="81" spans="1:34" x14ac:dyDescent="0.25">
      <c r="A81" t="s">
        <v>152</v>
      </c>
      <c r="B81">
        <v>0.81399999999999995</v>
      </c>
      <c r="C81">
        <v>0.81399999999999995</v>
      </c>
      <c r="D81">
        <v>0.81399999999999995</v>
      </c>
      <c r="E81">
        <v>0.81399999999999995</v>
      </c>
      <c r="F81">
        <v>0.81399999999999995</v>
      </c>
      <c r="G81">
        <v>0.81399999999999995</v>
      </c>
      <c r="H81">
        <v>0.81399999999999995</v>
      </c>
      <c r="I81">
        <v>0.81399999999999995</v>
      </c>
      <c r="J81">
        <v>0.81399999999999995</v>
      </c>
      <c r="K81">
        <v>0.81399999999999995</v>
      </c>
      <c r="L81">
        <v>0.81399999999999995</v>
      </c>
      <c r="M81">
        <v>0.81399999999999995</v>
      </c>
      <c r="N81">
        <v>0.81399999999999995</v>
      </c>
      <c r="O81">
        <v>0.81399999999999995</v>
      </c>
      <c r="P81">
        <v>0.81399999999999995</v>
      </c>
      <c r="Q81">
        <v>0.81399999999999995</v>
      </c>
      <c r="R81">
        <v>0.81399999999999995</v>
      </c>
      <c r="S81">
        <v>0.81399999999999995</v>
      </c>
      <c r="T81">
        <v>0.81399999999999995</v>
      </c>
      <c r="U81">
        <v>0.81399999999999995</v>
      </c>
      <c r="V81">
        <v>0.81399999999999995</v>
      </c>
      <c r="W81">
        <v>0.81399999999999995</v>
      </c>
      <c r="X81">
        <v>0.81399999999999995</v>
      </c>
      <c r="Y81">
        <v>0.81399999999999995</v>
      </c>
      <c r="Z81">
        <v>0.81399999999999995</v>
      </c>
      <c r="AA81">
        <v>0.81399999999999995</v>
      </c>
      <c r="AB81">
        <v>0.81399999999999995</v>
      </c>
      <c r="AC81">
        <v>0.81399999999999995</v>
      </c>
      <c r="AD81">
        <v>0.81399999999999995</v>
      </c>
      <c r="AE81">
        <v>0.81399999999999995</v>
      </c>
      <c r="AF81">
        <v>0.81399999999999995</v>
      </c>
      <c r="AG81">
        <v>0.81399999999999995</v>
      </c>
      <c r="AH81">
        <v>0.81399999999999995</v>
      </c>
    </row>
    <row r="82" spans="1:34" x14ac:dyDescent="0.25">
      <c r="A82" t="s">
        <v>153</v>
      </c>
      <c r="B82">
        <v>6.0999999999999999E-2</v>
      </c>
      <c r="C82">
        <v>6.0999999999999999E-2</v>
      </c>
      <c r="D82">
        <v>6.0999999999999999E-2</v>
      </c>
      <c r="E82">
        <v>6.0999999999999999E-2</v>
      </c>
      <c r="F82">
        <v>6.0999999999999999E-2</v>
      </c>
      <c r="G82">
        <v>6.0999999999999999E-2</v>
      </c>
      <c r="H82">
        <v>6.0999999999999999E-2</v>
      </c>
      <c r="I82">
        <v>6.0999999999999999E-2</v>
      </c>
      <c r="J82">
        <v>6.0999999999999999E-2</v>
      </c>
      <c r="K82">
        <v>6.0999999999999999E-2</v>
      </c>
      <c r="L82">
        <v>6.0999999999999999E-2</v>
      </c>
      <c r="M82">
        <v>6.0999999999999999E-2</v>
      </c>
      <c r="N82">
        <v>6.0999999999999999E-2</v>
      </c>
      <c r="O82">
        <v>6.0999999999999999E-2</v>
      </c>
      <c r="P82">
        <v>6.0999999999999999E-2</v>
      </c>
      <c r="Q82">
        <v>6.0999999999999999E-2</v>
      </c>
      <c r="R82">
        <v>6.0999999999999999E-2</v>
      </c>
      <c r="S82">
        <v>6.0999999999999999E-2</v>
      </c>
      <c r="T82">
        <v>6.0999999999999999E-2</v>
      </c>
      <c r="U82">
        <v>6.0999999999999999E-2</v>
      </c>
      <c r="V82">
        <v>6.0999999999999999E-2</v>
      </c>
      <c r="W82">
        <v>6.0999999999999999E-2</v>
      </c>
      <c r="X82">
        <v>6.0999999999999999E-2</v>
      </c>
      <c r="Y82">
        <v>6.0999999999999999E-2</v>
      </c>
      <c r="Z82">
        <v>6.0999999999999999E-2</v>
      </c>
      <c r="AA82">
        <v>6.0999999999999999E-2</v>
      </c>
      <c r="AB82">
        <v>6.0999999999999999E-2</v>
      </c>
      <c r="AC82">
        <v>6.0999999999999999E-2</v>
      </c>
      <c r="AD82">
        <v>6.0999999999999999E-2</v>
      </c>
      <c r="AE82">
        <v>6.0999999999999999E-2</v>
      </c>
      <c r="AF82">
        <v>6.0999999999999999E-2</v>
      </c>
      <c r="AG82">
        <v>6.0999999999999999E-2</v>
      </c>
      <c r="AH82">
        <v>6.0999999999999999E-2</v>
      </c>
    </row>
    <row r="83" spans="1:34" x14ac:dyDescent="0.25">
      <c r="A83" t="s">
        <v>154</v>
      </c>
      <c r="B83">
        <v>9.9000000000000005E-2</v>
      </c>
      <c r="C83">
        <v>9.9000000000000005E-2</v>
      </c>
      <c r="D83">
        <v>9.9000000000000005E-2</v>
      </c>
      <c r="E83">
        <v>9.9000000000000005E-2</v>
      </c>
      <c r="F83">
        <v>9.9000000000000005E-2</v>
      </c>
      <c r="G83">
        <v>9.9000000000000005E-2</v>
      </c>
      <c r="H83">
        <v>9.9000000000000005E-2</v>
      </c>
      <c r="I83">
        <v>9.9000000000000005E-2</v>
      </c>
      <c r="J83">
        <v>9.9000000000000005E-2</v>
      </c>
      <c r="K83">
        <v>9.9000000000000005E-2</v>
      </c>
      <c r="L83">
        <v>9.9000000000000005E-2</v>
      </c>
      <c r="M83">
        <v>9.9000000000000005E-2</v>
      </c>
      <c r="N83">
        <v>9.9000000000000005E-2</v>
      </c>
      <c r="O83">
        <v>9.9000000000000005E-2</v>
      </c>
      <c r="P83">
        <v>9.9000000000000005E-2</v>
      </c>
      <c r="Q83">
        <v>9.9000000000000005E-2</v>
      </c>
      <c r="R83">
        <v>9.9000000000000005E-2</v>
      </c>
      <c r="S83">
        <v>9.9000000000000005E-2</v>
      </c>
      <c r="T83">
        <v>9.9000000000000005E-2</v>
      </c>
      <c r="U83">
        <v>9.9000000000000005E-2</v>
      </c>
      <c r="V83">
        <v>9.9000000000000005E-2</v>
      </c>
      <c r="W83">
        <v>9.9000000000000005E-2</v>
      </c>
      <c r="X83">
        <v>9.9000000000000005E-2</v>
      </c>
      <c r="Y83">
        <v>9.9000000000000005E-2</v>
      </c>
      <c r="Z83">
        <v>9.9000000000000005E-2</v>
      </c>
      <c r="AA83">
        <v>9.9000000000000005E-2</v>
      </c>
      <c r="AB83">
        <v>9.9000000000000005E-2</v>
      </c>
      <c r="AC83">
        <v>9.9000000000000005E-2</v>
      </c>
      <c r="AD83">
        <v>9.9000000000000005E-2</v>
      </c>
      <c r="AE83">
        <v>9.9000000000000005E-2</v>
      </c>
      <c r="AF83">
        <v>9.9000000000000005E-2</v>
      </c>
      <c r="AG83">
        <v>9.9000000000000005E-2</v>
      </c>
      <c r="AH83">
        <v>9.9000000000000005E-2</v>
      </c>
    </row>
    <row r="84" spans="1:34" x14ac:dyDescent="0.25">
      <c r="A84" t="s">
        <v>155</v>
      </c>
      <c r="B84">
        <v>0.78700000000000003</v>
      </c>
      <c r="C84">
        <v>0.78700000000000003</v>
      </c>
      <c r="D84">
        <v>0.78700000000000003</v>
      </c>
      <c r="E84">
        <v>0.78700000000000003</v>
      </c>
      <c r="F84">
        <v>0.78700000000000003</v>
      </c>
      <c r="G84">
        <v>0.78700000000000003</v>
      </c>
      <c r="H84">
        <v>0.78700000000000003</v>
      </c>
      <c r="I84">
        <v>0.78700000000000003</v>
      </c>
      <c r="J84">
        <v>0.78700000000000003</v>
      </c>
      <c r="K84">
        <v>0.78700000000000003</v>
      </c>
      <c r="L84">
        <v>0.78700000000000003</v>
      </c>
      <c r="M84">
        <v>0.78700000000000003</v>
      </c>
      <c r="N84">
        <v>0.78700000000000003</v>
      </c>
      <c r="O84">
        <v>0.78700000000000003</v>
      </c>
      <c r="P84">
        <v>0.78700000000000003</v>
      </c>
      <c r="Q84">
        <v>0.78700000000000003</v>
      </c>
      <c r="R84">
        <v>0.78700000000000003</v>
      </c>
      <c r="S84">
        <v>0.78700000000000003</v>
      </c>
      <c r="T84">
        <v>0.78700000000000003</v>
      </c>
      <c r="U84">
        <v>0.78700000000000003</v>
      </c>
      <c r="V84">
        <v>0.78700000000000003</v>
      </c>
      <c r="W84">
        <v>0.78700000000000003</v>
      </c>
      <c r="X84">
        <v>0.78700000000000003</v>
      </c>
      <c r="Y84">
        <v>0.78700000000000003</v>
      </c>
      <c r="Z84">
        <v>0.78700000000000003</v>
      </c>
      <c r="AA84">
        <v>0.78700000000000003</v>
      </c>
      <c r="AB84">
        <v>0.78700000000000003</v>
      </c>
      <c r="AC84">
        <v>0.78700000000000003</v>
      </c>
      <c r="AD84">
        <v>0.78700000000000003</v>
      </c>
      <c r="AE84">
        <v>0.78700000000000003</v>
      </c>
      <c r="AF84">
        <v>0.78700000000000003</v>
      </c>
      <c r="AG84">
        <v>0.78700000000000003</v>
      </c>
      <c r="AH84">
        <v>0.78700000000000003</v>
      </c>
    </row>
    <row r="85" spans="1:34" x14ac:dyDescent="0.25">
      <c r="A85" t="s">
        <v>156</v>
      </c>
      <c r="B85">
        <v>0.5</v>
      </c>
      <c r="C85">
        <v>0.5</v>
      </c>
      <c r="D85">
        <v>0.5</v>
      </c>
      <c r="E85">
        <v>0.5</v>
      </c>
      <c r="F85">
        <v>0.5</v>
      </c>
      <c r="G85">
        <v>0.5</v>
      </c>
      <c r="H85">
        <v>0.5</v>
      </c>
      <c r="I85">
        <v>0.5</v>
      </c>
      <c r="J85">
        <v>0.5</v>
      </c>
      <c r="K85">
        <v>0.5</v>
      </c>
      <c r="L85">
        <v>0.5</v>
      </c>
      <c r="M85">
        <v>0.5</v>
      </c>
      <c r="N85">
        <v>0.5</v>
      </c>
      <c r="O85">
        <v>0.5</v>
      </c>
      <c r="P85">
        <v>0.5</v>
      </c>
      <c r="Q85">
        <v>0.5</v>
      </c>
      <c r="R85">
        <v>0.5</v>
      </c>
      <c r="S85">
        <v>0.5</v>
      </c>
      <c r="T85">
        <v>0.5</v>
      </c>
      <c r="U85">
        <v>0.5</v>
      </c>
      <c r="V85">
        <v>0.5</v>
      </c>
      <c r="W85">
        <v>0.5</v>
      </c>
      <c r="X85">
        <v>0.5</v>
      </c>
      <c r="Y85">
        <v>0.5</v>
      </c>
      <c r="Z85">
        <v>0.5</v>
      </c>
      <c r="AA85">
        <v>0.5</v>
      </c>
      <c r="AB85">
        <v>0.5</v>
      </c>
      <c r="AC85">
        <v>0.5</v>
      </c>
      <c r="AD85">
        <v>0.5</v>
      </c>
      <c r="AE85">
        <v>0.5</v>
      </c>
      <c r="AF85">
        <v>0.5</v>
      </c>
      <c r="AG85">
        <v>0.5</v>
      </c>
      <c r="AH85">
        <v>0.5</v>
      </c>
    </row>
    <row r="86" spans="1:34" x14ac:dyDescent="0.25">
      <c r="A86" t="s">
        <v>157</v>
      </c>
      <c r="B86">
        <v>6.0999999999999999E-2</v>
      </c>
      <c r="C86">
        <v>6.0999999999999999E-2</v>
      </c>
      <c r="D86">
        <v>6.0999999999999999E-2</v>
      </c>
      <c r="E86">
        <v>6.0999999999999999E-2</v>
      </c>
      <c r="F86">
        <v>6.0999999999999999E-2</v>
      </c>
      <c r="G86">
        <v>6.0999999999999999E-2</v>
      </c>
      <c r="H86">
        <v>6.0999999999999999E-2</v>
      </c>
      <c r="I86">
        <v>6.0999999999999999E-2</v>
      </c>
      <c r="J86">
        <v>6.0999999999999999E-2</v>
      </c>
      <c r="K86">
        <v>6.0999999999999999E-2</v>
      </c>
      <c r="L86">
        <v>6.0999999999999999E-2</v>
      </c>
      <c r="M86">
        <v>6.0999999999999999E-2</v>
      </c>
      <c r="N86">
        <v>6.0999999999999999E-2</v>
      </c>
      <c r="O86">
        <v>6.0999999999999999E-2</v>
      </c>
      <c r="P86">
        <v>6.0999999999999999E-2</v>
      </c>
      <c r="Q86">
        <v>6.0999999999999999E-2</v>
      </c>
      <c r="R86">
        <v>6.0999999999999999E-2</v>
      </c>
      <c r="S86">
        <v>6.0999999999999999E-2</v>
      </c>
      <c r="T86">
        <v>6.0999999999999999E-2</v>
      </c>
      <c r="U86">
        <v>6.0999999999999999E-2</v>
      </c>
      <c r="V86">
        <v>6.0999999999999999E-2</v>
      </c>
      <c r="W86">
        <v>6.0999999999999999E-2</v>
      </c>
      <c r="X86">
        <v>6.0999999999999999E-2</v>
      </c>
      <c r="Y86">
        <v>6.0999999999999999E-2</v>
      </c>
      <c r="Z86">
        <v>6.0999999999999999E-2</v>
      </c>
      <c r="AA86">
        <v>6.0999999999999999E-2</v>
      </c>
      <c r="AB86">
        <v>6.0999999999999999E-2</v>
      </c>
      <c r="AC86">
        <v>6.0999999999999999E-2</v>
      </c>
      <c r="AD86">
        <v>6.0999999999999999E-2</v>
      </c>
      <c r="AE86">
        <v>6.0999999999999999E-2</v>
      </c>
      <c r="AF86">
        <v>6.0999999999999999E-2</v>
      </c>
      <c r="AG86">
        <v>6.0999999999999999E-2</v>
      </c>
      <c r="AH86">
        <v>6.0999999999999999E-2</v>
      </c>
    </row>
    <row r="87" spans="1:34" x14ac:dyDescent="0.25">
      <c r="A87" t="s">
        <v>158</v>
      </c>
      <c r="B87">
        <v>6.0999999999999999E-2</v>
      </c>
      <c r="C87">
        <v>6.0999999999999999E-2</v>
      </c>
      <c r="D87">
        <v>6.0999999999999999E-2</v>
      </c>
      <c r="E87">
        <v>6.0999999999999999E-2</v>
      </c>
      <c r="F87">
        <v>6.0999999999999999E-2</v>
      </c>
      <c r="G87">
        <v>6.0999999999999999E-2</v>
      </c>
      <c r="H87">
        <v>6.0999999999999999E-2</v>
      </c>
      <c r="I87">
        <v>6.0999999999999999E-2</v>
      </c>
      <c r="J87">
        <v>6.0999999999999999E-2</v>
      </c>
      <c r="K87">
        <v>6.0999999999999999E-2</v>
      </c>
      <c r="L87">
        <v>6.0999999999999999E-2</v>
      </c>
      <c r="M87">
        <v>6.0999999999999999E-2</v>
      </c>
      <c r="N87">
        <v>6.0999999999999999E-2</v>
      </c>
      <c r="O87">
        <v>6.0999999999999999E-2</v>
      </c>
      <c r="P87">
        <v>6.0999999999999999E-2</v>
      </c>
      <c r="Q87">
        <v>6.0999999999999999E-2</v>
      </c>
      <c r="R87">
        <v>6.0999999999999999E-2</v>
      </c>
      <c r="S87">
        <v>6.0999999999999999E-2</v>
      </c>
      <c r="T87">
        <v>6.0999999999999999E-2</v>
      </c>
      <c r="U87">
        <v>6.0999999999999999E-2</v>
      </c>
      <c r="V87">
        <v>6.0999999999999999E-2</v>
      </c>
      <c r="W87">
        <v>6.0999999999999999E-2</v>
      </c>
      <c r="X87">
        <v>6.0999999999999999E-2</v>
      </c>
      <c r="Y87">
        <v>6.0999999999999999E-2</v>
      </c>
      <c r="Z87">
        <v>6.0999999999999999E-2</v>
      </c>
      <c r="AA87">
        <v>6.0999999999999999E-2</v>
      </c>
      <c r="AB87">
        <v>6.0999999999999999E-2</v>
      </c>
      <c r="AC87">
        <v>6.0999999999999999E-2</v>
      </c>
      <c r="AD87">
        <v>6.0999999999999999E-2</v>
      </c>
      <c r="AE87">
        <v>6.0999999999999999E-2</v>
      </c>
      <c r="AF87">
        <v>6.0999999999999999E-2</v>
      </c>
      <c r="AG87">
        <v>6.0999999999999999E-2</v>
      </c>
      <c r="AH87">
        <v>6.0999999999999999E-2</v>
      </c>
    </row>
    <row r="88" spans="1:34" x14ac:dyDescent="0.25">
      <c r="A88" t="s">
        <v>159</v>
      </c>
      <c r="B88">
        <v>0.748</v>
      </c>
      <c r="C88">
        <v>0.748</v>
      </c>
      <c r="D88">
        <v>0.748</v>
      </c>
      <c r="E88">
        <v>0.748</v>
      </c>
      <c r="F88">
        <v>0.748</v>
      </c>
      <c r="G88">
        <v>0.748</v>
      </c>
      <c r="H88">
        <v>0.748</v>
      </c>
      <c r="I88">
        <v>0.748</v>
      </c>
      <c r="J88">
        <v>0.748</v>
      </c>
      <c r="K88">
        <v>0.748</v>
      </c>
      <c r="L88">
        <v>0.748</v>
      </c>
      <c r="M88">
        <v>0.748</v>
      </c>
      <c r="N88">
        <v>0.748</v>
      </c>
      <c r="O88">
        <v>0.748</v>
      </c>
      <c r="P88">
        <v>0.748</v>
      </c>
      <c r="Q88">
        <v>0.748</v>
      </c>
      <c r="R88">
        <v>0.748</v>
      </c>
      <c r="S88">
        <v>0.748</v>
      </c>
      <c r="T88">
        <v>0.748</v>
      </c>
      <c r="U88">
        <v>0.748</v>
      </c>
      <c r="V88">
        <v>0.748</v>
      </c>
      <c r="W88">
        <v>0.748</v>
      </c>
      <c r="X88">
        <v>0.748</v>
      </c>
      <c r="Y88">
        <v>0.748</v>
      </c>
      <c r="Z88">
        <v>0.748</v>
      </c>
      <c r="AA88">
        <v>0.748</v>
      </c>
      <c r="AB88">
        <v>0.748</v>
      </c>
      <c r="AC88">
        <v>0.748</v>
      </c>
      <c r="AD88">
        <v>0.748</v>
      </c>
      <c r="AE88">
        <v>0.748</v>
      </c>
      <c r="AF88">
        <v>0.748</v>
      </c>
      <c r="AG88">
        <v>0.748</v>
      </c>
      <c r="AH88">
        <v>0.748</v>
      </c>
    </row>
    <row r="90" spans="1:34" x14ac:dyDescent="0.25">
      <c r="A90" s="1" t="s">
        <v>97</v>
      </c>
    </row>
    <row r="91" spans="1:34" x14ac:dyDescent="0.25">
      <c r="A91" t="s">
        <v>22</v>
      </c>
      <c r="B91" s="11">
        <f>E4*1000/(8760*B73)+D4+(B32*10^6)*B53/10^6</f>
        <v>30.326988276486425</v>
      </c>
    </row>
    <row r="92" spans="1:34" x14ac:dyDescent="0.25">
      <c r="A92" t="s">
        <v>23</v>
      </c>
      <c r="B92" s="11">
        <f t="shared" ref="B92:B106" si="0">E5*1000/(8760*B74)+D5+(B33*10^6)*B54/10^6</f>
        <v>38.704832388548851</v>
      </c>
    </row>
    <row r="93" spans="1:34" x14ac:dyDescent="0.25">
      <c r="A93" t="s">
        <v>24</v>
      </c>
      <c r="B93" s="11">
        <f t="shared" si="0"/>
        <v>23.070662283105023</v>
      </c>
    </row>
    <row r="94" spans="1:34" x14ac:dyDescent="0.25">
      <c r="A94" t="s">
        <v>25</v>
      </c>
      <c r="B94" s="11">
        <f t="shared" si="0"/>
        <v>6.7693736392886734</v>
      </c>
    </row>
    <row r="95" spans="1:34" x14ac:dyDescent="0.25">
      <c r="A95" t="s">
        <v>26</v>
      </c>
      <c r="B95" s="11">
        <f t="shared" si="0"/>
        <v>7.0944466638186494</v>
      </c>
    </row>
    <row r="96" spans="1:34" x14ac:dyDescent="0.25">
      <c r="A96" t="s">
        <v>160</v>
      </c>
      <c r="B96" s="11">
        <f t="shared" si="0"/>
        <v>20.037611133208522</v>
      </c>
    </row>
    <row r="97" spans="1:2" x14ac:dyDescent="0.25">
      <c r="A97" t="s">
        <v>161</v>
      </c>
      <c r="B97" s="11">
        <f t="shared" si="0"/>
        <v>16.681332656857769</v>
      </c>
    </row>
    <row r="98" spans="1:2" x14ac:dyDescent="0.25">
      <c r="A98" t="s">
        <v>29</v>
      </c>
      <c r="B98" s="11">
        <f t="shared" si="0"/>
        <v>43.533605295654922</v>
      </c>
    </row>
    <row r="99" spans="1:2" x14ac:dyDescent="0.25">
      <c r="A99" t="s">
        <v>30</v>
      </c>
      <c r="B99" s="11">
        <f t="shared" si="0"/>
        <v>42.97</v>
      </c>
    </row>
    <row r="100" spans="1:2" x14ac:dyDescent="0.25">
      <c r="A100" t="s">
        <v>31</v>
      </c>
      <c r="B100" s="11">
        <f t="shared" si="0"/>
        <v>379.9103944906056</v>
      </c>
    </row>
    <row r="101" spans="1:2" x14ac:dyDescent="0.25">
      <c r="A101" t="s">
        <v>32</v>
      </c>
      <c r="B101" s="11">
        <f t="shared" si="0"/>
        <v>56.666645534431069</v>
      </c>
    </row>
    <row r="102" spans="1:2" x14ac:dyDescent="0.25">
      <c r="A102" t="s">
        <v>102</v>
      </c>
      <c r="B102" s="11">
        <f t="shared" si="0"/>
        <v>29.219302369388405</v>
      </c>
    </row>
    <row r="103" spans="1:2" x14ac:dyDescent="0.25">
      <c r="A103" t="s">
        <v>104</v>
      </c>
      <c r="B103" s="11">
        <f t="shared" si="0"/>
        <v>29.365022831050226</v>
      </c>
    </row>
    <row r="104" spans="1:2" x14ac:dyDescent="0.25">
      <c r="A104" t="s">
        <v>106</v>
      </c>
      <c r="B104" s="11">
        <f t="shared" si="0"/>
        <v>320.58721461187213</v>
      </c>
    </row>
    <row r="105" spans="1:2" x14ac:dyDescent="0.25">
      <c r="A105" t="s">
        <v>107</v>
      </c>
      <c r="B105" s="11">
        <f t="shared" si="0"/>
        <v>859.65068193727075</v>
      </c>
    </row>
    <row r="106" spans="1:2" x14ac:dyDescent="0.25">
      <c r="A106" t="s">
        <v>108</v>
      </c>
      <c r="B106" s="11">
        <f t="shared" si="0"/>
        <v>8.0721016775327818</v>
      </c>
    </row>
    <row r="108" spans="1:2" x14ac:dyDescent="0.25">
      <c r="A108" s="1" t="s">
        <v>100</v>
      </c>
    </row>
    <row r="109" spans="1:2" x14ac:dyDescent="0.25">
      <c r="A109" t="s">
        <v>22</v>
      </c>
      <c r="B109" s="14">
        <f>B91/$B$91</f>
        <v>1</v>
      </c>
    </row>
    <row r="110" spans="1:2" x14ac:dyDescent="0.25">
      <c r="A110" t="s">
        <v>23</v>
      </c>
      <c r="B110" s="14">
        <f t="shared" ref="B110:B124" si="1">B92/$B$91</f>
        <v>1.276250448467976</v>
      </c>
    </row>
    <row r="111" spans="1:2" x14ac:dyDescent="0.25">
      <c r="A111" t="s">
        <v>24</v>
      </c>
      <c r="B111" s="14">
        <f t="shared" si="1"/>
        <v>0.76073041189495605</v>
      </c>
    </row>
    <row r="112" spans="1:2" x14ac:dyDescent="0.25">
      <c r="A112" t="s">
        <v>25</v>
      </c>
      <c r="B112" s="14">
        <f t="shared" si="1"/>
        <v>0.22321285508383981</v>
      </c>
    </row>
    <row r="113" spans="1:2" x14ac:dyDescent="0.25">
      <c r="A113" t="s">
        <v>26</v>
      </c>
      <c r="B113" s="14">
        <f t="shared" si="1"/>
        <v>0.23393179036242193</v>
      </c>
    </row>
    <row r="114" spans="1:2" x14ac:dyDescent="0.25">
      <c r="A114" t="s">
        <v>160</v>
      </c>
      <c r="B114" s="14">
        <f t="shared" si="1"/>
        <v>0.6607187944456846</v>
      </c>
    </row>
    <row r="115" spans="1:2" x14ac:dyDescent="0.25">
      <c r="A115" t="s">
        <v>161</v>
      </c>
      <c r="B115" s="14">
        <f t="shared" si="1"/>
        <v>0.55004910163767862</v>
      </c>
    </row>
    <row r="116" spans="1:2" x14ac:dyDescent="0.25">
      <c r="A116" t="s">
        <v>29</v>
      </c>
      <c r="B116" s="14">
        <f t="shared" si="1"/>
        <v>1.4354740701175412</v>
      </c>
    </row>
    <row r="117" spans="1:2" x14ac:dyDescent="0.25">
      <c r="A117" t="s">
        <v>30</v>
      </c>
      <c r="B117" s="14">
        <f t="shared" si="1"/>
        <v>1.4168897883380047</v>
      </c>
    </row>
    <row r="118" spans="1:2" x14ac:dyDescent="0.25">
      <c r="A118" t="s">
        <v>31</v>
      </c>
      <c r="B118" s="14">
        <f t="shared" si="1"/>
        <v>12.527138897770584</v>
      </c>
    </row>
    <row r="119" spans="1:2" x14ac:dyDescent="0.25">
      <c r="A119" t="s">
        <v>32</v>
      </c>
      <c r="B119" s="14">
        <f t="shared" si="1"/>
        <v>1.8685220246009955</v>
      </c>
    </row>
    <row r="120" spans="1:2" x14ac:dyDescent="0.25">
      <c r="A120" t="s">
        <v>102</v>
      </c>
      <c r="B120" s="14">
        <f t="shared" si="1"/>
        <v>0.9634752420187781</v>
      </c>
    </row>
    <row r="121" spans="1:2" x14ac:dyDescent="0.25">
      <c r="A121" t="s">
        <v>104</v>
      </c>
      <c r="B121" s="14">
        <f t="shared" si="1"/>
        <v>0.96828021837624922</v>
      </c>
    </row>
    <row r="122" spans="1:2" x14ac:dyDescent="0.25">
      <c r="A122" t="s">
        <v>106</v>
      </c>
      <c r="B122" s="14">
        <f t="shared" si="1"/>
        <v>10.571020494654084</v>
      </c>
    </row>
    <row r="123" spans="1:2" x14ac:dyDescent="0.25">
      <c r="A123" t="s">
        <v>107</v>
      </c>
      <c r="B123" s="14">
        <f t="shared" si="1"/>
        <v>28.346061735506655</v>
      </c>
    </row>
    <row r="124" spans="1:2" x14ac:dyDescent="0.25">
      <c r="A124" t="s">
        <v>108</v>
      </c>
      <c r="B124" s="14">
        <f t="shared" si="1"/>
        <v>0.26616891871822845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D2" sqref="D2"/>
    </sheetView>
  </sheetViews>
  <sheetFormatPr defaultRowHeight="15" x14ac:dyDescent="0.25"/>
  <cols>
    <col min="1" max="1" width="27.140625" customWidth="1"/>
  </cols>
  <sheetData>
    <row r="1" spans="1:2" x14ac:dyDescent="0.25">
      <c r="B1" t="s">
        <v>21</v>
      </c>
    </row>
    <row r="2" spans="1:2" x14ac:dyDescent="0.25">
      <c r="A2" t="s">
        <v>105</v>
      </c>
      <c r="B2" s="6">
        <f>AVERAGE(Calculations!$B$99:$B$101)*Weighting!B109</f>
        <v>3310</v>
      </c>
    </row>
    <row r="3" spans="1:2" x14ac:dyDescent="0.25">
      <c r="A3" t="s">
        <v>23</v>
      </c>
      <c r="B3" s="6">
        <f>AVERAGE(Calculations!$B$99:$B$101)*Weighting!B110</f>
        <v>4224.3889844290006</v>
      </c>
    </row>
    <row r="4" spans="1:2" x14ac:dyDescent="0.25">
      <c r="A4" t="s">
        <v>24</v>
      </c>
      <c r="B4" s="6">
        <f>AVERAGE(Calculations!$B$99:$B$101)*Weighting!B111</f>
        <v>2518.0176633723045</v>
      </c>
    </row>
    <row r="5" spans="1:2" x14ac:dyDescent="0.25">
      <c r="A5" t="s">
        <v>25</v>
      </c>
      <c r="B5" s="6">
        <f>AVERAGE(Calculations!$B$99:$B$101)*Weighting!B112</f>
        <v>738.83455032750976</v>
      </c>
    </row>
    <row r="6" spans="1:2" x14ac:dyDescent="0.25">
      <c r="A6" t="s">
        <v>103</v>
      </c>
      <c r="B6" s="6">
        <f>AVERAGE(Calculations!$B$99:$B$101)*Weighting!B113</f>
        <v>774.31422609961658</v>
      </c>
    </row>
    <row r="7" spans="1:2" x14ac:dyDescent="0.25">
      <c r="A7" t="s">
        <v>27</v>
      </c>
      <c r="B7" s="6">
        <f>AVERAGE(Calculations!$B$99:$B$101)*Weighting!B114</f>
        <v>2186.979209615216</v>
      </c>
    </row>
    <row r="8" spans="1:2" x14ac:dyDescent="0.25">
      <c r="A8" t="s">
        <v>28</v>
      </c>
      <c r="B8" s="6">
        <f>AVERAGE(Calculations!$B$99:$B$101)*Weighting!B115</f>
        <v>1820.6625264207162</v>
      </c>
    </row>
    <row r="9" spans="1:2" x14ac:dyDescent="0.25">
      <c r="A9" t="s">
        <v>29</v>
      </c>
      <c r="B9" s="6">
        <f>AVERAGE(Calculations!$B$99:$B$101)*Weighting!B116</f>
        <v>4751.4191720890612</v>
      </c>
    </row>
    <row r="10" spans="1:2" x14ac:dyDescent="0.25">
      <c r="A10" t="s">
        <v>30</v>
      </c>
      <c r="B10" s="6">
        <f>AVERAGE(Calculations!$B$99:$B$101)*Weighting!B117</f>
        <v>4689.905199398796</v>
      </c>
    </row>
    <row r="11" spans="1:2" x14ac:dyDescent="0.25">
      <c r="A11" s="8" t="s">
        <v>31</v>
      </c>
      <c r="B11" s="9">
        <v>0</v>
      </c>
    </row>
    <row r="12" spans="1:2" x14ac:dyDescent="0.25">
      <c r="A12" s="8" t="s">
        <v>32</v>
      </c>
      <c r="B12" s="9">
        <v>0</v>
      </c>
    </row>
    <row r="13" spans="1:2" x14ac:dyDescent="0.25">
      <c r="A13" t="s">
        <v>102</v>
      </c>
      <c r="B13" s="6">
        <f>AVERAGE(Calculations!$B$99:$B$101)*Weighting!B120</f>
        <v>3189.1030510821556</v>
      </c>
    </row>
    <row r="14" spans="1:2" x14ac:dyDescent="0.25">
      <c r="A14" t="s">
        <v>104</v>
      </c>
      <c r="B14" s="6">
        <f>AVERAGE(Calculations!$B$99:$B$101)*Weighting!B121</f>
        <v>3205.007522825385</v>
      </c>
    </row>
    <row r="15" spans="1:2" x14ac:dyDescent="0.25">
      <c r="A15" t="s">
        <v>106</v>
      </c>
      <c r="B15" s="6">
        <v>0</v>
      </c>
    </row>
    <row r="16" spans="1:2" x14ac:dyDescent="0.25">
      <c r="A16" t="s">
        <v>107</v>
      </c>
      <c r="B16" s="6">
        <v>0</v>
      </c>
    </row>
    <row r="17" spans="1:2" x14ac:dyDescent="0.25">
      <c r="A17" t="s">
        <v>108</v>
      </c>
      <c r="B17" s="6">
        <f>AVERAGE(Calculations!$B$99:$B$101)*Weighting!B124</f>
        <v>881.01912095733621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2016-01-11T23:06:44Z</dcterms:created>
  <dcterms:modified xsi:type="dcterms:W3CDTF">2019-12-05T22:17:46Z</dcterms:modified>
</cp:coreProperties>
</file>