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elec\DRC\"/>
    </mc:Choice>
  </mc:AlternateContent>
  <bookViews>
    <workbookView xWindow="120" yWindow="180" windowWidth="23955" windowHeight="12270"/>
  </bookViews>
  <sheets>
    <sheet name="About" sheetId="1" r:id="rId1"/>
    <sheet name="Brazil-USA" sheetId="6" r:id="rId2"/>
    <sheet name="Calculations" sheetId="4" r:id="rId3"/>
    <sheet name="DRC-BDRC" sheetId="5" r:id="rId4"/>
    <sheet name="DRC-PADRC" sheetId="2" r:id="rId5"/>
  </sheets>
  <calcPr calcId="162913"/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D2" i="2"/>
  <c r="C2" i="2"/>
  <c r="B2" i="2" s="1"/>
  <c r="C2" i="5"/>
  <c r="D2" i="5" s="1"/>
  <c r="B4" i="6"/>
  <c r="B2" i="5" l="1"/>
  <c r="Z2" i="5"/>
  <c r="J2" i="5"/>
  <c r="AG2" i="5"/>
  <c r="Q2" i="5"/>
  <c r="AF2" i="5"/>
  <c r="P2" i="5"/>
  <c r="H2" i="5"/>
  <c r="AE2" i="5"/>
  <c r="O2" i="5"/>
  <c r="AD2" i="5"/>
  <c r="V2" i="5"/>
  <c r="N2" i="5"/>
  <c r="F2" i="5"/>
  <c r="AA2" i="5"/>
  <c r="S2" i="5"/>
  <c r="K2" i="5"/>
  <c r="AH2" i="5"/>
  <c r="R2" i="5"/>
  <c r="Y2" i="5"/>
  <c r="I2" i="5"/>
  <c r="X2" i="5"/>
  <c r="W2" i="5"/>
  <c r="G2" i="5"/>
  <c r="AC2" i="5"/>
  <c r="U2" i="5"/>
  <c r="M2" i="5"/>
  <c r="E2" i="5"/>
  <c r="AB2" i="5"/>
  <c r="T2" i="5"/>
  <c r="L2" i="5"/>
  <c r="P2" i="2" l="1"/>
  <c r="X2" i="2"/>
  <c r="R2" i="2"/>
  <c r="Z2" i="2"/>
  <c r="AH2" i="2"/>
  <c r="Y2" i="2"/>
  <c r="S2" i="2"/>
  <c r="AA2" i="2"/>
  <c r="O2" i="2"/>
  <c r="V2" i="2"/>
  <c r="W2" i="2"/>
  <c r="AG2" i="2"/>
  <c r="T2" i="2"/>
  <c r="AB2" i="2"/>
  <c r="U2" i="2"/>
  <c r="AC2" i="2"/>
  <c r="AD2" i="2"/>
  <c r="AF2" i="2"/>
  <c r="AE2" i="2"/>
  <c r="Q2" i="2"/>
</calcChain>
</file>

<file path=xl/sharedStrings.xml><?xml version="1.0" encoding="utf-8"?>
<sst xmlns="http://schemas.openxmlformats.org/spreadsheetml/2006/main" count="30" uniqueCount="29">
  <si>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</si>
  <si>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</si>
  <si>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</si>
  <si>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</si>
  <si>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</si>
  <si>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</si>
  <si>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</si>
  <si>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</si>
  <si>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</si>
  <si>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</si>
  <si>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</si>
  <si>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</si>
  <si>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</si>
  <si>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Brattle Capacity Projections (MW)</t>
  </si>
  <si>
    <t>2019 Capacity and 2030 Projection</t>
  </si>
  <si>
    <t>Time (Year)</t>
  </si>
  <si>
    <t>Peak Power Demand : MostRecentRun</t>
  </si>
  <si>
    <t>Peak Demand - EPS Output</t>
  </si>
  <si>
    <t>To estimate BAU DR Capacity, we scale Brattle's 2019 estimate of demand response potential by</t>
  </si>
  <si>
    <t>the growth in peak demand (EPS model output).</t>
  </si>
  <si>
    <t>We use a Brattle analysis to estimate the potential in 2030, and scale the potential between 2019 and 2030 linearly.</t>
  </si>
  <si>
    <t>We then scale the potential from 2030 to 2050 by the growth in peak demand (EPS model output).</t>
  </si>
  <si>
    <t>Ratio</t>
  </si>
  <si>
    <t>United States</t>
  </si>
  <si>
    <t>Brazil</t>
  </si>
  <si>
    <t>Installed Cap (GW)</t>
  </si>
  <si>
    <t>Notes (Brazil):</t>
  </si>
  <si>
    <t>We were not able to find data for the case of Brazil for the case of this variable</t>
  </si>
  <si>
    <t>Thus, we considered the BAU Demand Response Capacity proportionally to the ratio between the Brazilian installed cap and the US installed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</si>
</sst>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11" fontId="0" fillId="0" borderId="0" xfId="0" applyNumberFormat="1"/>
    <xf numFmtId="9" fontId="0" fillId="3" borderId="0" xfId="2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26" sqref="B26"/>
    </sheetView>
  </sheetViews>
  <sheetFormatPr defaultRowHeight="14.25" x14ac:dyDescent="0.45"/>
  <cols>
    <col min="2" max="2" width="28.59765625" customWidth="1"/>
  </cols>
  <sheetData>
    <row r="1" spans="1:2" x14ac:dyDescent="0.45">
      <c r="A1" s="1" t="s">
        <v>3</v>
      </c>
    </row>
    <row r="2" spans="1:2" x14ac:dyDescent="0.45">
      <c r="A2" s="1" t="s">
        <v>4</v>
      </c>
    </row>
    <row r="4" spans="1:2" x14ac:dyDescent="0.45">
      <c r="A4" s="1" t="s">
        <v>12</v>
      </c>
      <c r="B4" s="11" t="s">
        <v>14</v>
      </c>
    </row>
    <row r="5" spans="1:2" x14ac:dyDescent="0.45">
      <c r="B5" t="s">
        <v>9</v>
      </c>
    </row>
    <row r="6" spans="1:2" x14ac:dyDescent="0.45">
      <c r="B6" s="2">
        <v>2019</v>
      </c>
    </row>
    <row r="7" spans="1:2" x14ac:dyDescent="0.45">
      <c r="B7" t="s">
        <v>10</v>
      </c>
    </row>
    <row r="8" spans="1:2" x14ac:dyDescent="0.45">
      <c r="B8" s="3" t="s">
        <v>8</v>
      </c>
    </row>
    <row r="9" spans="1:2" x14ac:dyDescent="0.45">
      <c r="B9" t="s">
        <v>11</v>
      </c>
    </row>
    <row r="11" spans="1:2" x14ac:dyDescent="0.45">
      <c r="A11" s="1" t="s">
        <v>7</v>
      </c>
    </row>
    <row r="12" spans="1:2" x14ac:dyDescent="0.45">
      <c r="A12" s="4" t="s">
        <v>5</v>
      </c>
    </row>
    <row r="13" spans="1:2" x14ac:dyDescent="0.45">
      <c r="A13" s="4" t="s">
        <v>6</v>
      </c>
    </row>
    <row r="14" spans="1:2" x14ac:dyDescent="0.45">
      <c r="A14" s="1"/>
    </row>
    <row r="15" spans="1:2" x14ac:dyDescent="0.45">
      <c r="A15" s="4" t="s">
        <v>18</v>
      </c>
    </row>
    <row r="16" spans="1:2" x14ac:dyDescent="0.45">
      <c r="A16" s="4" t="s">
        <v>19</v>
      </c>
    </row>
    <row r="17" spans="1:2" x14ac:dyDescent="0.45">
      <c r="A17" s="4"/>
    </row>
    <row r="18" spans="1:2" x14ac:dyDescent="0.45">
      <c r="A18" s="4" t="s">
        <v>20</v>
      </c>
    </row>
    <row r="19" spans="1:2" x14ac:dyDescent="0.45">
      <c r="A19" s="6" t="s">
        <v>21</v>
      </c>
      <c r="B19" s="6"/>
    </row>
    <row r="20" spans="1:2" x14ac:dyDescent="0.45">
      <c r="A20" s="6"/>
      <c r="B20" s="6"/>
    </row>
    <row r="21" spans="1:2" x14ac:dyDescent="0.45">
      <c r="A21" s="1" t="s">
        <v>26</v>
      </c>
      <c r="B21" s="6"/>
    </row>
    <row r="22" spans="1:2" x14ac:dyDescent="0.45">
      <c r="A22" s="4" t="s">
        <v>27</v>
      </c>
      <c r="B22" s="6"/>
    </row>
    <row r="23" spans="1:2" x14ac:dyDescent="0.45">
      <c r="A23" s="4" t="s">
        <v>28</v>
      </c>
      <c r="B23" s="6"/>
    </row>
    <row r="24" spans="1:2" x14ac:dyDescent="0.45">
      <c r="A24" s="6"/>
      <c r="B24" s="6"/>
    </row>
    <row r="25" spans="1:2" x14ac:dyDescent="0.45">
      <c r="A25" s="6"/>
      <c r="B25" s="6"/>
    </row>
    <row r="26" spans="1:2" x14ac:dyDescent="0.45">
      <c r="A26" s="6"/>
      <c r="B26" s="5"/>
    </row>
    <row r="27" spans="1:2" x14ac:dyDescent="0.45">
      <c r="A27" s="6"/>
      <c r="B27" s="7"/>
    </row>
    <row r="28" spans="1:2" x14ac:dyDescent="0.45">
      <c r="A28" s="6"/>
      <c r="B28" s="6"/>
    </row>
    <row r="29" spans="1:2" x14ac:dyDescent="0.45">
      <c r="A29" s="6"/>
      <c r="B29" s="6"/>
    </row>
    <row r="30" spans="1:2" x14ac:dyDescent="0.45">
      <c r="B30" s="6"/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workbookViewId="0">
      <selection activeCell="C26" sqref="C26"/>
    </sheetView>
  </sheetViews>
  <sheetFormatPr defaultRowHeight="14.25" x14ac:dyDescent="0.45"/>
  <cols>
    <col min="1" max="1" width="11.796875" bestFit="1" customWidth="1"/>
  </cols>
  <sheetData>
    <row r="1" spans="1:36" x14ac:dyDescent="0.45">
      <c r="A1" s="1" t="s">
        <v>25</v>
      </c>
    </row>
    <row r="2" spans="1:36" x14ac:dyDescent="0.45">
      <c r="A2" t="s">
        <v>24</v>
      </c>
      <c r="B2">
        <v>170</v>
      </c>
    </row>
    <row r="3" spans="1:36" x14ac:dyDescent="0.45">
      <c r="A3" t="s">
        <v>23</v>
      </c>
      <c r="B3">
        <v>1070</v>
      </c>
    </row>
    <row r="4" spans="1:36" x14ac:dyDescent="0.45">
      <c r="A4" t="s">
        <v>22</v>
      </c>
      <c r="B4" s="14">
        <f>B2/B3</f>
        <v>0.15887850467289719</v>
      </c>
    </row>
    <row r="7" spans="1:36" x14ac:dyDescent="0.45">
      <c r="A7" s="1"/>
    </row>
    <row r="8" spans="1:36" x14ac:dyDescent="0.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x14ac:dyDescent="0.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x14ac:dyDescent="0.45">
      <c r="A10" s="1"/>
    </row>
    <row r="11" spans="1:36" x14ac:dyDescent="0.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x14ac:dyDescent="0.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A7" sqref="A7"/>
    </sheetView>
  </sheetViews>
  <sheetFormatPr defaultRowHeight="14.25" x14ac:dyDescent="0.45"/>
  <cols>
    <col min="1" max="1" width="13" customWidth="1"/>
  </cols>
  <sheetData>
    <row r="1" spans="1:34" x14ac:dyDescent="0.45">
      <c r="A1" s="11" t="s">
        <v>13</v>
      </c>
      <c r="B1" s="10"/>
      <c r="C1" s="10"/>
    </row>
    <row r="2" spans="1:34" s="6" customFormat="1" x14ac:dyDescent="0.45">
      <c r="A2" s="12">
        <v>2019</v>
      </c>
      <c r="B2" s="12">
        <v>2030</v>
      </c>
    </row>
    <row r="3" spans="1:34" x14ac:dyDescent="0.45">
      <c r="A3">
        <v>59000</v>
      </c>
      <c r="B3">
        <v>198000</v>
      </c>
    </row>
    <row r="5" spans="1:34" s="11" customFormat="1" x14ac:dyDescent="0.45">
      <c r="A5" s="11" t="s">
        <v>17</v>
      </c>
    </row>
    <row r="6" spans="1:34" x14ac:dyDescent="0.45">
      <c r="A6" t="s">
        <v>15</v>
      </c>
      <c r="B6">
        <v>2018</v>
      </c>
      <c r="C6">
        <v>2019</v>
      </c>
      <c r="D6">
        <v>2020</v>
      </c>
      <c r="E6">
        <v>2021</v>
      </c>
      <c r="F6">
        <v>2022</v>
      </c>
      <c r="G6">
        <v>2023</v>
      </c>
      <c r="H6">
        <v>2024</v>
      </c>
      <c r="I6">
        <v>2025</v>
      </c>
      <c r="J6">
        <v>2026</v>
      </c>
      <c r="K6">
        <v>2027</v>
      </c>
      <c r="L6">
        <v>2028</v>
      </c>
      <c r="M6">
        <v>2029</v>
      </c>
      <c r="N6">
        <v>2030</v>
      </c>
      <c r="O6">
        <v>2031</v>
      </c>
      <c r="P6">
        <v>2032</v>
      </c>
      <c r="Q6">
        <v>2033</v>
      </c>
      <c r="R6">
        <v>2034</v>
      </c>
      <c r="S6">
        <v>2035</v>
      </c>
      <c r="T6">
        <v>2036</v>
      </c>
      <c r="U6">
        <v>2037</v>
      </c>
      <c r="V6">
        <v>2038</v>
      </c>
      <c r="W6">
        <v>2039</v>
      </c>
      <c r="X6">
        <v>2040</v>
      </c>
      <c r="Y6">
        <v>2041</v>
      </c>
      <c r="Z6">
        <v>2042</v>
      </c>
      <c r="AA6">
        <v>2043</v>
      </c>
      <c r="AB6">
        <v>2044</v>
      </c>
      <c r="AC6">
        <v>2045</v>
      </c>
      <c r="AD6">
        <v>2046</v>
      </c>
      <c r="AE6">
        <v>2047</v>
      </c>
      <c r="AF6">
        <v>2048</v>
      </c>
      <c r="AG6">
        <v>2049</v>
      </c>
      <c r="AH6">
        <v>2050</v>
      </c>
    </row>
    <row r="7" spans="1:34" x14ac:dyDescent="0.45">
      <c r="A7" t="s">
        <v>16</v>
      </c>
      <c r="B7">
        <v>855335</v>
      </c>
      <c r="C7">
        <v>860978</v>
      </c>
      <c r="D7">
        <v>829114</v>
      </c>
      <c r="E7">
        <v>858530</v>
      </c>
      <c r="F7">
        <v>873258</v>
      </c>
      <c r="G7">
        <v>882009</v>
      </c>
      <c r="H7">
        <v>888855</v>
      </c>
      <c r="I7">
        <v>895021</v>
      </c>
      <c r="J7">
        <v>900356</v>
      </c>
      <c r="K7">
        <v>906369</v>
      </c>
      <c r="L7">
        <v>914175</v>
      </c>
      <c r="M7">
        <v>922266</v>
      </c>
      <c r="N7">
        <v>928730</v>
      </c>
      <c r="O7">
        <v>936606</v>
      </c>
      <c r="P7">
        <v>944847</v>
      </c>
      <c r="Q7">
        <v>953566</v>
      </c>
      <c r="R7">
        <v>964006</v>
      </c>
      <c r="S7">
        <v>975128</v>
      </c>
      <c r="T7">
        <v>986997</v>
      </c>
      <c r="U7">
        <v>999406</v>
      </c>
      <c r="V7" s="13">
        <v>1012500</v>
      </c>
      <c r="W7" s="13">
        <v>1025280</v>
      </c>
      <c r="X7" s="13">
        <v>1037640</v>
      </c>
      <c r="Y7" s="13">
        <v>1049540</v>
      </c>
      <c r="Z7" s="13">
        <v>1061480</v>
      </c>
      <c r="AA7" s="13">
        <v>1073060</v>
      </c>
      <c r="AB7" s="13">
        <v>1084970</v>
      </c>
      <c r="AC7" s="13">
        <v>1096540</v>
      </c>
      <c r="AD7" s="13">
        <v>1107910</v>
      </c>
      <c r="AE7" s="13">
        <v>1118780</v>
      </c>
      <c r="AF7" s="13">
        <v>1129250</v>
      </c>
      <c r="AG7" s="13">
        <v>1138970</v>
      </c>
      <c r="AH7" s="13">
        <v>1149120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2"/>
  <sheetViews>
    <sheetView workbookViewId="0">
      <selection activeCell="D2" sqref="D2"/>
    </sheetView>
  </sheetViews>
  <sheetFormatPr defaultRowHeight="14.25" x14ac:dyDescent="0.45"/>
  <cols>
    <col min="1" max="1" width="19.265625" customWidth="1"/>
  </cols>
  <sheetData>
    <row r="1" spans="1:34" x14ac:dyDescent="0.4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45">
      <c r="A2" s="1" t="s">
        <v>2</v>
      </c>
      <c r="B2" s="8">
        <f>C2*'Brazil-USA'!$B$4</f>
        <v>1489.3003755786528</v>
      </c>
      <c r="C2" s="8">
        <f>Calculations!A3*'Brazil-USA'!$B$4</f>
        <v>9373.8317757009336</v>
      </c>
      <c r="D2" s="8">
        <f>$C$2*(Calculations!D7/Calculations!$C$7)</f>
        <v>9026.9149256758064</v>
      </c>
      <c r="E2" s="8">
        <f>$C$2*(Calculations!E7/Calculations!$C$7)</f>
        <v>9347.1793639239586</v>
      </c>
      <c r="F2" s="8">
        <f>$C$2*(Calculations!F7/Calculations!$C$7)</f>
        <v>9507.5293315102663</v>
      </c>
      <c r="G2" s="8">
        <f>$C$2*(Calculations!G7/Calculations!$C$7)</f>
        <v>9602.8051711590833</v>
      </c>
      <c r="H2" s="8">
        <f>$C$2*(Calculations!H7/Calculations!$C$7)</f>
        <v>9677.3404697804745</v>
      </c>
      <c r="I2" s="8">
        <f>$C$2*(Calculations!I7/Calculations!$C$7)</f>
        <v>9744.4723206860399</v>
      </c>
      <c r="J2" s="8">
        <f>$C$2*(Calculations!J7/Calculations!$C$7)</f>
        <v>9802.5567229859407</v>
      </c>
      <c r="K2" s="8">
        <f>$C$2*(Calculations!K7/Calculations!$C$7)</f>
        <v>9868.0227981554472</v>
      </c>
      <c r="L2" s="8">
        <f>$C$2*(Calculations!L7/Calculations!$C$7)</f>
        <v>9953.0100229638865</v>
      </c>
      <c r="M2" s="8">
        <f>$C$2*(Calculations!M7/Calculations!$C$7)</f>
        <v>10041.100163359106</v>
      </c>
      <c r="N2" s="8">
        <f>$C$2*(Calculations!N7/Calculations!$C$7)</f>
        <v>10111.476466351902</v>
      </c>
      <c r="O2" s="8">
        <f>$C$2*(Calculations!O7/Calculations!$C$7)</f>
        <v>10197.225810778149</v>
      </c>
      <c r="P2" s="8">
        <f>$C$2*(Calculations!P7/Calculations!$C$7)</f>
        <v>10286.949064640095</v>
      </c>
      <c r="Q2" s="8">
        <f>$C$2*(Calculations!Q7/Calculations!$C$7)</f>
        <v>10381.876506749344</v>
      </c>
      <c r="R2" s="8">
        <f>$C$2*(Calculations!R7/Calculations!$C$7)</f>
        <v>10495.5412040335</v>
      </c>
      <c r="S2" s="8">
        <f>$C$2*(Calculations!S7/Calculations!$C$7)</f>
        <v>10616.631123879704</v>
      </c>
      <c r="T2" s="8">
        <f>$C$2*(Calculations!T7/Calculations!$C$7)</f>
        <v>10745.853948790207</v>
      </c>
      <c r="U2" s="8">
        <f>$C$2*(Calculations!U7/Calculations!$C$7)</f>
        <v>10880.955982180923</v>
      </c>
      <c r="V2" s="8">
        <f>$C$2*(Calculations!V7/Calculations!$C$7)</f>
        <v>11023.515900403025</v>
      </c>
      <c r="W2" s="8">
        <f>$C$2*(Calculations!W7/Calculations!$C$7)</f>
        <v>11162.657167768111</v>
      </c>
      <c r="X2" s="8">
        <f>$C$2*(Calculations!X7/Calculations!$C$7)</f>
        <v>11297.225717426365</v>
      </c>
      <c r="Y2" s="8">
        <f>$C$2*(Calculations!Y7/Calculations!$C$7)</f>
        <v>11426.786052453323</v>
      </c>
      <c r="Z2" s="8">
        <f>$C$2*(Calculations!Z7/Calculations!$C$7)</f>
        <v>11556.781884404743</v>
      </c>
      <c r="AA2" s="8">
        <f>$C$2*(Calculations!AA7/Calculations!$C$7)</f>
        <v>11682.858244036019</v>
      </c>
      <c r="AB2" s="8">
        <f>$C$2*(Calculations!AB7/Calculations!$C$7)</f>
        <v>11812.527453294093</v>
      </c>
      <c r="AC2" s="8">
        <f>$C$2*(Calculations!AC7/Calculations!$C$7)</f>
        <v>11938.494938694254</v>
      </c>
      <c r="AD2" s="8">
        <f>$C$2*(Calculations!AD7/Calculations!$C$7)</f>
        <v>12062.284939472114</v>
      </c>
      <c r="AE2" s="8">
        <f>$C$2*(Calculations!AE7/Calculations!$C$7)</f>
        <v>12180.631228694219</v>
      </c>
      <c r="AF2" s="8">
        <f>$C$2*(Calculations!AF7/Calculations!$C$7)</f>
        <v>12294.622548671719</v>
      </c>
      <c r="AG2" s="8">
        <f>$C$2*(Calculations!AG7/Calculations!$C$7)</f>
        <v>12400.448301315588</v>
      </c>
      <c r="AH2" s="8">
        <f>$C$2*(Calculations!AH7/Calculations!$C$7)</f>
        <v>12510.955645897406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2"/>
  <sheetViews>
    <sheetView workbookViewId="0">
      <selection activeCell="O2" sqref="O2"/>
    </sheetView>
  </sheetViews>
  <sheetFormatPr defaultRowHeight="14.25" x14ac:dyDescent="0.45"/>
  <cols>
    <col min="1" max="1" width="21" customWidth="1"/>
  </cols>
  <sheetData>
    <row r="1" spans="1:34" x14ac:dyDescent="0.4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28.5" x14ac:dyDescent="0.45">
      <c r="A2" s="9" t="s">
        <v>1</v>
      </c>
      <c r="B2" s="8">
        <f>C2*'Brazil-USA'!$B$4</f>
        <v>1489.3003755786528</v>
      </c>
      <c r="C2" s="8">
        <f>Calculations!A3*'Brazil-USA'!$B$4</f>
        <v>9373.8317757009336</v>
      </c>
      <c r="D2" s="8">
        <f>TREND(Calculations!$A$3:$B$3,Calculations!$A$2:$B$2,'DRC-PADRC'!D1)*'Brazil-USA'!$B$4</f>
        <v>11381.478334749308</v>
      </c>
      <c r="E2" s="8">
        <f>TREND(Calculations!$A$3:$B$3,Calculations!$A$2:$B$2,'DRC-PADRC'!E1)*'Brazil-USA'!$B$4</f>
        <v>13389.124893798275</v>
      </c>
      <c r="F2" s="8">
        <f>TREND(Calculations!$A$3:$B$3,Calculations!$A$2:$B$2,'DRC-PADRC'!F1)*'Brazil-USA'!$B$4</f>
        <v>15396.771452846649</v>
      </c>
      <c r="G2" s="8">
        <f>TREND(Calculations!$A$3:$B$3,Calculations!$A$2:$B$2,'DRC-PADRC'!G1)*'Brazil-USA'!$B$4</f>
        <v>17404.418011895024</v>
      </c>
      <c r="H2" s="8">
        <f>TREND(Calculations!$A$3:$B$3,Calculations!$A$2:$B$2,'DRC-PADRC'!H1)*'Brazil-USA'!$B$4</f>
        <v>19412.064570943396</v>
      </c>
      <c r="I2" s="8">
        <f>TREND(Calculations!$A$3:$B$3,Calculations!$A$2:$B$2,'DRC-PADRC'!I1)*'Brazil-USA'!$B$4</f>
        <v>21419.711129991771</v>
      </c>
      <c r="J2" s="8">
        <f>TREND(Calculations!$A$3:$B$3,Calculations!$A$2:$B$2,'DRC-PADRC'!J1)*'Brazil-USA'!$B$4</f>
        <v>23427.357689040145</v>
      </c>
      <c r="K2" s="8">
        <f>TREND(Calculations!$A$3:$B$3,Calculations!$A$2:$B$2,'DRC-PADRC'!K1)*'Brazil-USA'!$B$4</f>
        <v>25435.00424808852</v>
      </c>
      <c r="L2" s="8">
        <f>TREND(Calculations!$A$3:$B$3,Calculations!$A$2:$B$2,'DRC-PADRC'!L1)*'Brazil-USA'!$B$4</f>
        <v>27442.650807136895</v>
      </c>
      <c r="M2" s="8">
        <f>TREND(Calculations!$A$3:$B$3,Calculations!$A$2:$B$2,'DRC-PADRC'!M1)*'Brazil-USA'!$B$4</f>
        <v>29450.29736618527</v>
      </c>
      <c r="N2" s="8">
        <f>TREND(Calculations!$A$3:$B$3,Calculations!$A$2:$B$2,'DRC-PADRC'!N1)*'Brazil-USA'!$B$4</f>
        <v>31457.943925233641</v>
      </c>
      <c r="O2" s="8">
        <f>$N$2*(Calculations!O7/Calculations!$N$7)</f>
        <v>31724.719808811366</v>
      </c>
      <c r="P2" s="8">
        <f>$N$2*(Calculations!P7/Calculations!$N$7)</f>
        <v>32003.858972925638</v>
      </c>
      <c r="Q2" s="8">
        <f>$N$2*(Calculations!Q7/Calculations!$N$7)</f>
        <v>32299.188953742578</v>
      </c>
      <c r="R2" s="8">
        <f>$N$2*(Calculations!R7/Calculations!$N$7)</f>
        <v>32652.812649089385</v>
      </c>
      <c r="S2" s="8">
        <f>$N$2*(Calculations!S7/Calculations!$N$7)</f>
        <v>33029.537049438732</v>
      </c>
      <c r="T2" s="8">
        <f>$N$2*(Calculations!T7/Calculations!$N$7)</f>
        <v>33431.563834886168</v>
      </c>
      <c r="U2" s="8">
        <f>$N$2*(Calculations!U7/Calculations!$N$7)</f>
        <v>33851.881501127398</v>
      </c>
      <c r="V2" s="8">
        <f>$N$2*(Calculations!V7/Calculations!$N$7)</f>
        <v>34295.401488375588</v>
      </c>
      <c r="W2" s="8">
        <f>$N$2*(Calculations!W7/Calculations!$N$7)</f>
        <v>34728.285667162192</v>
      </c>
      <c r="X2" s="8">
        <f>$N$2*(Calculations!X7/Calculations!$N$7)</f>
        <v>35146.943605331406</v>
      </c>
      <c r="Y2" s="8">
        <f>$N$2*(Calculations!Y7/Calculations!$N$7)</f>
        <v>35550.020422824411</v>
      </c>
      <c r="Z2" s="8">
        <f>$N$2*(Calculations!Z7/Calculations!$N$7)</f>
        <v>35954.45212037622</v>
      </c>
      <c r="AA2" s="8">
        <f>$N$2*(Calculations!AA7/Calculations!$N$7)</f>
        <v>36346.689897398828</v>
      </c>
      <c r="AB2" s="8">
        <f>$N$2*(Calculations!AB7/Calculations!$N$7)</f>
        <v>36750.105434906531</v>
      </c>
      <c r="AC2" s="8">
        <f>$N$2*(Calculations!AC7/Calculations!$N$7)</f>
        <v>37142.004491914442</v>
      </c>
      <c r="AD2" s="8">
        <f>$N$2*(Calculations!AD7/Calculations!$N$7)</f>
        <v>37527.129148628344</v>
      </c>
      <c r="AE2" s="8">
        <f>$N$2*(Calculations!AE7/Calculations!$N$7)</f>
        <v>37895.31780460725</v>
      </c>
      <c r="AF2" s="8">
        <f>$N$2*(Calculations!AF7/Calculations!$N$7)</f>
        <v>38249.957659998159</v>
      </c>
      <c r="AG2" s="8">
        <f>$N$2*(Calculations!AG7/Calculations!$N$7)</f>
        <v>38579.193514286562</v>
      </c>
      <c r="AH2" s="8">
        <f>$N$2*(Calculations!AH7/Calculations!$N$7)</f>
        <v>38922.994329207067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Brazil-USA</vt:lpstr>
      <vt:lpstr>Calculations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2014-08-26T00:34:41Z</dcterms:created>
  <dcterms:modified xsi:type="dcterms:W3CDTF">2020-06-03T20:47:37Z</dcterms:modified>
</cp:coreProperties>
</file>