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7215" activeTab="2"/>
  </bookViews>
  <sheets>
    <sheet name="About" sheetId="2" r:id="rId1"/>
    <sheet name="BCpUC" sheetId="3" r:id="rId2"/>
    <sheet name="calculations" sheetId="5" r:id="rId3"/>
    <sheet name="IRP 2019-2020 preliminary" sheetId="7" r:id="rId4"/>
    <sheet name="IRP background" sheetId="6" r:id="rId5"/>
  </sheets>
  <definedNames>
    <definedName name="__FDS_HYPERLINK_TOGGLE_STATE__" hidden="1">"ON"</definedName>
    <definedName name="_Order1" hidden="1">255</definedName>
    <definedName name="_Order2" hidden="1">255</definedName>
    <definedName name="CasesToCompare">#REF!</definedName>
    <definedName name="PVResultsComparisonTableHome">#REF!</definedName>
    <definedName name="ResultsComparisonTable">#REF!</definedName>
    <definedName name="ResultsComparisonTableHome">#REF!</definedName>
    <definedName name="ScenarioNameHeader">#REF!</definedName>
    <definedName name="ScenarioNameHome">#REF!</definedName>
    <definedName name="ScenariosWithResultsList2">#REF!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D15" i="7" l="1"/>
  <c r="A5" i="5" l="1"/>
  <c r="B5" i="5"/>
  <c r="B9" i="5" s="1"/>
  <c r="D5" i="7"/>
  <c r="B10" i="5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" i="3"/>
  <c r="B3" i="3" l="1"/>
  <c r="B4" i="3"/>
  <c r="B5" i="3"/>
  <c r="B2" i="3"/>
</calcChain>
</file>

<file path=xl/sharedStrings.xml><?xml version="1.0" encoding="utf-8"?>
<sst xmlns="http://schemas.openxmlformats.org/spreadsheetml/2006/main" count="32" uniqueCount="30">
  <si>
    <t>Year</t>
  </si>
  <si>
    <t>Sources:</t>
  </si>
  <si>
    <t>Battery Cost ($/MW)</t>
  </si>
  <si>
    <t>BCpUC Battery Cost per Unit Capacity</t>
  </si>
  <si>
    <t>Currency Year Adjustment</t>
  </si>
  <si>
    <t>Time (Year)</t>
  </si>
  <si>
    <t>This Year Battery Cost as Fraction of First Year Battery Cost : BAU</t>
  </si>
  <si>
    <t>Energy &amp; Environmental Economics, Inc.</t>
  </si>
  <si>
    <t>RESOLVE model documentation - "Proposed Inputs &amp; Assumptions: 2019-2020 Integrated Resource Planning"</t>
  </si>
  <si>
    <t>https://www.cpuc.ca.gov/uploadedFiles/CPUCWebsite/Content/UtilitiesIndustries/Energy/EnergyPrograms/ElectPowerProcurementGeneration/irp/2018/Prelim_Results_Proposed_Inputs_and_Assumptions_2019-2020_10-4-19.pdf</t>
  </si>
  <si>
    <t>Documentation costs are understood to be in current (2019) dollars.</t>
  </si>
  <si>
    <t>We adjust 2019 dollars to 2017 dollars using the federal Bureau of Labor Statistics CPI (Consumer Price Index) Calculator as shown.</t>
  </si>
  <si>
    <t>Battery Costs per kW</t>
  </si>
  <si>
    <t>The ratio of Capital Cost to Power Cost from the same source is used to convert the input values to $/kWh units as needed for the web application.</t>
  </si>
  <si>
    <t xml:space="preserve">As shown in the spreadsheet BAU Grid Battery Capacity, the RESOLVE model chooses Lithium Ion batteries exclusively in its optimization. </t>
  </si>
  <si>
    <t xml:space="preserve">The input value choice for this variable reflects that expectation, that Lithium Ion batteries will be most cost effective. </t>
  </si>
  <si>
    <t>Capacity cost in RESOLVE</t>
  </si>
  <si>
    <t>2019 dollars</t>
  </si>
  <si>
    <t>2017 dollars</t>
  </si>
  <si>
    <t>Estimated start year value $/kw (2017 dollars)</t>
  </si>
  <si>
    <t>$/MW</t>
  </si>
  <si>
    <t>Start price chosen to align with IRP 2019-2020 preliminary inputs</t>
  </si>
  <si>
    <t>impute 2017 value for power in light of innovation cost reductions built in in BAU</t>
  </si>
  <si>
    <t>imputed value based on endogenous learning module and 2030 E3 value</t>
  </si>
  <si>
    <t>Vehicle battery costs handled via separate variable (start year fraction of vehicle cost that is battery).</t>
  </si>
  <si>
    <t>Resolve costs can be thought of as given in two parts, capital and energy (see "background" tab)</t>
  </si>
  <si>
    <t>Energy cost in Resolve</t>
  </si>
  <si>
    <t>Stacked 2030 value</t>
  </si>
  <si>
    <t>1.4 energy to capacity ratio</t>
  </si>
  <si>
    <t>(implied in Lazard finance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</si>
</sst>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[$€-2]* #,##0.00_);_([$€-2]* \(#,##0.00\);_([$€-2]* &quot;-&quot;??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3" borderId="5" applyNumberFormat="0" applyAlignment="0" applyProtection="0"/>
    <xf numFmtId="0" fontId="10" fillId="15" borderId="6" applyNumberFormat="0" applyAlignment="0" applyProtection="0"/>
    <xf numFmtId="43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16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5" applyNumberFormat="0" applyAlignment="0" applyProtection="0"/>
    <xf numFmtId="0" fontId="19" fillId="0" borderId="10" applyNumberFormat="0" applyFill="0" applyAlignment="0" applyProtection="0"/>
    <xf numFmtId="0" fontId="20" fillId="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" borderId="11" applyNumberFormat="0" applyFont="0" applyAlignment="0" applyProtection="0"/>
    <xf numFmtId="0" fontId="21" fillId="3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" fontId="0" fillId="0" borderId="0" xfId="0" applyNumberFormat="1" applyAlignment="1">
      <alignment horizontal="left"/>
    </xf>
  </cellXfs>
  <cellStyles count="59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5"/>
    <cellStyle name="Calculation 2" xfId="33"/>
    <cellStyle name="Check Cell 2" xfId="34"/>
    <cellStyle name="Comma 2" xfId="35"/>
    <cellStyle name="Euro" xfId="36"/>
    <cellStyle name="Explanatory Text 2" xfId="37"/>
    <cellStyle name="Font: Calibri, 9pt regular" xfId="3"/>
    <cellStyle name="Footnotes: top row" xfId="7"/>
    <cellStyle name="Good 2" xfId="38"/>
    <cellStyle name="Header: bottom row" xfId="4"/>
    <cellStyle name="Heading 1 2" xfId="39"/>
    <cellStyle name="Heading 2 2" xfId="40"/>
    <cellStyle name="Heading 3 2" xfId="41"/>
    <cellStyle name="Heading 4 2" xfId="42"/>
    <cellStyle name="Hyperlink" xfId="1" builtinId="8"/>
    <cellStyle name="Input 2" xfId="43"/>
    <cellStyle name="Linked Cell 2" xfId="44"/>
    <cellStyle name="Neutral 2" xfId="45"/>
    <cellStyle name="Normal" xfId="0" builtinId="0"/>
    <cellStyle name="Normal 2" xfId="46"/>
    <cellStyle name="Normal 2 2" xfId="47"/>
    <cellStyle name="Normal 2 3" xfId="48"/>
    <cellStyle name="Normal 2 4" xfId="49"/>
    <cellStyle name="Normal 2 5" xfId="50"/>
    <cellStyle name="Normal 2 6" xfId="51"/>
    <cellStyle name="Normal 3" xfId="52"/>
    <cellStyle name="Normal 4" xfId="53"/>
    <cellStyle name="Note 2" xfId="54"/>
    <cellStyle name="Output 2" xfId="55"/>
    <cellStyle name="Parent row" xfId="6"/>
    <cellStyle name="Table title" xfId="2"/>
    <cellStyle name="Title 2" xfId="56"/>
    <cellStyle name="Total 2" xfId="57"/>
    <cellStyle name="Warning Text 2" xfId="58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9</xdr:col>
      <xdr:colOff>119131</xdr:colOff>
      <xdr:row>30</xdr:row>
      <xdr:rowOff>79853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5605531" cy="2746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9</xdr:col>
      <xdr:colOff>337212</xdr:colOff>
      <xdr:row>57</xdr:row>
      <xdr:rowOff>20119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0"/>
          <a:ext cx="5823612" cy="4782619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276224</xdr:colOff>
      <xdr:row>30</xdr:row>
      <xdr:rowOff>35155</xdr:rowOff>
    </xdr:from>
    <xdr:to>
      <xdr:col>19</xdr:col>
      <xdr:colOff>95317</xdr:colOff>
      <xdr:row>44</xdr:row>
      <xdr:rowOff>100047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72224" y="5178655"/>
          <a:ext cx="5305493" cy="273189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28574</xdr:colOff>
      <xdr:row>13</xdr:row>
      <xdr:rowOff>129273</xdr:rowOff>
    </xdr:from>
    <xdr:to>
      <xdr:col>19</xdr:col>
      <xdr:colOff>119131</xdr:colOff>
      <xdr:row>28</xdr:row>
      <xdr:rowOff>47660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4574" y="2034273"/>
          <a:ext cx="5576957" cy="27758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428668</xdr:colOff>
      <xdr:row>14</xdr:row>
      <xdr:rowOff>76217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915068" cy="2362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11</xdr:col>
      <xdr:colOff>147688</xdr:colOff>
      <xdr:row>39</xdr:row>
      <xdr:rowOff>9556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6853288" cy="4200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puc.ca.gov/uploadedFiles/CPUCWebsite/Content/UtilitiesIndustries/Energy/EnergyPrograms/ElectPowerProcurementGeneration/irp/2018/Prelim_Results_Proposed_Inputs_and_Assumptions_2019-2020_10-4-1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9" sqref="A19"/>
    </sheetView>
  </sheetViews>
  <sheetFormatPr defaultRowHeight="14.25" x14ac:dyDescent="0.45"/>
  <cols>
    <col min="2" max="2" width="67.1328125" customWidth="1"/>
  </cols>
  <sheetData>
    <row r="1" spans="1:2" ht="15" x14ac:dyDescent="0.25">
      <c r="A1" s="1" t="s">
        <v>3</v>
      </c>
    </row>
    <row r="3" spans="1:2" ht="15" x14ac:dyDescent="0.25">
      <c r="A3" s="1" t="s">
        <v>1</v>
      </c>
      <c r="B3" s="2" t="s">
        <v>12</v>
      </c>
    </row>
    <row r="4" spans="1:2" ht="15" x14ac:dyDescent="0.25">
      <c r="B4" s="4" t="s">
        <v>7</v>
      </c>
    </row>
    <row r="5" spans="1:2" ht="15" x14ac:dyDescent="0.25">
      <c r="B5" s="10">
        <v>43739</v>
      </c>
    </row>
    <row r="6" spans="1:2" ht="15" x14ac:dyDescent="0.25">
      <c r="B6" s="7" t="s">
        <v>8</v>
      </c>
    </row>
    <row r="7" spans="1:2" ht="15" x14ac:dyDescent="0.25">
      <c r="B7" s="3" t="s">
        <v>9</v>
      </c>
    </row>
    <row r="10" spans="1:2" ht="14.45" x14ac:dyDescent="0.35">
      <c r="A10" s="8" t="s">
        <v>4</v>
      </c>
    </row>
    <row r="11" spans="1:2" ht="15" x14ac:dyDescent="0.3">
      <c r="A11" t="s">
        <v>10</v>
      </c>
    </row>
    <row r="12" spans="1:2" ht="15" x14ac:dyDescent="0.3">
      <c r="A12" s="7" t="s">
        <v>11</v>
      </c>
    </row>
    <row r="13" spans="1:2" ht="14.45" x14ac:dyDescent="0.35">
      <c r="A13" s="7"/>
    </row>
    <row r="14" spans="1:2" ht="15" x14ac:dyDescent="0.25">
      <c r="A14" t="s">
        <v>13</v>
      </c>
    </row>
    <row r="16" spans="1:2" ht="15" x14ac:dyDescent="0.25">
      <c r="A16" t="s">
        <v>14</v>
      </c>
    </row>
    <row r="17" spans="1:1" ht="15" x14ac:dyDescent="0.25">
      <c r="A17" t="s">
        <v>15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99"/>
  </sheetPr>
  <dimension ref="A1:F38"/>
  <sheetViews>
    <sheetView workbookViewId="0">
      <selection activeCell="B3" sqref="B3"/>
    </sheetView>
  </sheetViews>
  <sheetFormatPr defaultRowHeight="14.25" x14ac:dyDescent="0.45"/>
  <cols>
    <col min="1" max="1" width="11.1328125" customWidth="1"/>
    <col min="2" max="2" width="21.3984375" customWidth="1"/>
  </cols>
  <sheetData>
    <row r="1" spans="1:6" ht="15" x14ac:dyDescent="0.25">
      <c r="A1" s="6" t="s">
        <v>0</v>
      </c>
      <c r="B1" s="6" t="s">
        <v>2</v>
      </c>
    </row>
    <row r="2" spans="1:6" ht="15" x14ac:dyDescent="0.25">
      <c r="A2">
        <v>2014</v>
      </c>
      <c r="B2" s="5">
        <f>calculations!$B$10</f>
        <v>908622.01931085542</v>
      </c>
    </row>
    <row r="3" spans="1:6" ht="15" x14ac:dyDescent="0.25">
      <c r="A3">
        <f>A2+1</f>
        <v>2015</v>
      </c>
      <c r="B3" s="5">
        <f>calculations!$B$10</f>
        <v>908622.01931085542</v>
      </c>
    </row>
    <row r="4" spans="1:6" ht="15" x14ac:dyDescent="0.25">
      <c r="A4" s="7">
        <f t="shared" ref="A4:A38" si="0">A3+1</f>
        <v>2016</v>
      </c>
      <c r="B4" s="5">
        <f>calculations!$B$10</f>
        <v>908622.01931085542</v>
      </c>
    </row>
    <row r="5" spans="1:6" ht="15" x14ac:dyDescent="0.25">
      <c r="A5" s="7">
        <f t="shared" si="0"/>
        <v>2017</v>
      </c>
      <c r="B5" s="5">
        <f>calculations!$B$10</f>
        <v>908622.01931085542</v>
      </c>
    </row>
    <row r="6" spans="1:6" ht="15" x14ac:dyDescent="0.25">
      <c r="A6" s="7">
        <f t="shared" si="0"/>
        <v>2018</v>
      </c>
      <c r="B6" s="5">
        <v>0</v>
      </c>
    </row>
    <row r="7" spans="1:6" ht="15" x14ac:dyDescent="0.25">
      <c r="A7" s="7">
        <f t="shared" si="0"/>
        <v>2019</v>
      </c>
      <c r="B7" s="5">
        <v>0</v>
      </c>
    </row>
    <row r="8" spans="1:6" ht="15" x14ac:dyDescent="0.25">
      <c r="A8" s="7">
        <f t="shared" si="0"/>
        <v>2020</v>
      </c>
      <c r="B8" s="5">
        <v>0</v>
      </c>
    </row>
    <row r="9" spans="1:6" ht="15" x14ac:dyDescent="0.25">
      <c r="A9" s="7">
        <f t="shared" si="0"/>
        <v>2021</v>
      </c>
      <c r="B9" s="5">
        <v>0</v>
      </c>
    </row>
    <row r="10" spans="1:6" ht="15" x14ac:dyDescent="0.25">
      <c r="A10" s="7">
        <f t="shared" si="0"/>
        <v>2022</v>
      </c>
      <c r="B10" s="5">
        <v>0</v>
      </c>
    </row>
    <row r="11" spans="1:6" ht="15" x14ac:dyDescent="0.25">
      <c r="A11" s="7">
        <f t="shared" si="0"/>
        <v>2023</v>
      </c>
      <c r="B11" s="5">
        <v>0</v>
      </c>
    </row>
    <row r="12" spans="1:6" ht="14.45" x14ac:dyDescent="0.35">
      <c r="A12" s="7">
        <f t="shared" si="0"/>
        <v>2024</v>
      </c>
      <c r="B12" s="5">
        <v>0</v>
      </c>
      <c r="F12" s="5"/>
    </row>
    <row r="13" spans="1:6" ht="15" x14ac:dyDescent="0.25">
      <c r="A13" s="7">
        <f t="shared" si="0"/>
        <v>2025</v>
      </c>
      <c r="B13" s="5">
        <v>0</v>
      </c>
    </row>
    <row r="14" spans="1:6" ht="15" x14ac:dyDescent="0.25">
      <c r="A14" s="7">
        <f t="shared" si="0"/>
        <v>2026</v>
      </c>
      <c r="B14" s="5">
        <v>0</v>
      </c>
    </row>
    <row r="15" spans="1:6" ht="15" x14ac:dyDescent="0.25">
      <c r="A15" s="7">
        <f t="shared" si="0"/>
        <v>2027</v>
      </c>
      <c r="B15" s="5">
        <v>0</v>
      </c>
    </row>
    <row r="16" spans="1:6" ht="15" x14ac:dyDescent="0.25">
      <c r="A16" s="7">
        <f t="shared" si="0"/>
        <v>2028</v>
      </c>
      <c r="B16" s="5">
        <v>0</v>
      </c>
    </row>
    <row r="17" spans="1:2" ht="15" x14ac:dyDescent="0.25">
      <c r="A17" s="7">
        <f t="shared" si="0"/>
        <v>2029</v>
      </c>
      <c r="B17" s="5">
        <v>0</v>
      </c>
    </row>
    <row r="18" spans="1:2" ht="15" x14ac:dyDescent="0.25">
      <c r="A18" s="7">
        <f t="shared" si="0"/>
        <v>2030</v>
      </c>
      <c r="B18" s="5">
        <v>0</v>
      </c>
    </row>
    <row r="19" spans="1:2" ht="15" x14ac:dyDescent="0.25">
      <c r="A19" s="7">
        <f t="shared" si="0"/>
        <v>2031</v>
      </c>
      <c r="B19" s="5">
        <v>0</v>
      </c>
    </row>
    <row r="20" spans="1:2" ht="15" x14ac:dyDescent="0.25">
      <c r="A20" s="7">
        <f t="shared" si="0"/>
        <v>2032</v>
      </c>
      <c r="B20" s="5">
        <v>0</v>
      </c>
    </row>
    <row r="21" spans="1:2" ht="15" x14ac:dyDescent="0.25">
      <c r="A21" s="7">
        <f t="shared" si="0"/>
        <v>2033</v>
      </c>
      <c r="B21" s="5">
        <v>0</v>
      </c>
    </row>
    <row r="22" spans="1:2" x14ac:dyDescent="0.45">
      <c r="A22" s="7">
        <f t="shared" si="0"/>
        <v>2034</v>
      </c>
      <c r="B22" s="5">
        <v>0</v>
      </c>
    </row>
    <row r="23" spans="1:2" x14ac:dyDescent="0.45">
      <c r="A23" s="7">
        <f t="shared" si="0"/>
        <v>2035</v>
      </c>
      <c r="B23" s="5">
        <v>0</v>
      </c>
    </row>
    <row r="24" spans="1:2" x14ac:dyDescent="0.45">
      <c r="A24" s="7">
        <f t="shared" si="0"/>
        <v>2036</v>
      </c>
      <c r="B24" s="5">
        <v>0</v>
      </c>
    </row>
    <row r="25" spans="1:2" x14ac:dyDescent="0.45">
      <c r="A25" s="7">
        <f t="shared" si="0"/>
        <v>2037</v>
      </c>
      <c r="B25" s="5">
        <v>0</v>
      </c>
    </row>
    <row r="26" spans="1:2" x14ac:dyDescent="0.45">
      <c r="A26" s="7">
        <f t="shared" si="0"/>
        <v>2038</v>
      </c>
      <c r="B26" s="5">
        <v>0</v>
      </c>
    </row>
    <row r="27" spans="1:2" x14ac:dyDescent="0.45">
      <c r="A27" s="7">
        <f t="shared" si="0"/>
        <v>2039</v>
      </c>
      <c r="B27" s="5">
        <v>0</v>
      </c>
    </row>
    <row r="28" spans="1:2" x14ac:dyDescent="0.45">
      <c r="A28" s="7">
        <f t="shared" si="0"/>
        <v>2040</v>
      </c>
      <c r="B28" s="5">
        <v>0</v>
      </c>
    </row>
    <row r="29" spans="1:2" x14ac:dyDescent="0.45">
      <c r="A29" s="7">
        <f t="shared" si="0"/>
        <v>2041</v>
      </c>
      <c r="B29" s="5">
        <v>0</v>
      </c>
    </row>
    <row r="30" spans="1:2" x14ac:dyDescent="0.45">
      <c r="A30" s="7">
        <f t="shared" si="0"/>
        <v>2042</v>
      </c>
      <c r="B30" s="5">
        <v>0</v>
      </c>
    </row>
    <row r="31" spans="1:2" x14ac:dyDescent="0.45">
      <c r="A31" s="7">
        <f t="shared" si="0"/>
        <v>2043</v>
      </c>
      <c r="B31" s="5">
        <v>0</v>
      </c>
    </row>
    <row r="32" spans="1:2" x14ac:dyDescent="0.45">
      <c r="A32" s="7">
        <f t="shared" si="0"/>
        <v>2044</v>
      </c>
      <c r="B32" s="5">
        <v>0</v>
      </c>
    </row>
    <row r="33" spans="1:2" x14ac:dyDescent="0.45">
      <c r="A33" s="7">
        <f t="shared" si="0"/>
        <v>2045</v>
      </c>
      <c r="B33" s="5">
        <v>0</v>
      </c>
    </row>
    <row r="34" spans="1:2" x14ac:dyDescent="0.45">
      <c r="A34" s="7">
        <f t="shared" si="0"/>
        <v>2046</v>
      </c>
      <c r="B34" s="5">
        <v>0</v>
      </c>
    </row>
    <row r="35" spans="1:2" x14ac:dyDescent="0.45">
      <c r="A35" s="7">
        <f t="shared" si="0"/>
        <v>2047</v>
      </c>
      <c r="B35" s="5">
        <v>0</v>
      </c>
    </row>
    <row r="36" spans="1:2" x14ac:dyDescent="0.45">
      <c r="A36" s="7">
        <f t="shared" si="0"/>
        <v>2048</v>
      </c>
      <c r="B36" s="5">
        <v>0</v>
      </c>
    </row>
    <row r="37" spans="1:2" x14ac:dyDescent="0.45">
      <c r="A37" s="7">
        <f t="shared" si="0"/>
        <v>2049</v>
      </c>
      <c r="B37" s="5">
        <v>0</v>
      </c>
    </row>
    <row r="38" spans="1:2" x14ac:dyDescent="0.45">
      <c r="A38" s="7">
        <f t="shared" si="0"/>
        <v>2050</v>
      </c>
      <c r="B38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B5" sqref="B5"/>
    </sheetView>
  </sheetViews>
  <sheetFormatPr defaultColWidth="9.1328125" defaultRowHeight="14.25" x14ac:dyDescent="0.45"/>
  <cols>
    <col min="1" max="1" width="77" style="7" customWidth="1"/>
    <col min="2" max="16384" width="9.1328125" style="7"/>
  </cols>
  <sheetData>
    <row r="1" spans="1:15" ht="15" x14ac:dyDescent="0.25">
      <c r="A1" s="7" t="s">
        <v>21</v>
      </c>
    </row>
    <row r="2" spans="1:15" ht="15" x14ac:dyDescent="0.25">
      <c r="A2" s="7" t="s">
        <v>24</v>
      </c>
    </row>
    <row r="3" spans="1:15" ht="15" x14ac:dyDescent="0.25">
      <c r="A3" s="7" t="s">
        <v>25</v>
      </c>
    </row>
    <row r="4" spans="1:15" ht="15.75" customHeight="1" x14ac:dyDescent="0.25"/>
    <row r="5" spans="1:15" ht="15" x14ac:dyDescent="0.25">
      <c r="A5" s="7" t="str">
        <f>'IRP 2019-2020 preliminary'!A15</f>
        <v>Stacked 2030 value</v>
      </c>
      <c r="B5" s="7">
        <f>'IRP 2019-2020 preliminary'!D15</f>
        <v>294.548</v>
      </c>
    </row>
    <row r="8" spans="1:15" ht="15" x14ac:dyDescent="0.25">
      <c r="A8" s="9" t="s">
        <v>23</v>
      </c>
      <c r="B8" s="7">
        <v>2017</v>
      </c>
    </row>
    <row r="9" spans="1:15" ht="15" x14ac:dyDescent="0.25">
      <c r="A9" s="7" t="s">
        <v>19</v>
      </c>
      <c r="B9" s="7">
        <f>B5/O15</f>
        <v>908.62201931085542</v>
      </c>
    </row>
    <row r="10" spans="1:15" ht="15" x14ac:dyDescent="0.25">
      <c r="A10" s="7" t="s">
        <v>20</v>
      </c>
      <c r="B10" s="7">
        <f>B9*1000</f>
        <v>908622.01931085542</v>
      </c>
    </row>
    <row r="12" spans="1:15" ht="38.1" customHeight="1" x14ac:dyDescent="0.25">
      <c r="A12" s="7" t="s">
        <v>22</v>
      </c>
    </row>
    <row r="14" spans="1:15" ht="15" x14ac:dyDescent="0.25">
      <c r="A14" s="7" t="s">
        <v>5</v>
      </c>
      <c r="B14" s="7">
        <v>2017</v>
      </c>
      <c r="C14" s="7">
        <v>2018</v>
      </c>
      <c r="D14" s="7">
        <v>2019</v>
      </c>
      <c r="E14" s="7">
        <v>2020</v>
      </c>
      <c r="F14" s="7">
        <v>2021</v>
      </c>
      <c r="G14" s="7">
        <v>2022</v>
      </c>
      <c r="H14" s="7">
        <v>2023</v>
      </c>
      <c r="I14" s="7">
        <v>2024</v>
      </c>
      <c r="J14" s="7">
        <v>2025</v>
      </c>
      <c r="K14" s="7">
        <v>2026</v>
      </c>
      <c r="L14" s="7">
        <v>2027</v>
      </c>
      <c r="M14" s="7">
        <v>2028</v>
      </c>
      <c r="N14" s="7">
        <v>2029</v>
      </c>
      <c r="O14" s="7">
        <v>2030</v>
      </c>
    </row>
    <row r="15" spans="1:15" ht="15" x14ac:dyDescent="0.25">
      <c r="A15" s="7" t="s">
        <v>6</v>
      </c>
      <c r="B15" s="7">
        <v>1</v>
      </c>
      <c r="C15" s="7">
        <v>0.86482199999999998</v>
      </c>
      <c r="D15" s="7">
        <v>0.76474600000000004</v>
      </c>
      <c r="E15" s="7">
        <v>0.69363300000000006</v>
      </c>
      <c r="F15" s="7">
        <v>0.63616399999999995</v>
      </c>
      <c r="G15" s="7">
        <v>0.58640499999999995</v>
      </c>
      <c r="H15" s="7">
        <v>0.540628</v>
      </c>
      <c r="I15" s="7">
        <v>0.49932700000000002</v>
      </c>
      <c r="J15" s="7">
        <v>0.46272600000000003</v>
      </c>
      <c r="K15" s="7">
        <v>0.42991099999999999</v>
      </c>
      <c r="L15" s="7">
        <v>0.39974300000000001</v>
      </c>
      <c r="M15" s="7">
        <v>0.37240200000000001</v>
      </c>
      <c r="N15" s="7">
        <v>0.34720899999999999</v>
      </c>
      <c r="O15" s="7">
        <v>0.32417000000000001</v>
      </c>
    </row>
    <row r="19" spans="1:1" ht="15" x14ac:dyDescent="0.25">
      <c r="A19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opLeftCell="A4" workbookViewId="0">
      <selection activeCell="A10" sqref="A10"/>
    </sheetView>
  </sheetViews>
  <sheetFormatPr defaultRowHeight="14.25" x14ac:dyDescent="0.45"/>
  <sheetData>
    <row r="3" spans="1:4" x14ac:dyDescent="0.25">
      <c r="B3" s="7">
        <v>2020</v>
      </c>
      <c r="C3" s="7"/>
      <c r="D3" s="7">
        <v>2030</v>
      </c>
    </row>
    <row r="4" spans="1:4" s="7" customFormat="1" x14ac:dyDescent="0.25">
      <c r="A4" s="7" t="s">
        <v>16</v>
      </c>
    </row>
    <row r="5" spans="1:4" x14ac:dyDescent="0.25">
      <c r="A5" s="7" t="s">
        <v>17</v>
      </c>
      <c r="B5" s="7">
        <v>191</v>
      </c>
      <c r="C5" s="7"/>
      <c r="D5" s="7">
        <f>105</f>
        <v>105</v>
      </c>
    </row>
    <row r="6" spans="1:4" x14ac:dyDescent="0.25">
      <c r="A6" s="7" t="s">
        <v>18</v>
      </c>
      <c r="B6" s="7">
        <v>182.66</v>
      </c>
      <c r="C6" s="7"/>
      <c r="D6" s="7">
        <v>100.41</v>
      </c>
    </row>
    <row r="7" spans="1:4" s="7" customFormat="1" x14ac:dyDescent="0.25"/>
    <row r="8" spans="1:4" s="7" customFormat="1" x14ac:dyDescent="0.25">
      <c r="A8" s="7" t="s">
        <v>28</v>
      </c>
      <c r="D8" s="7">
        <v>1.4</v>
      </c>
    </row>
    <row r="9" spans="1:4" s="7" customFormat="1" x14ac:dyDescent="0.25">
      <c r="A9" s="7" t="s">
        <v>29</v>
      </c>
    </row>
    <row r="10" spans="1:4" x14ac:dyDescent="0.25">
      <c r="A10" s="7"/>
      <c r="B10" s="7"/>
      <c r="C10" s="7"/>
      <c r="D10" s="7"/>
    </row>
    <row r="11" spans="1:4" x14ac:dyDescent="0.25">
      <c r="A11" t="s">
        <v>26</v>
      </c>
    </row>
    <row r="12" spans="1:4" x14ac:dyDescent="0.25">
      <c r="A12" s="7" t="s">
        <v>17</v>
      </c>
      <c r="B12">
        <v>265</v>
      </c>
      <c r="D12">
        <v>145</v>
      </c>
    </row>
    <row r="13" spans="1:4" x14ac:dyDescent="0.25">
      <c r="A13" s="7" t="s">
        <v>18</v>
      </c>
      <c r="B13">
        <v>253.43</v>
      </c>
      <c r="D13">
        <v>138.66999999999999</v>
      </c>
    </row>
    <row r="15" spans="1:4" x14ac:dyDescent="0.25">
      <c r="A15" t="s">
        <v>27</v>
      </c>
      <c r="D15">
        <f>D6+D8*D13</f>
        <v>294.548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I16" sqref="I16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BCpUC</vt:lpstr>
      <vt:lpstr>calculations</vt:lpstr>
      <vt:lpstr>IRP 2019-2020 preliminary</vt:lpstr>
      <vt:lpstr>IRP background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Chris Busch</cp:lastModifiedBy>
  <dcterms:created xsi:type="dcterms:W3CDTF">2015-05-01T22:00:45Z</dcterms:created>
  <dcterms:modified xsi:type="dcterms:W3CDTF">2019-10-31T11:59:18Z</dcterms:modified>
</cp:coreProperties>
</file>