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215" activeTab="1"/>
  </bookViews>
  <sheets>
    <sheet name="About" sheetId="4" r:id="rId1"/>
    <sheet name="DRCo-ACpUDRC" sheetId="5" r:id="rId2"/>
    <sheet name="DRCo-SoDRbP" sheetId="7" r:id="rId3"/>
    <sheet name="Sector shares" sheetId="6" r:id="rId4"/>
    <sheet name="Estimated cost" sheetId="9" r:id="rId5"/>
  </sheets>
  <externalReferences>
    <externalReference r:id="rId6"/>
  </externalReferences>
  <definedNames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45621"/>
</workbook>
</file>

<file path=xl/calcChain.xml><?xml version="1.0" encoding="utf-8"?>
<calcChain xmlns="http://schemas.openxmlformats.org/spreadsheetml/2006/main">
  <c r="B4" i="5" l="1"/>
  <c r="B3" i="5"/>
  <c r="B2" i="5"/>
  <c r="C5" i="6" l="1"/>
  <c r="C6" i="6"/>
  <c r="C4" i="6"/>
  <c r="B7" i="6"/>
  <c r="C6" i="9" l="1"/>
  <c r="B13" i="6" l="1"/>
  <c r="B4" i="7" s="1"/>
  <c r="B14" i="6" l="1"/>
  <c r="B3" i="7" s="1"/>
</calcChain>
</file>

<file path=xl/sharedStrings.xml><?xml version="1.0" encoding="utf-8"?>
<sst xmlns="http://schemas.openxmlformats.org/spreadsheetml/2006/main" count="54" uniqueCount="50">
  <si>
    <t>Source:</t>
  </si>
  <si>
    <t>Notes</t>
  </si>
  <si>
    <t>government</t>
  </si>
  <si>
    <t>industry</t>
  </si>
  <si>
    <t>consumers</t>
  </si>
  <si>
    <t>residential</t>
  </si>
  <si>
    <t>commercial</t>
  </si>
  <si>
    <t>industrial</t>
  </si>
  <si>
    <t>Share of DR</t>
  </si>
  <si>
    <t>Provider</t>
  </si>
  <si>
    <t>In the EPS, the "industry" cash flow entity encompasses both industrial</t>
  </si>
  <si>
    <t>facilities and commercial buildings, so we combine these into a single</t>
  </si>
  <si>
    <t>entry:</t>
  </si>
  <si>
    <t>commercial &amp; industrial</t>
  </si>
  <si>
    <t>DRC Annual Cost per Unit Demand Response Capacity</t>
  </si>
  <si>
    <t>DRC Share of DR by Provider</t>
  </si>
  <si>
    <t>share</t>
  </si>
  <si>
    <t>cost ($/MW-yr)</t>
  </si>
  <si>
    <t>Utilities pay to procure DR services.  They often pay energy service companies (ESCOs),</t>
  </si>
  <si>
    <t>who themselves pass most of the payments on to the electricity consumers who are the</t>
  </si>
  <si>
    <t>suppliers of the DR.  Other utilities may not use ESCOs and may pay the DR providers</t>
  </si>
  <si>
    <t>directly.</t>
  </si>
  <si>
    <t>Our data source provides the ultimate suppliers of the DR and the cost of that DR, but</t>
  </si>
  <si>
    <t>doesn't deal with the share taken by ESCOs.  We do not model any share of the money</t>
  </si>
  <si>
    <t>taken by ESCOs and assign all of the cash flows from utilities to the ultimate DR providers</t>
  </si>
  <si>
    <t>(the "industry" or "consumers" cash flow entities in the EPS).</t>
  </si>
  <si>
    <t>In the EPS, the "industry" cash flow entity encompasses both industrial facilities and</t>
  </si>
  <si>
    <t>commercial buildings, so we calculate accordingly in this spreadsheet.</t>
  </si>
  <si>
    <t>We do not have any data on DR services provided by government buildings, so we</t>
  </si>
  <si>
    <t>assign them a 0% share.  We assign them a cost identical to that assigned to the</t>
  </si>
  <si>
    <t>"industry" actor (e.g. industrial and commercial buildings).</t>
  </si>
  <si>
    <t>Currency Year Adjustment</t>
  </si>
  <si>
    <t>See "cpi.xlsx" in the InputData folder for source information.</t>
  </si>
  <si>
    <t>We adjust 2016 dollars to 2017 dollars using the following conversion factor:</t>
  </si>
  <si>
    <t>"This results in an equilibrium price of $20–$40/kWh-year from system benefits."</t>
  </si>
  <si>
    <t>(2017 study, dollar values assumed current for that year, absent other indications.)</t>
  </si>
  <si>
    <t>Per LBNL with larger excerpt shown below.</t>
  </si>
  <si>
    <t>kWh-year</t>
  </si>
  <si>
    <t>MWh-year</t>
  </si>
  <si>
    <t>The upper bound of the range is used.</t>
  </si>
  <si>
    <t xml:space="preserve">See the tab "Definition of kWh-year" for more on the meaning of these units. </t>
  </si>
  <si>
    <t>Estimated by visual approximations based on the graph below (Figure 44 from the LBNL Demand Response report)</t>
  </si>
  <si>
    <t>Cum GWh/year</t>
  </si>
  <si>
    <t>summation</t>
  </si>
  <si>
    <t>Lawrence Berkeley National Laboratory</t>
  </si>
  <si>
    <t>2025 California Demand Response Potential Study.  Final Report on Phase 2 Results.</t>
  </si>
  <si>
    <t>March 1, 2017.</t>
  </si>
  <si>
    <t>Report download -- https://www.cpuc.ca.gov/WorkArea/DownloadAsset.aspx?id=6442452698</t>
  </si>
  <si>
    <t>Further information -- http://www.cpuc.ca.gov/General.aspx?id=10622.</t>
  </si>
  <si>
    <t>Estimated price in LBNL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</si>
</sst>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u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10" applyNumberFormat="0" applyFont="0" applyProtection="0">
      <alignment wrapText="1"/>
    </xf>
    <xf numFmtId="0" fontId="19" fillId="0" borderId="11" applyNumberFormat="0" applyFont="0" applyProtection="0">
      <alignment wrapText="1"/>
    </xf>
    <xf numFmtId="0" fontId="2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Protection="0">
      <alignment vertical="top" wrapText="1"/>
    </xf>
    <xf numFmtId="0" fontId="18" fillId="0" borderId="12" applyNumberFormat="0" applyProtection="0">
      <alignment vertical="top" wrapText="1"/>
    </xf>
    <xf numFmtId="0" fontId="19" fillId="0" borderId="13" applyNumberFormat="0" applyProtection="0">
      <alignment wrapText="1"/>
    </xf>
    <xf numFmtId="0" fontId="21" fillId="0" borderId="1" applyNumberFormat="0" applyProtection="0">
      <alignment wrapText="1"/>
    </xf>
    <xf numFmtId="0" fontId="22" fillId="0" borderId="14" applyNumberFormat="0" applyProtection="0">
      <alignment wrapText="1"/>
    </xf>
    <xf numFmtId="0" fontId="21" fillId="0" borderId="15" applyNumberFormat="0" applyProtection="0">
      <alignment horizontal="left" wrapText="1"/>
    </xf>
    <xf numFmtId="0" fontId="23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4" fillId="0" borderId="0"/>
    <xf numFmtId="0" fontId="24" fillId="0" borderId="0"/>
    <xf numFmtId="0" fontId="21" fillId="0" borderId="16" applyNumberFormat="0" applyProtection="0">
      <alignment wrapText="1"/>
    </xf>
    <xf numFmtId="0" fontId="22" fillId="0" borderId="17" applyNumberFormat="0" applyProtection="0">
      <alignment wrapText="1"/>
    </xf>
    <xf numFmtId="0" fontId="18" fillId="0" borderId="18" applyNumberFormat="0" applyFont="0" applyFill="0" applyProtection="0">
      <alignment wrapText="1"/>
    </xf>
    <xf numFmtId="0" fontId="21" fillId="0" borderId="19" applyNumberFormat="0" applyFill="0" applyProtection="0">
      <alignment wrapText="1"/>
    </xf>
    <xf numFmtId="0" fontId="25" fillId="0" borderId="0" applyNumberFormat="0" applyProtection="0">
      <alignment horizontal="left"/>
    </xf>
    <xf numFmtId="0" fontId="26" fillId="0" borderId="0" applyNumberFormat="0" applyProtection="0">
      <alignment horizontal="left"/>
    </xf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42" applyNumberFormat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Font="1"/>
    <xf numFmtId="0" fontId="0" fillId="0" borderId="0" xfId="0" applyAlignment="1">
      <alignment wrapText="1"/>
    </xf>
  </cellXfs>
  <cellStyles count="6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dy: normal cell" xfId="43"/>
    <cellStyle name="Body: normal cell 2" xfId="44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 2" xfId="45"/>
    <cellStyle name="Font: Calibri, 9pt regular" xfId="46"/>
    <cellStyle name="Font: Calibri, 9pt regular 2" xfId="47"/>
    <cellStyle name="Footnotes: all except top row" xfId="48"/>
    <cellStyle name="Footnotes: top row" xfId="49"/>
    <cellStyle name="Footnotes: top row 2" xfId="50"/>
    <cellStyle name="Good" xfId="6" builtinId="26" customBuiltin="1"/>
    <cellStyle name="Header: bottom row" xfId="51"/>
    <cellStyle name="Header: bottom row 2" xfId="52"/>
    <cellStyle name="Header: top rows" xfId="53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4"/>
    <cellStyle name="Hyperlink 3" xfId="55"/>
    <cellStyle name="Hyperlink 4" xfId="56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7"/>
    <cellStyle name="Normal 3" xfId="58"/>
    <cellStyle name="Normal 4" xfId="59"/>
    <cellStyle name="Note" xfId="15" builtinId="10" customBuiltin="1"/>
    <cellStyle name="Output" xfId="10" builtinId="21" customBuiltin="1"/>
    <cellStyle name="Parent row" xfId="60"/>
    <cellStyle name="Parent row 2" xfId="61"/>
    <cellStyle name="Percent" xfId="42" builtinId="5"/>
    <cellStyle name="Section Break" xfId="62"/>
    <cellStyle name="Section Break: parent row" xfId="63"/>
    <cellStyle name="Table title" xfId="64"/>
    <cellStyle name="Table title 2" xfId="65"/>
    <cellStyle name="Title" xfId="1" builtinId="15" customBuiltin="1"/>
    <cellStyle name="Title 2" xfId="66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5</xdr:col>
      <xdr:colOff>420125</xdr:colOff>
      <xdr:row>56</xdr:row>
      <xdr:rowOff>96141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7344800" cy="63826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133350</xdr:rowOff>
    </xdr:from>
    <xdr:to>
      <xdr:col>9</xdr:col>
      <xdr:colOff>140012</xdr:colOff>
      <xdr:row>37</xdr:row>
      <xdr:rowOff>162986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8350"/>
          <a:ext cx="7150412" cy="46016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10</xdr:col>
      <xdr:colOff>1064</xdr:colOff>
      <xdr:row>85</xdr:row>
      <xdr:rowOff>48855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7621064" cy="88118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3" sqref="A23"/>
    </sheetView>
  </sheetViews>
  <sheetFormatPr defaultRowHeight="15" x14ac:dyDescent="0.25"/>
  <cols>
    <col min="2" max="2" width="49.28515625" customWidth="1"/>
  </cols>
  <sheetData>
    <row r="1" spans="1:2" ht="14.45" x14ac:dyDescent="0.25">
      <c r="A1" s="1" t="s">
        <v>14</v>
      </c>
    </row>
    <row r="2" spans="1:2" ht="14.45" x14ac:dyDescent="0.25">
      <c r="A2" s="1" t="s">
        <v>15</v>
      </c>
    </row>
    <row r="4" spans="1:2" x14ac:dyDescent="0.25">
      <c r="A4" s="1" t="s">
        <v>0</v>
      </c>
      <c r="B4" s="11" t="s">
        <v>44</v>
      </c>
    </row>
    <row r="5" spans="1:2" x14ac:dyDescent="0.25">
      <c r="B5" s="12" t="s">
        <v>45</v>
      </c>
    </row>
    <row r="6" spans="1:2" x14ac:dyDescent="0.25">
      <c r="B6" s="12" t="s">
        <v>46</v>
      </c>
    </row>
    <row r="7" spans="1:2" x14ac:dyDescent="0.25">
      <c r="B7" s="2" t="s">
        <v>47</v>
      </c>
    </row>
    <row r="8" spans="1:2" x14ac:dyDescent="0.25">
      <c r="B8" s="12" t="s">
        <v>48</v>
      </c>
    </row>
    <row r="10" spans="1:2" ht="14.45" x14ac:dyDescent="0.25">
      <c r="A10" s="1" t="s">
        <v>1</v>
      </c>
    </row>
    <row r="11" spans="1:2" ht="14.45" x14ac:dyDescent="0.25">
      <c r="A11" t="s">
        <v>18</v>
      </c>
    </row>
    <row r="12" spans="1:2" ht="14.45" x14ac:dyDescent="0.25">
      <c r="A12" t="s">
        <v>19</v>
      </c>
    </row>
    <row r="13" spans="1:2" ht="14.45" x14ac:dyDescent="0.25">
      <c r="A13" t="s">
        <v>20</v>
      </c>
    </row>
    <row r="14" spans="1:2" ht="14.45" x14ac:dyDescent="0.25">
      <c r="A14" t="s">
        <v>21</v>
      </c>
    </row>
    <row r="16" spans="1:2" ht="14.45" x14ac:dyDescent="0.25">
      <c r="A16" t="s">
        <v>22</v>
      </c>
    </row>
    <row r="17" spans="1:1" ht="14.45" x14ac:dyDescent="0.25">
      <c r="A17" t="s">
        <v>23</v>
      </c>
    </row>
    <row r="18" spans="1:1" ht="14.45" x14ac:dyDescent="0.25">
      <c r="A18" t="s">
        <v>24</v>
      </c>
    </row>
    <row r="19" spans="1:1" ht="14.45" x14ac:dyDescent="0.25">
      <c r="A19" t="s">
        <v>25</v>
      </c>
    </row>
    <row r="21" spans="1:1" ht="14.45" x14ac:dyDescent="0.25">
      <c r="A21" t="s">
        <v>26</v>
      </c>
    </row>
    <row r="22" spans="1:1" x14ac:dyDescent="0.25">
      <c r="A22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8" spans="1:1" x14ac:dyDescent="0.25">
      <c r="A28" s="1" t="s">
        <v>31</v>
      </c>
    </row>
    <row r="29" spans="1:1" x14ac:dyDescent="0.25">
      <c r="A29" t="s">
        <v>33</v>
      </c>
    </row>
    <row r="30" spans="1:1" x14ac:dyDescent="0.25">
      <c r="A30">
        <v>1.0209999999999999</v>
      </c>
    </row>
    <row r="31" spans="1:1" x14ac:dyDescent="0.25">
      <c r="A31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4"/>
  <sheetViews>
    <sheetView tabSelected="1" workbookViewId="0">
      <selection activeCell="D15" sqref="D15"/>
    </sheetView>
  </sheetViews>
  <sheetFormatPr defaultRowHeight="15" x14ac:dyDescent="0.25"/>
  <cols>
    <col min="1" max="1" width="15.5703125" customWidth="1"/>
    <col min="2" max="2" width="17" customWidth="1"/>
  </cols>
  <sheetData>
    <row r="1" spans="1:2" x14ac:dyDescent="0.25">
      <c r="B1" s="3" t="s">
        <v>17</v>
      </c>
    </row>
    <row r="2" spans="1:2" x14ac:dyDescent="0.25">
      <c r="A2" t="s">
        <v>2</v>
      </c>
      <c r="B2" s="7">
        <f>'Estimated cost'!$C$6</f>
        <v>30000</v>
      </c>
    </row>
    <row r="3" spans="1:2" x14ac:dyDescent="0.25">
      <c r="A3" t="s">
        <v>3</v>
      </c>
      <c r="B3" s="7">
        <f>'Estimated cost'!$C$6</f>
        <v>30000</v>
      </c>
    </row>
    <row r="4" spans="1:2" x14ac:dyDescent="0.25">
      <c r="A4" t="s">
        <v>4</v>
      </c>
      <c r="B4" s="7">
        <f>'Estimated cost'!$C$6</f>
        <v>30000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4"/>
  <sheetViews>
    <sheetView workbookViewId="0">
      <selection activeCell="B4" sqref="B3:B4"/>
    </sheetView>
  </sheetViews>
  <sheetFormatPr defaultRowHeight="15" x14ac:dyDescent="0.25"/>
  <cols>
    <col min="1" max="1" width="16.7109375" customWidth="1"/>
  </cols>
  <sheetData>
    <row r="1" spans="1:2" x14ac:dyDescent="0.25">
      <c r="B1" s="3" t="s">
        <v>16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 s="9">
        <f>'Sector shares'!B14</f>
        <v>0.54545454545454541</v>
      </c>
    </row>
    <row r="4" spans="1:2" x14ac:dyDescent="0.25">
      <c r="A4" t="s">
        <v>4</v>
      </c>
      <c r="B4" s="9">
        <f>'Sector shares'!B13</f>
        <v>0.45454545454545453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I35" sqref="I35"/>
    </sheetView>
  </sheetViews>
  <sheetFormatPr defaultRowHeight="15" x14ac:dyDescent="0.25"/>
  <cols>
    <col min="1" max="1" width="24.85546875" customWidth="1"/>
    <col min="2" max="2" width="26.7109375" customWidth="1"/>
    <col min="3" max="3" width="21.140625" customWidth="1"/>
    <col min="4" max="4" width="22" customWidth="1"/>
  </cols>
  <sheetData>
    <row r="1" spans="1:3" x14ac:dyDescent="0.25">
      <c r="A1" t="s">
        <v>41</v>
      </c>
    </row>
    <row r="3" spans="1:3" s="6" customFormat="1" x14ac:dyDescent="0.25">
      <c r="A3" s="5" t="s">
        <v>9</v>
      </c>
      <c r="B3" s="6" t="s">
        <v>42</v>
      </c>
      <c r="C3" s="6" t="s">
        <v>8</v>
      </c>
    </row>
    <row r="4" spans="1:3" x14ac:dyDescent="0.25">
      <c r="A4" t="s">
        <v>5</v>
      </c>
      <c r="B4" s="10">
        <v>10</v>
      </c>
      <c r="C4" s="4">
        <f>B4/$B$7</f>
        <v>0.45454545454545453</v>
      </c>
    </row>
    <row r="5" spans="1:3" x14ac:dyDescent="0.25">
      <c r="A5" t="s">
        <v>6</v>
      </c>
      <c r="B5" s="10">
        <v>5</v>
      </c>
      <c r="C5" s="4">
        <f t="shared" ref="C5:C6" si="0">B5/$B$7</f>
        <v>0.22727272727272727</v>
      </c>
    </row>
    <row r="6" spans="1:3" x14ac:dyDescent="0.25">
      <c r="A6" t="s">
        <v>7</v>
      </c>
      <c r="B6" s="10">
        <v>7</v>
      </c>
      <c r="C6" s="4">
        <f t="shared" si="0"/>
        <v>0.31818181818181818</v>
      </c>
    </row>
    <row r="7" spans="1:3" x14ac:dyDescent="0.25">
      <c r="A7" t="s">
        <v>43</v>
      </c>
      <c r="B7" s="7">
        <f>SUM(B4:B6)</f>
        <v>22</v>
      </c>
    </row>
    <row r="8" spans="1:3" x14ac:dyDescent="0.25">
      <c r="B8" s="7"/>
    </row>
    <row r="9" spans="1:3" x14ac:dyDescent="0.25">
      <c r="A9" t="s">
        <v>10</v>
      </c>
    </row>
    <row r="10" spans="1:3" x14ac:dyDescent="0.25">
      <c r="A10" t="s">
        <v>11</v>
      </c>
    </row>
    <row r="11" spans="1:3" x14ac:dyDescent="0.25">
      <c r="A11" t="s">
        <v>12</v>
      </c>
    </row>
    <row r="13" spans="1:3" x14ac:dyDescent="0.25">
      <c r="A13" t="s">
        <v>5</v>
      </c>
      <c r="B13" s="8">
        <f>C4</f>
        <v>0.45454545454545453</v>
      </c>
    </row>
    <row r="14" spans="1:3" x14ac:dyDescent="0.25">
      <c r="A14" t="s">
        <v>13</v>
      </c>
      <c r="B14" s="8">
        <f>SUM(C5:C6)</f>
        <v>0.54545454545454541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6" sqref="C6"/>
    </sheetView>
  </sheetViews>
  <sheetFormatPr defaultRowHeight="15" x14ac:dyDescent="0.25"/>
  <cols>
    <col min="1" max="1" width="29" customWidth="1"/>
    <col min="4" max="4" width="12.140625" customWidth="1"/>
  </cols>
  <sheetData>
    <row r="1" spans="1:3" x14ac:dyDescent="0.25">
      <c r="A1" t="s">
        <v>34</v>
      </c>
    </row>
    <row r="2" spans="1:3" x14ac:dyDescent="0.25">
      <c r="A2" t="s">
        <v>36</v>
      </c>
    </row>
    <row r="3" spans="1:3" x14ac:dyDescent="0.25">
      <c r="A3" t="s">
        <v>39</v>
      </c>
    </row>
    <row r="5" spans="1:3" x14ac:dyDescent="0.25">
      <c r="B5" t="s">
        <v>37</v>
      </c>
      <c r="C5" t="s">
        <v>38</v>
      </c>
    </row>
    <row r="6" spans="1:3" x14ac:dyDescent="0.25">
      <c r="A6" t="s">
        <v>49</v>
      </c>
      <c r="B6">
        <v>30</v>
      </c>
      <c r="C6">
        <f>B6*1000</f>
        <v>30000</v>
      </c>
    </row>
    <row r="7" spans="1:3" ht="15.75" customHeight="1" x14ac:dyDescent="0.45">
      <c r="A7" s="13"/>
    </row>
    <row r="8" spans="1:3" ht="15.75" customHeight="1" x14ac:dyDescent="0.25"/>
    <row r="10" spans="1:3" x14ac:dyDescent="0.25">
      <c r="A10" t="s">
        <v>35</v>
      </c>
    </row>
    <row r="12" spans="1:3" x14ac:dyDescent="0.25">
      <c r="A12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DRCo-ACpUDRC</vt:lpstr>
      <vt:lpstr>DRCo-SoDRbP</vt:lpstr>
      <vt:lpstr>Sector shares</vt:lpstr>
      <vt:lpstr>Estimated 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Harnish, Marc</dc:creator>
  <cp:lastModifiedBy>Chris Busch</cp:lastModifiedBy>
  <dcterms:created xsi:type="dcterms:W3CDTF">2017-11-03T17:50:06Z</dcterms:created>
  <dcterms:modified xsi:type="dcterms:W3CDTF">2020-01-14T02:13:35Z</dcterms:modified>
</cp:coreProperties>
</file>