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080" windowHeight="7440"/>
  </bookViews>
  <sheets>
    <sheet name="About" sheetId="1" r:id="rId1"/>
    <sheet name="AEO Table 59" sheetId="4" r:id="rId2"/>
    <sheet name="natural gas PPP surcharge" sheetId="8" r:id="rId3"/>
    <sheet name="biofuel taxes" sheetId="9" r:id="rId4"/>
    <sheet name="gasoline-diesel tax details" sheetId="10" r:id="rId5"/>
    <sheet name="gas calculations" sheetId="11" r:id="rId6"/>
    <sheet name="diesel calculations" sheetId="12" r:id="rId7"/>
    <sheet name="biodiesel calculations" sheetId="13" r:id="rId8"/>
    <sheet name="BSoFPtiT" sheetId="3" r:id="rId9"/>
  </sheets>
  <calcPr calcId="145621"/>
</workbook>
</file>

<file path=xl/calcChain.xml><?xml version="1.0" encoding="utf-8"?>
<calcChain xmlns="http://schemas.openxmlformats.org/spreadsheetml/2006/main">
  <c r="C4" i="11" l="1"/>
  <c r="F4" i="11" l="1"/>
  <c r="J4" i="11"/>
  <c r="N4" i="11"/>
  <c r="R4" i="11"/>
  <c r="V4" i="11"/>
  <c r="Z4" i="11"/>
  <c r="AD4" i="11"/>
  <c r="AH4" i="11"/>
  <c r="G4" i="11"/>
  <c r="K4" i="11"/>
  <c r="O4" i="11"/>
  <c r="S4" i="11"/>
  <c r="W4" i="11"/>
  <c r="AA4" i="11"/>
  <c r="AE4" i="11"/>
  <c r="AI4" i="11"/>
  <c r="H4" i="11"/>
  <c r="L4" i="11"/>
  <c r="P4" i="11"/>
  <c r="T4" i="11"/>
  <c r="X4" i="11"/>
  <c r="AB4" i="11"/>
  <c r="AF4" i="11"/>
  <c r="AJ4" i="11"/>
  <c r="I4" i="11"/>
  <c r="M4" i="11"/>
  <c r="Q4" i="11"/>
  <c r="U4" i="11"/>
  <c r="Y4" i="11"/>
  <c r="AC4" i="11"/>
  <c r="AG4" i="11"/>
  <c r="E4" i="11"/>
  <c r="D4" i="11" l="1"/>
  <c r="B3" i="11" l="1"/>
  <c r="AJ3" i="13" l="1"/>
  <c r="AI3" i="13"/>
  <c r="AH3"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C4" i="13" s="1"/>
  <c r="C13" i="3" s="1"/>
  <c r="B3" i="13"/>
  <c r="B4" i="13" s="1"/>
  <c r="B13" i="3" s="1"/>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F4" i="13" l="1"/>
  <c r="F13" i="3" s="1"/>
  <c r="E4" i="13"/>
  <c r="E13" i="3" s="1"/>
  <c r="D4" i="13"/>
  <c r="D13" i="3" s="1"/>
  <c r="H5" i="12"/>
  <c r="H11" i="3" s="1"/>
  <c r="L5" i="12"/>
  <c r="L11" i="3" s="1"/>
  <c r="P5" i="12"/>
  <c r="P11" i="3" s="1"/>
  <c r="T5" i="12"/>
  <c r="T11" i="3" s="1"/>
  <c r="X5" i="12"/>
  <c r="X11" i="3" s="1"/>
  <c r="AB5" i="12"/>
  <c r="AB11" i="3" s="1"/>
  <c r="AF5" i="12"/>
  <c r="AF11" i="3" s="1"/>
  <c r="AJ5" i="12"/>
  <c r="AJ11" i="3" s="1"/>
  <c r="E4" i="12"/>
  <c r="E5" i="12" s="1"/>
  <c r="E11" i="3" s="1"/>
  <c r="F4" i="12"/>
  <c r="F5" i="12" s="1"/>
  <c r="F11" i="3" s="1"/>
  <c r="G4" i="12"/>
  <c r="G5" i="12" s="1"/>
  <c r="G11" i="3" s="1"/>
  <c r="H4" i="12"/>
  <c r="I4" i="12"/>
  <c r="I5" i="12" s="1"/>
  <c r="I11" i="3" s="1"/>
  <c r="J4" i="12"/>
  <c r="J5" i="12" s="1"/>
  <c r="J11" i="3" s="1"/>
  <c r="K4" i="12"/>
  <c r="K5" i="12" s="1"/>
  <c r="K11" i="3" s="1"/>
  <c r="L4" i="12"/>
  <c r="M4" i="12"/>
  <c r="M5" i="12" s="1"/>
  <c r="M11" i="3" s="1"/>
  <c r="N4" i="12"/>
  <c r="N5" i="12" s="1"/>
  <c r="N11" i="3" s="1"/>
  <c r="O4" i="12"/>
  <c r="O5" i="12" s="1"/>
  <c r="O11" i="3" s="1"/>
  <c r="P4" i="12"/>
  <c r="Q4" i="12"/>
  <c r="Q5" i="12" s="1"/>
  <c r="Q11" i="3" s="1"/>
  <c r="R4" i="12"/>
  <c r="R5" i="12" s="1"/>
  <c r="R11" i="3" s="1"/>
  <c r="S4" i="12"/>
  <c r="S5" i="12" s="1"/>
  <c r="S11" i="3" s="1"/>
  <c r="T4" i="12"/>
  <c r="U4" i="12"/>
  <c r="U5" i="12" s="1"/>
  <c r="U11" i="3" s="1"/>
  <c r="V4" i="12"/>
  <c r="V5" i="12" s="1"/>
  <c r="V11" i="3" s="1"/>
  <c r="W4" i="12"/>
  <c r="W5" i="12" s="1"/>
  <c r="W11" i="3" s="1"/>
  <c r="X4" i="12"/>
  <c r="Y4" i="12"/>
  <c r="Y5" i="12" s="1"/>
  <c r="Y11" i="3" s="1"/>
  <c r="Z4" i="12"/>
  <c r="Z5" i="12" s="1"/>
  <c r="Z11" i="3" s="1"/>
  <c r="AA4" i="12"/>
  <c r="AA5" i="12" s="1"/>
  <c r="AA11" i="3" s="1"/>
  <c r="AB4" i="12"/>
  <c r="AC4" i="12"/>
  <c r="AC5" i="12" s="1"/>
  <c r="AC11" i="3" s="1"/>
  <c r="AD4" i="12"/>
  <c r="AD5" i="12" s="1"/>
  <c r="AD11" i="3" s="1"/>
  <c r="AE4" i="12"/>
  <c r="AE5" i="12" s="1"/>
  <c r="AE11" i="3" s="1"/>
  <c r="AF4" i="12"/>
  <c r="AG4" i="12"/>
  <c r="AG5" i="12" s="1"/>
  <c r="AG11" i="3" s="1"/>
  <c r="AH4" i="12"/>
  <c r="AH5" i="12" s="1"/>
  <c r="AH11" i="3" s="1"/>
  <c r="AI4" i="12"/>
  <c r="AI5" i="12" s="1"/>
  <c r="AI11" i="3" s="1"/>
  <c r="AJ4" i="12"/>
  <c r="D4" i="12"/>
  <c r="B4" i="12" s="1"/>
  <c r="B5" i="12" s="1"/>
  <c r="B11" i="3" s="1"/>
  <c r="C1" i="12"/>
  <c r="D1" i="12" s="1"/>
  <c r="E1" i="12" s="1"/>
  <c r="F1" i="12" s="1"/>
  <c r="G1" i="12" s="1"/>
  <c r="H1" i="12" s="1"/>
  <c r="I1" i="12" s="1"/>
  <c r="J1" i="12" s="1"/>
  <c r="K1" i="12" s="1"/>
  <c r="L1" i="12" s="1"/>
  <c r="M1" i="12" s="1"/>
  <c r="N1" i="12" s="1"/>
  <c r="O1" i="12" s="1"/>
  <c r="P1" i="12" s="1"/>
  <c r="Q1" i="12" s="1"/>
  <c r="R1" i="12" s="1"/>
  <c r="S1" i="12" s="1"/>
  <c r="T1" i="12" s="1"/>
  <c r="U1" i="12" s="1"/>
  <c r="V1" i="12" s="1"/>
  <c r="W1" i="12" s="1"/>
  <c r="X1" i="12" s="1"/>
  <c r="Y1" i="12" s="1"/>
  <c r="Z1" i="12" s="1"/>
  <c r="AA1" i="12" s="1"/>
  <c r="AB1" i="12" s="1"/>
  <c r="AC1" i="12" s="1"/>
  <c r="AD1" i="12" s="1"/>
  <c r="AE1" i="12" s="1"/>
  <c r="AF1" i="12" s="1"/>
  <c r="AG1" i="12" s="1"/>
  <c r="AH1" i="12" s="1"/>
  <c r="AI1" i="12" s="1"/>
  <c r="AJ1" i="12" s="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AJ3" i="11"/>
  <c r="C3" i="11"/>
  <c r="C10" i="3" s="1"/>
  <c r="C1" i="11"/>
  <c r="D1" i="11" s="1"/>
  <c r="E1" i="11" s="1"/>
  <c r="F1" i="11" s="1"/>
  <c r="G1" i="11" s="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D10" i="3" l="1"/>
  <c r="G10" i="3"/>
  <c r="H10" i="3"/>
  <c r="F10" i="3"/>
  <c r="E10" i="3"/>
  <c r="D5" i="12"/>
  <c r="D11" i="3" s="1"/>
  <c r="B4" i="11"/>
  <c r="B10" i="3" s="1"/>
  <c r="C4" i="12"/>
  <c r="C5" i="12" s="1"/>
  <c r="C11" i="3" s="1"/>
  <c r="H4" i="13"/>
  <c r="H13" i="3" s="1"/>
  <c r="G4" i="13"/>
  <c r="G13" i="3" s="1"/>
  <c r="C30" i="8"/>
  <c r="D30" i="8"/>
  <c r="E30" i="8"/>
  <c r="F30" i="8"/>
  <c r="B30" i="8"/>
  <c r="H30" i="8" s="1"/>
  <c r="I10" i="3" l="1"/>
  <c r="J10" i="3"/>
  <c r="C4" i="3"/>
  <c r="G4" i="3"/>
  <c r="K4" i="3"/>
  <c r="O4" i="3"/>
  <c r="S4" i="3"/>
  <c r="W4" i="3"/>
  <c r="AA4" i="3"/>
  <c r="AE4" i="3"/>
  <c r="AI4" i="3"/>
  <c r="X4" i="3"/>
  <c r="AF4" i="3"/>
  <c r="Z4" i="3"/>
  <c r="D4" i="3"/>
  <c r="H4" i="3"/>
  <c r="L4" i="3"/>
  <c r="P4" i="3"/>
  <c r="T4" i="3"/>
  <c r="AB4" i="3"/>
  <c r="AJ4" i="3"/>
  <c r="B4" i="3"/>
  <c r="J4" i="3"/>
  <c r="R4" i="3"/>
  <c r="AD4" i="3"/>
  <c r="E4" i="3"/>
  <c r="I4" i="3"/>
  <c r="M4" i="3"/>
  <c r="Q4" i="3"/>
  <c r="U4" i="3"/>
  <c r="Y4" i="3"/>
  <c r="AC4" i="3"/>
  <c r="AG4" i="3"/>
  <c r="F4" i="3"/>
  <c r="N4" i="3"/>
  <c r="V4" i="3"/>
  <c r="AH4" i="3"/>
  <c r="K10" i="3"/>
  <c r="L10" i="3"/>
  <c r="I4" i="13"/>
  <c r="I13" i="3" s="1"/>
  <c r="Q17" i="3"/>
  <c r="AF17" i="3" s="1"/>
  <c r="R17" i="3"/>
  <c r="S17" i="3"/>
  <c r="T17" i="3"/>
  <c r="U17" i="3"/>
  <c r="AD17" i="3" s="1"/>
  <c r="V17" i="3"/>
  <c r="W17" i="3"/>
  <c r="X17" i="3"/>
  <c r="Y17" i="3"/>
  <c r="Z17" i="3"/>
  <c r="P17" i="3"/>
  <c r="O17" i="3"/>
  <c r="N17" i="3"/>
  <c r="M17" i="3"/>
  <c r="L17" i="3"/>
  <c r="K17" i="3"/>
  <c r="J17" i="3"/>
  <c r="I17" i="3"/>
  <c r="H17" i="3"/>
  <c r="G17" i="3"/>
  <c r="F17" i="3"/>
  <c r="E17" i="3"/>
  <c r="D17" i="3"/>
  <c r="C17" i="3"/>
  <c r="B17" i="3"/>
  <c r="AB6" i="3"/>
  <c r="AC6" i="3"/>
  <c r="AD6" i="3"/>
  <c r="AE6" i="3"/>
  <c r="AF6" i="3"/>
  <c r="AG6" i="3"/>
  <c r="AH6" i="3"/>
  <c r="AI6" i="3"/>
  <c r="AJ6" i="3"/>
  <c r="AB7" i="3"/>
  <c r="AC7" i="3"/>
  <c r="AD7" i="3"/>
  <c r="AE7" i="3"/>
  <c r="AF7" i="3"/>
  <c r="AG7" i="3"/>
  <c r="AH7" i="3"/>
  <c r="AI7" i="3"/>
  <c r="AJ7" i="3"/>
  <c r="AB8" i="3"/>
  <c r="AC8" i="3"/>
  <c r="AD8" i="3"/>
  <c r="AE8" i="3"/>
  <c r="AF8" i="3"/>
  <c r="AG8" i="3"/>
  <c r="AH8" i="3"/>
  <c r="AI8" i="3"/>
  <c r="AJ8" i="3"/>
  <c r="AB16" i="3"/>
  <c r="AC16" i="3"/>
  <c r="AD16" i="3"/>
  <c r="AE16" i="3"/>
  <c r="AF16" i="3"/>
  <c r="AG16" i="3"/>
  <c r="AH16" i="3"/>
  <c r="AI16" i="3"/>
  <c r="AJ16" i="3"/>
  <c r="AA6" i="3"/>
  <c r="AA7" i="3"/>
  <c r="AA8" i="3"/>
  <c r="AA16" i="3"/>
  <c r="Z14" i="3"/>
  <c r="Y14" i="3"/>
  <c r="X14" i="3"/>
  <c r="W14" i="3"/>
  <c r="V14" i="3"/>
  <c r="U14" i="3"/>
  <c r="T14" i="3"/>
  <c r="S14" i="3"/>
  <c r="R14" i="3"/>
  <c r="Q14" i="3"/>
  <c r="P14" i="3"/>
  <c r="O14" i="3"/>
  <c r="N14" i="3"/>
  <c r="M14" i="3"/>
  <c r="L14" i="3"/>
  <c r="K14" i="3"/>
  <c r="J14" i="3"/>
  <c r="I14" i="3"/>
  <c r="H14" i="3"/>
  <c r="G14" i="3"/>
  <c r="F14" i="3"/>
  <c r="E14" i="3"/>
  <c r="D14" i="3"/>
  <c r="C14" i="3"/>
  <c r="B14" i="3"/>
  <c r="B15" i="3"/>
  <c r="C15" i="3"/>
  <c r="D15" i="3"/>
  <c r="E15" i="3"/>
  <c r="F15" i="3"/>
  <c r="G15" i="3"/>
  <c r="H15" i="3"/>
  <c r="I15" i="3"/>
  <c r="J15" i="3"/>
  <c r="K15" i="3"/>
  <c r="L15" i="3"/>
  <c r="M15" i="3"/>
  <c r="N15" i="3"/>
  <c r="O15" i="3"/>
  <c r="P15" i="3"/>
  <c r="Q15" i="3"/>
  <c r="R15" i="3"/>
  <c r="S15" i="3"/>
  <c r="T15" i="3"/>
  <c r="U15" i="3"/>
  <c r="V15" i="3"/>
  <c r="W15" i="3"/>
  <c r="X15" i="3"/>
  <c r="Y15" i="3"/>
  <c r="Z15" i="3"/>
  <c r="Q2" i="3"/>
  <c r="R2" i="3"/>
  <c r="S2" i="3"/>
  <c r="T2" i="3"/>
  <c r="U2" i="3"/>
  <c r="V2" i="3"/>
  <c r="W2" i="3"/>
  <c r="X2" i="3"/>
  <c r="Y2" i="3"/>
  <c r="Z2" i="3"/>
  <c r="Q3" i="3"/>
  <c r="R3" i="3"/>
  <c r="S3" i="3"/>
  <c r="T3" i="3"/>
  <c r="U3" i="3"/>
  <c r="V3" i="3"/>
  <c r="W3" i="3"/>
  <c r="X3" i="3"/>
  <c r="Y3" i="3"/>
  <c r="Z3" i="3"/>
  <c r="Q5" i="3"/>
  <c r="R5" i="3"/>
  <c r="S5" i="3"/>
  <c r="T5" i="3"/>
  <c r="U5" i="3"/>
  <c r="V5" i="3"/>
  <c r="W5" i="3"/>
  <c r="X5" i="3"/>
  <c r="Y5" i="3"/>
  <c r="Z5" i="3"/>
  <c r="Q9" i="3"/>
  <c r="R9" i="3"/>
  <c r="S9" i="3"/>
  <c r="T9" i="3"/>
  <c r="U9" i="3"/>
  <c r="V9" i="3"/>
  <c r="W9" i="3"/>
  <c r="X9" i="3"/>
  <c r="Y9" i="3"/>
  <c r="Z9" i="3"/>
  <c r="P9" i="3"/>
  <c r="O9" i="3"/>
  <c r="N9" i="3"/>
  <c r="M9" i="3"/>
  <c r="L9" i="3"/>
  <c r="K9" i="3"/>
  <c r="J9" i="3"/>
  <c r="I9" i="3"/>
  <c r="H9" i="3"/>
  <c r="G9" i="3"/>
  <c r="F9" i="3"/>
  <c r="E9" i="3"/>
  <c r="D9" i="3"/>
  <c r="C9" i="3"/>
  <c r="B9" i="3"/>
  <c r="P5" i="3"/>
  <c r="O5" i="3"/>
  <c r="N5" i="3"/>
  <c r="M5" i="3"/>
  <c r="L5" i="3"/>
  <c r="K5" i="3"/>
  <c r="J5" i="3"/>
  <c r="I5" i="3"/>
  <c r="H5" i="3"/>
  <c r="G5" i="3"/>
  <c r="F5" i="3"/>
  <c r="E5" i="3"/>
  <c r="D5" i="3"/>
  <c r="C5" i="3"/>
  <c r="B5" i="3"/>
  <c r="P3" i="3"/>
  <c r="O3" i="3"/>
  <c r="N3" i="3"/>
  <c r="M3" i="3"/>
  <c r="L3" i="3"/>
  <c r="K3" i="3"/>
  <c r="J3" i="3"/>
  <c r="I3" i="3"/>
  <c r="H3" i="3"/>
  <c r="G3" i="3"/>
  <c r="F3" i="3"/>
  <c r="E3" i="3"/>
  <c r="D3" i="3"/>
  <c r="C3" i="3"/>
  <c r="B3" i="3"/>
  <c r="B2" i="3"/>
  <c r="C2" i="3"/>
  <c r="D2" i="3"/>
  <c r="E2" i="3"/>
  <c r="F2" i="3"/>
  <c r="G2" i="3"/>
  <c r="H2" i="3"/>
  <c r="I2" i="3"/>
  <c r="J2" i="3"/>
  <c r="K2" i="3"/>
  <c r="L2" i="3"/>
  <c r="M2" i="3"/>
  <c r="N2" i="3"/>
  <c r="O2" i="3"/>
  <c r="P2" i="3"/>
  <c r="AE9" i="3" l="1"/>
  <c r="AE15" i="3"/>
  <c r="AB17" i="3"/>
  <c r="M10" i="3"/>
  <c r="J4" i="13"/>
  <c r="J13" i="3" s="1"/>
  <c r="AE5" i="3"/>
  <c r="AB14" i="3"/>
  <c r="AH17" i="3"/>
  <c r="AJ17" i="3"/>
  <c r="AB3" i="3"/>
  <c r="AA2" i="3"/>
  <c r="AC2" i="3"/>
  <c r="AG17" i="3"/>
  <c r="AA15" i="3"/>
  <c r="AA9" i="3"/>
  <c r="AA5" i="3"/>
  <c r="AA14" i="3"/>
  <c r="AA3" i="3"/>
  <c r="AH15" i="3"/>
  <c r="AD15" i="3"/>
  <c r="AI14" i="3"/>
  <c r="AE14" i="3"/>
  <c r="AH9" i="3"/>
  <c r="AD9" i="3"/>
  <c r="AH5" i="3"/>
  <c r="AD5" i="3"/>
  <c r="AI3" i="3"/>
  <c r="AE3" i="3"/>
  <c r="AJ2" i="3"/>
  <c r="AF2" i="3"/>
  <c r="AB2" i="3"/>
  <c r="AA17" i="3"/>
  <c r="AE17" i="3"/>
  <c r="AI17" i="3"/>
  <c r="AG15" i="3"/>
  <c r="AC15" i="3"/>
  <c r="AH14" i="3"/>
  <c r="AD14" i="3"/>
  <c r="AG9" i="3"/>
  <c r="AC9" i="3"/>
  <c r="AG5" i="3"/>
  <c r="AC5" i="3"/>
  <c r="AH3" i="3"/>
  <c r="AD3" i="3"/>
  <c r="AI2" i="3"/>
  <c r="AE2" i="3"/>
  <c r="AJ15" i="3"/>
  <c r="AF15" i="3"/>
  <c r="AB15" i="3"/>
  <c r="AG14" i="3"/>
  <c r="AC14" i="3"/>
  <c r="AJ9" i="3"/>
  <c r="AF9" i="3"/>
  <c r="AB9" i="3"/>
  <c r="AJ5" i="3"/>
  <c r="AF5" i="3"/>
  <c r="AB5" i="3"/>
  <c r="AG3" i="3"/>
  <c r="AC3" i="3"/>
  <c r="AH2" i="3"/>
  <c r="AD2" i="3"/>
  <c r="AC17" i="3"/>
  <c r="AI15" i="3"/>
  <c r="AJ14" i="3"/>
  <c r="AF14" i="3"/>
  <c r="AI9" i="3"/>
  <c r="AI5" i="3"/>
  <c r="AJ3" i="3"/>
  <c r="AF3" i="3"/>
  <c r="AG2" i="3"/>
  <c r="N10" i="3" l="1"/>
  <c r="K4" i="13"/>
  <c r="K13" i="3" s="1"/>
  <c r="O10" i="3" l="1"/>
  <c r="L4" i="13"/>
  <c r="L13" i="3" s="1"/>
  <c r="P10" i="3" l="1"/>
  <c r="M4" i="13"/>
  <c r="M13" i="3" s="1"/>
  <c r="Q10" i="3" l="1"/>
  <c r="N4" i="13"/>
  <c r="N13" i="3" s="1"/>
  <c r="R10" i="3" l="1"/>
  <c r="O4" i="13"/>
  <c r="O13" i="3" s="1"/>
  <c r="S10" i="3" l="1"/>
  <c r="P4" i="13"/>
  <c r="P13" i="3" s="1"/>
  <c r="T10" i="3" l="1"/>
  <c r="Q4" i="13"/>
  <c r="Q13" i="3" s="1"/>
  <c r="U10" i="3" l="1"/>
  <c r="R4" i="13"/>
  <c r="R13" i="3" s="1"/>
  <c r="V10" i="3" l="1"/>
  <c r="S4" i="13"/>
  <c r="S13" i="3" s="1"/>
  <c r="W10" i="3" l="1"/>
  <c r="T4" i="13"/>
  <c r="T13" i="3" s="1"/>
  <c r="X10" i="3" l="1"/>
  <c r="U4" i="13"/>
  <c r="U13" i="3" s="1"/>
  <c r="Y10" i="3" l="1"/>
  <c r="V4" i="13"/>
  <c r="V13" i="3" s="1"/>
  <c r="Z10" i="3" l="1"/>
  <c r="W4" i="13"/>
  <c r="W13" i="3" s="1"/>
  <c r="AA10" i="3" l="1"/>
  <c r="X4" i="13"/>
  <c r="X13" i="3" s="1"/>
  <c r="AB10" i="3" l="1"/>
  <c r="Y4" i="13"/>
  <c r="Y13" i="3" s="1"/>
  <c r="AC10" i="3" l="1"/>
  <c r="Z4" i="13"/>
  <c r="Z13" i="3" s="1"/>
  <c r="AD10" i="3" l="1"/>
  <c r="AA4" i="13"/>
  <c r="AA13" i="3" s="1"/>
  <c r="AE10" i="3" l="1"/>
  <c r="AB4" i="13"/>
  <c r="AB13" i="3" s="1"/>
  <c r="AF10" i="3" l="1"/>
  <c r="AC4" i="13"/>
  <c r="AC13" i="3" s="1"/>
  <c r="AG10" i="3" l="1"/>
  <c r="AD4" i="13"/>
  <c r="AD13" i="3" s="1"/>
  <c r="AH10" i="3" l="1"/>
  <c r="AE4" i="13"/>
  <c r="AE13" i="3" s="1"/>
  <c r="AJ10" i="3" l="1"/>
  <c r="AI10" i="3"/>
  <c r="AF4" i="13"/>
  <c r="AF13" i="3" s="1"/>
  <c r="AG4" i="13" l="1"/>
  <c r="AG13" i="3" s="1"/>
  <c r="AH4" i="13" l="1"/>
  <c r="AH13" i="3" s="1"/>
  <c r="AJ4" i="13" l="1"/>
  <c r="AJ13" i="3" s="1"/>
  <c r="AI4" i="13"/>
  <c r="AI13" i="3" s="1"/>
</calcChain>
</file>

<file path=xl/sharedStrings.xml><?xml version="1.0" encoding="utf-8"?>
<sst xmlns="http://schemas.openxmlformats.org/spreadsheetml/2006/main" count="201" uniqueCount="144">
  <si>
    <t>Source:</t>
  </si>
  <si>
    <t>Energy Information Administration</t>
  </si>
  <si>
    <t>United States</t>
  </si>
  <si>
    <t/>
  </si>
  <si>
    <t xml:space="preserve"> Product Price Components</t>
  </si>
  <si>
    <t>Diesel (Transportation Sector)</t>
  </si>
  <si>
    <t xml:space="preserve">  End-User Price</t>
  </si>
  <si>
    <t xml:space="preserve">    Federal Taxes</t>
  </si>
  <si>
    <t xml:space="preserve">    State Taxes</t>
  </si>
  <si>
    <t xml:space="preserve">    Energy Tax/Allowance Fee</t>
  </si>
  <si>
    <t>- -</t>
  </si>
  <si>
    <t xml:space="preserve">    Distribution Costs</t>
  </si>
  <si>
    <t xml:space="preserve">    Wholesale Price</t>
  </si>
  <si>
    <t>Motor Gasoline (All Sectors)</t>
  </si>
  <si>
    <t xml:space="preserve">    State Taxes 1/</t>
  </si>
  <si>
    <t>Jet Fuel</t>
  </si>
  <si>
    <t>Residential Distillate Fuel Oil/ Heating Oil</t>
  </si>
  <si>
    <t>West Texas Intermediate Spot Price</t>
  </si>
  <si>
    <t xml:space="preserve">   1/ Includes a 2 cent average local tax.</t>
  </si>
  <si>
    <t xml:space="preserve">   - - = Not applicable.</t>
  </si>
  <si>
    <t>electricity</t>
  </si>
  <si>
    <t>natural gas</t>
  </si>
  <si>
    <t>nuclear</t>
  </si>
  <si>
    <t>hydro (does not use fuel)</t>
  </si>
  <si>
    <t>wind (does not use fuel)</t>
  </si>
  <si>
    <t>biomass</t>
  </si>
  <si>
    <t>petroleum gasoline</t>
  </si>
  <si>
    <t>petroleum diesel</t>
  </si>
  <si>
    <t>biofuel gasoline</t>
  </si>
  <si>
    <t>biofuel diesel</t>
  </si>
  <si>
    <t>jet fuel</t>
  </si>
  <si>
    <t>heat</t>
  </si>
  <si>
    <t>Year</t>
  </si>
  <si>
    <t>Petroleum Gasoline, Petroleum Diesel, Jet Fuel</t>
  </si>
  <si>
    <t>Notes</t>
  </si>
  <si>
    <t>Tax rate projections have only been located for petroleum gasoline, petroleum diesel, and jet fuel.</t>
  </si>
  <si>
    <t>We assume biofuel gasoline is taxed at the same rate as petroleum gasoline and biofuel diesel</t>
  </si>
  <si>
    <t>is taxed at the same rate as petroleum diesel.</t>
  </si>
  <si>
    <t>For all other fuels, we assume the national average sales tax rate.</t>
  </si>
  <si>
    <t>The Sales Tax Clearinghouse</t>
  </si>
  <si>
    <t>n/a</t>
  </si>
  <si>
    <t>FAQ</t>
  </si>
  <si>
    <t>https://thestc.com/FAQ.stm</t>
  </si>
  <si>
    <t>Question "What is the average sales tax nationally?"</t>
  </si>
  <si>
    <t>Non-Liquid Fuels</t>
  </si>
  <si>
    <t>Avg Sales Tax Rate</t>
  </si>
  <si>
    <t>solar (does not use fuel)</t>
  </si>
  <si>
    <t>59. Components of Selected Petroleum Product Prices</t>
  </si>
  <si>
    <t>Brent Spot Price</t>
  </si>
  <si>
    <t>Table 59</t>
  </si>
  <si>
    <t>http://www.eia.gov/forecasts/aeo/supplement/suptab_130.xlsx</t>
  </si>
  <si>
    <t>Currency Year Adjustment</t>
  </si>
  <si>
    <t>geothermal (does not use fuel)</t>
  </si>
  <si>
    <t>Modeling System run ref2016.d032416a.  Projections:  EIA, AEO2016 National Energy Modeling System run ref2016.d032416a.</t>
  </si>
  <si>
    <t>estimated as the sum of the components.  2015:  EIA, Short-Term Energy Outlook, February 2016 and EIA, AEO2016 National Energy</t>
  </si>
  <si>
    <t>estimated from the State Energy Data System database, EIA, State Energy Data System 2013.  2014 end-user prices</t>
  </si>
  <si>
    <t>of United States Fuel Taxes, Inspection Fees, and Environmental Taxes and Fees", May 2011.  2014 data for price mark-ups</t>
  </si>
  <si>
    <t>Petroleum Product Sales Report".  2014 diesel, gasoline, and jet fuel taxes:  Defense Energy Support Center, "Compilation</t>
  </si>
  <si>
    <t>(EIA), Form EIA-782A, "Refiners'/Gas Plant Operators' Monthly Petroleum Product Sales Report" and EIA-782B, "Resellers'/Retailers' Monthly</t>
  </si>
  <si>
    <t xml:space="preserve">   Sources:  2014 distribution costs and wholesale prices estimated based on U.S. Energy Information Administration</t>
  </si>
  <si>
    <t>PPC000:fa_WorldOilPrice</t>
  </si>
  <si>
    <t>PPC000:fa_BrentOilPrice</t>
  </si>
  <si>
    <t>PPC000:ea_WholesalePric</t>
  </si>
  <si>
    <t>PPC000:ea_DistributionC</t>
  </si>
  <si>
    <t>PPC000:Heating_Tax_Allo</t>
  </si>
  <si>
    <t>PPC000:ea_End-UserPrice</t>
  </si>
  <si>
    <t>PPC000:da_WholesalePric</t>
  </si>
  <si>
    <t>PPC000:da_DistributionC</t>
  </si>
  <si>
    <t>PPC000:JetFuel_Tax_Allo</t>
  </si>
  <si>
    <t>PPC000:da_StateTaxes</t>
  </si>
  <si>
    <t>PPC000:da_FederalTaxes</t>
  </si>
  <si>
    <t>PPC000:da_End-UserPrice</t>
  </si>
  <si>
    <t>PPC000:ca_WholesalePric</t>
  </si>
  <si>
    <t>PPC000:ca_DistributionC</t>
  </si>
  <si>
    <t>PPC000:MoGas_Tax_Allow</t>
  </si>
  <si>
    <t>PPC000:ca_StateTaxes</t>
  </si>
  <si>
    <t>PPC000:ca_FederalTaxes</t>
  </si>
  <si>
    <t>PPC000:ca_End-UserPrice</t>
  </si>
  <si>
    <t>PPC000:ba_WholesalePric</t>
  </si>
  <si>
    <t>PPC000:ba_DistributionC</t>
  </si>
  <si>
    <t>PPC000:Diesel_Tax_Allow</t>
  </si>
  <si>
    <t>PPC000:ba_StateTaxes</t>
  </si>
  <si>
    <t>PPC000:ba_FederalTaxes</t>
  </si>
  <si>
    <t>PPC000:ba_End-UserPrice</t>
  </si>
  <si>
    <t>2015-</t>
  </si>
  <si>
    <t>(2015 dollars per gallon)</t>
  </si>
  <si>
    <t>PPC000</t>
  </si>
  <si>
    <t xml:space="preserve"> April 2016</t>
  </si>
  <si>
    <t>Release Date</t>
  </si>
  <si>
    <t>d032416a</t>
  </si>
  <si>
    <t>Datekey</t>
  </si>
  <si>
    <t>Reference case</t>
  </si>
  <si>
    <t>ref2016</t>
  </si>
  <si>
    <t>Scenario</t>
  </si>
  <si>
    <t>Annual Energy Outlook 2016</t>
  </si>
  <si>
    <t>Report</t>
  </si>
  <si>
    <t>ref2016.d032416a</t>
  </si>
  <si>
    <t>lignite</t>
  </si>
  <si>
    <t>BSoFPtiT BAU Share of Fuel Price that is Tax</t>
  </si>
  <si>
    <t>hard coal</t>
  </si>
  <si>
    <t>http://www.cpuc.ca.gov/uploadedFiles/CPUCWebsite/Content/About_Us/Organization/Divisions/Office_of_Governmental_Affairs/Legislation/2017/AB67_Leg_Report_PDF_Final_5-5-17.pdf</t>
  </si>
  <si>
    <t>E3 provides delivered costs and not price, per se.  Therefore, appropriate to add the PPP on top of the delivered costs estimate as a fraction of the core procurement and delivery costs.</t>
  </si>
  <si>
    <t xml:space="preserve">Transportation refers to delivery costs for the distribution network. </t>
  </si>
  <si>
    <t>first sum up to get a longer term tendency for the variable</t>
  </si>
  <si>
    <t>core</t>
  </si>
  <si>
    <t>trans</t>
  </si>
  <si>
    <t>ppp</t>
  </si>
  <si>
    <t>ppp as fraction of total</t>
  </si>
  <si>
    <t>in millions</t>
  </si>
  <si>
    <t>five year average</t>
  </si>
  <si>
    <t>Noting applicability to biofuels</t>
  </si>
  <si>
    <t>3. What is diesel fuel?</t>
  </si>
  <si>
    <t>Revenue and Taxation Code section 60022 defines "diesel fuel" as any liquid that is commonly or commercially known or sold as a fuel that is suitable for use in a diesel-powered highway vehicle. A liquid meets this requirement if, without further processing or blending, the liquid has practical and commercial fitness for use in the engine of a diesel powered highway vehicle. This includes biofuels used as alternatives to petroleum-based diesel fuel. The most common are biodiesel, straight vegetable oil, waste vegetable oil, and renewable diesel.</t>
  </si>
  <si>
    <t>"Diesel fuel" does not include kerosene, gasoline, liquefied petroleum gas, natural gas in liquid or gaseous form, or alcohol.</t>
  </si>
  <si>
    <t>http://www.cdtfa.ca.gov/taxes-and-fees/SB1-faq.htm</t>
  </si>
  <si>
    <t>http://www.sandiegouniontribune.com/business/energy-green/sd-fi-california-gastax-20170413-story.html</t>
  </si>
  <si>
    <t>https://www.eia.gov/petroleum/marketing/monthly/xls/fueltaxes.xls</t>
  </si>
  <si>
    <t xml:space="preserve">                                        Gasoline   </t>
  </si>
  <si>
    <t xml:space="preserve">                                              Diesel</t>
  </si>
  <si>
    <t>State tax</t>
  </si>
  <si>
    <t xml:space="preserve">Other taxes &amp; Fees[2]   </t>
  </si>
  <si>
    <t>Total State[3]</t>
  </si>
  <si>
    <t>State &amp; Federal</t>
  </si>
  <si>
    <t xml:space="preserve">Average state tax </t>
  </si>
  <si>
    <t xml:space="preserve">California[4]  </t>
  </si>
  <si>
    <r>
      <rPr>
        <sz val="9"/>
        <rFont val="Calibri"/>
        <family val="2"/>
      </rPr>
      <t xml:space="preserve">2.25% state sales tax on gasoline, </t>
    </r>
    <r>
      <rPr>
        <sz val="9"/>
        <color indexed="30"/>
        <rFont val="Calibri"/>
        <family val="2"/>
      </rPr>
      <t>13.00%</t>
    </r>
    <r>
      <rPr>
        <sz val="9"/>
        <rFont val="Calibri"/>
        <family val="2"/>
      </rPr>
      <t xml:space="preserve"> state sales tax on diesel (prepaid rates for these sales taxes: gasoline $0.05/gal; diesel </t>
    </r>
    <r>
      <rPr>
        <sz val="9"/>
        <color indexed="30"/>
        <rFont val="Calibri"/>
        <family val="2"/>
      </rPr>
      <t>$0.25</t>
    </r>
    <r>
      <rPr>
        <sz val="9"/>
        <rFont val="Calibri"/>
        <family val="2"/>
      </rPr>
      <t xml:space="preserve">/gal).  </t>
    </r>
    <r>
      <rPr>
        <b/>
        <sz val="9"/>
        <rFont val="Calibri"/>
        <family val="2"/>
      </rPr>
      <t>Additional District sales taxes may apply.</t>
    </r>
    <r>
      <rPr>
        <sz val="9"/>
        <rFont val="Calibri"/>
        <family val="2"/>
      </rPr>
      <t xml:space="preserve">  State Underground Storage Tank fee (all products): $0.02/gal. Oil Spill Prevention and Administration Fee (all products): $0.065 per barrel ($0.00155/gal).</t>
    </r>
  </si>
  <si>
    <t>How much more in tax will I have to pay on gas?</t>
  </si>
  <si>
    <t>The state excise tax on gasoline increases today by 12 cents per gallon, going from 29.7 cents per gallon to 41.7 cents per gallon. The state sales tax on gasoline will remain at 2.25%.</t>
  </si>
  <si>
    <t>What about diesel fuel?</t>
  </si>
  <si>
    <t>The state excise tax on diesel fuel increases by 20 cents, going from 16 cents per gallon to 36 cents per gallon. The sales tax rate on diesel will increase from 9% to 13%.</t>
  </si>
  <si>
    <t>https://www.boe.ca.gov/taxprograms/excise_gas_tax.htm</t>
  </si>
  <si>
    <t xml:space="preserve">2017 value reduced by 12 cents for gasoline and 20 cents for diesel fuel. </t>
  </si>
  <si>
    <t>state and federal taxes</t>
  </si>
  <si>
    <t xml:space="preserve">% of taxes </t>
  </si>
  <si>
    <t>California No 2 Diesel Ultra Low Sulfur (0-15 ppm) Retail Prices Dollars per Gallon</t>
  </si>
  <si>
    <t>$/gal</t>
  </si>
  <si>
    <t>historical data -- other years imputed via changes in cost</t>
  </si>
  <si>
    <t>state and federal tax in dollars</t>
  </si>
  <si>
    <t>%</t>
  </si>
  <si>
    <t xml:space="preserve">biofuel diesel </t>
  </si>
  <si>
    <t>From BAU cost of fuel variable</t>
  </si>
  <si>
    <t>Since we are taking a ratio of dollar values, we do not need to convert for currency year.</t>
  </si>
  <si>
    <t>From BAU fuel price spreadsheet</t>
  </si>
  <si>
    <t>2016 value is prior to start year for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</si>
</sst>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
    <numFmt numFmtId="166" formatCode="0.####"/>
    <numFmt numFmtId="169" formatCode="0.0000"/>
  </numFmts>
  <fonts count="26"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sz val="10"/>
      <color rgb="FF000000"/>
      <name val="Arial"/>
      <family val="2"/>
    </font>
    <font>
      <sz val="10"/>
      <name val="Arial"/>
      <family val="2"/>
    </font>
    <font>
      <u/>
      <sz val="10"/>
      <color indexed="12"/>
      <name val="Arial"/>
      <family val="2"/>
    </font>
    <font>
      <b/>
      <sz val="9"/>
      <name val="Calibri"/>
      <family val="2"/>
    </font>
    <font>
      <sz val="9"/>
      <color indexed="30"/>
      <name val="Calibri"/>
      <family val="2"/>
    </font>
    <font>
      <u/>
      <sz val="11"/>
      <color theme="6"/>
      <name val="Calibri"/>
      <family val="2"/>
    </font>
    <font>
      <u/>
      <sz val="10"/>
      <color theme="4"/>
      <name val="Calibri"/>
      <family val="2"/>
      <scheme val="minor"/>
    </font>
    <font>
      <u/>
      <sz val="10"/>
      <color theme="10"/>
      <name val="Arial"/>
      <family val="2"/>
    </font>
    <font>
      <sz val="9"/>
      <name val="Calibri"/>
      <family val="2"/>
      <scheme val="minor"/>
    </font>
    <font>
      <b/>
      <sz val="9"/>
      <name val="Calibri"/>
      <family val="2"/>
      <scheme val="minor"/>
    </font>
    <font>
      <sz val="9"/>
      <color theme="4"/>
      <name val="Calibri"/>
      <family val="2"/>
      <scheme val="minor"/>
    </font>
    <font>
      <sz val="9"/>
      <color rgb="FF00B0F0"/>
      <name val="Calibri"/>
      <family val="2"/>
      <scheme val="minor"/>
    </font>
    <font>
      <b/>
      <sz val="11"/>
      <color rgb="FF000000"/>
      <name val="Georgia"/>
      <family val="1"/>
    </font>
    <font>
      <sz val="11"/>
      <color rgb="FF000000"/>
      <name val="Georgia"/>
      <family val="1"/>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0" fontId="17" fillId="0" borderId="0" applyNumberFormat="0" applyFill="0" applyBorder="0" applyAlignment="0" applyProtection="0">
      <alignment vertical="top"/>
      <protection locked="0"/>
    </xf>
    <xf numFmtId="0" fontId="3" fillId="0" borderId="0" applyNumberFormat="0" applyProtection="0">
      <alignment vertical="top" wrapText="1"/>
    </xf>
    <xf numFmtId="0" fontId="4" fillId="0" borderId="9" applyNumberFormat="0" applyProtection="0">
      <alignment horizontal="left" wrapText="1"/>
    </xf>
    <xf numFmtId="0" fontId="18"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3" fillId="0" borderId="0"/>
    <xf numFmtId="0" fontId="3" fillId="0" borderId="10" applyNumberFormat="0" applyFont="0" applyFill="0" applyProtection="0">
      <alignment wrapText="1"/>
    </xf>
    <xf numFmtId="0" fontId="4" fillId="0" borderId="11" applyNumberFormat="0" applyFill="0" applyProtection="0">
      <alignment wrapText="1"/>
    </xf>
  </cellStyleXfs>
  <cellXfs count="5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1" fillId="3" borderId="0" xfId="0" applyFont="1" applyFill="1" applyAlignment="1">
      <alignment horizontal="right"/>
    </xf>
    <xf numFmtId="0" fontId="0" fillId="0" borderId="0" xfId="0" applyFont="1"/>
    <xf numFmtId="0" fontId="7" fillId="0" borderId="0" xfId="8"/>
    <xf numFmtId="0" fontId="9" fillId="0" borderId="0" xfId="8" applyFont="1"/>
    <xf numFmtId="164" fontId="8" fillId="0" borderId="6" xfId="10" applyNumberFormat="1" applyFill="1" applyAlignment="1">
      <alignment horizontal="right" wrapText="1"/>
    </xf>
    <xf numFmtId="4" fontId="8" fillId="0" borderId="6" xfId="10" applyNumberFormat="1" applyFill="1" applyAlignment="1">
      <alignment horizontal="right" wrapText="1"/>
    </xf>
    <xf numFmtId="0" fontId="8" fillId="0" borderId="6" xfId="10" applyFont="1" applyFill="1" applyBorder="1" applyAlignment="1">
      <alignment wrapText="1"/>
    </xf>
    <xf numFmtId="0" fontId="10" fillId="0" borderId="0" xfId="8" applyFont="1"/>
    <xf numFmtId="164" fontId="0" fillId="0" borderId="7" xfId="11" applyNumberFormat="1" applyFont="1" applyFill="1" applyAlignment="1">
      <alignment horizontal="right" wrapText="1"/>
    </xf>
    <xf numFmtId="4" fontId="0" fillId="0" borderId="7" xfId="11" applyNumberFormat="1" applyFont="1" applyFill="1" applyAlignment="1">
      <alignment horizontal="right" wrapText="1"/>
    </xf>
    <xf numFmtId="0" fontId="0" fillId="0" borderId="7" xfId="11" applyFont="1" applyFill="1" applyBorder="1" applyAlignment="1">
      <alignment wrapText="1"/>
    </xf>
    <xf numFmtId="0" fontId="8" fillId="0" borderId="5" xfId="12" applyFont="1" applyFill="1" applyBorder="1" applyAlignment="1">
      <alignment wrapText="1"/>
    </xf>
    <xf numFmtId="0" fontId="7" fillId="0" borderId="0" xfId="8" applyAlignment="1" applyProtection="1">
      <alignment horizontal="left"/>
    </xf>
    <xf numFmtId="0" fontId="0" fillId="0" borderId="0" xfId="13" applyFont="1"/>
    <xf numFmtId="0" fontId="7" fillId="0" borderId="0" xfId="13" applyFont="1"/>
    <xf numFmtId="0" fontId="6" fillId="0" borderId="0" xfId="14" applyFont="1" applyFill="1" applyBorder="1" applyAlignment="1">
      <alignment horizontal="left"/>
    </xf>
    <xf numFmtId="0" fontId="11" fillId="0" borderId="0" xfId="8" applyFont="1"/>
    <xf numFmtId="0" fontId="0" fillId="0" borderId="0" xfId="0" applyAlignment="1">
      <alignment wrapText="1"/>
    </xf>
    <xf numFmtId="0" fontId="2" fillId="0" borderId="0" xfId="1" applyAlignment="1">
      <alignment vertical="center"/>
    </xf>
    <xf numFmtId="0" fontId="0" fillId="0" borderId="0" xfId="0" applyAlignment="1">
      <alignment horizontal="left" vertical="center"/>
    </xf>
    <xf numFmtId="0" fontId="2" fillId="0" borderId="0" xfId="1" applyAlignment="1">
      <alignment horizontal="left" vertical="center"/>
    </xf>
    <xf numFmtId="0" fontId="12" fillId="0" borderId="0" xfId="0" applyFont="1" applyAlignment="1">
      <alignment horizontal="left" vertical="center"/>
    </xf>
    <xf numFmtId="0" fontId="21" fillId="0" borderId="2" xfId="5" applyFont="1" applyAlignment="1">
      <alignment vertical="top"/>
    </xf>
    <xf numFmtId="0" fontId="0" fillId="0" borderId="0" xfId="0"/>
    <xf numFmtId="2" fontId="4" fillId="0" borderId="1" xfId="3" applyNumberFormat="1" applyAlignment="1">
      <alignment horizontal="right" wrapText="1"/>
    </xf>
    <xf numFmtId="0" fontId="4" fillId="0" borderId="1" xfId="3" applyAlignment="1">
      <alignment horizontal="right" wrapText="1"/>
    </xf>
    <xf numFmtId="0" fontId="4" fillId="0" borderId="11" xfId="23">
      <alignment wrapText="1"/>
    </xf>
    <xf numFmtId="0" fontId="4" fillId="0" borderId="1" xfId="3">
      <alignment wrapText="1"/>
    </xf>
    <xf numFmtId="0" fontId="3" fillId="0" borderId="0" xfId="0" applyFont="1"/>
    <xf numFmtId="0" fontId="13" fillId="0" borderId="0" xfId="21"/>
    <xf numFmtId="0" fontId="4" fillId="0" borderId="3" xfId="6">
      <alignment wrapText="1"/>
    </xf>
    <xf numFmtId="0" fontId="0" fillId="0" borderId="0" xfId="0" applyBorder="1" applyAlignment="1">
      <alignment vertical="center" wrapText="1"/>
    </xf>
    <xf numFmtId="0" fontId="0" fillId="0" borderId="0" xfId="0" applyAlignment="1"/>
    <xf numFmtId="0" fontId="3" fillId="0" borderId="1" xfId="3" applyFont="1" applyAlignment="1">
      <alignment horizontal="left"/>
    </xf>
    <xf numFmtId="166" fontId="3" fillId="0" borderId="2" xfId="5" applyNumberFormat="1" applyFont="1">
      <alignment wrapText="1"/>
    </xf>
    <xf numFmtId="166" fontId="4" fillId="0" borderId="11" xfId="23" applyNumberFormat="1">
      <alignment wrapText="1"/>
    </xf>
    <xf numFmtId="0" fontId="22" fillId="0" borderId="2" xfId="5" applyFont="1">
      <alignment wrapText="1"/>
    </xf>
    <xf numFmtId="166" fontId="22" fillId="0" borderId="2" xfId="5" applyNumberFormat="1" applyFont="1">
      <alignment wrapText="1"/>
    </xf>
    <xf numFmtId="165" fontId="21" fillId="0" borderId="11" xfId="23" applyNumberFormat="1" applyFont="1">
      <alignment wrapText="1"/>
    </xf>
    <xf numFmtId="166" fontId="20" fillId="0" borderId="2" xfId="5" applyNumberFormat="1" applyFont="1">
      <alignment wrapText="1"/>
    </xf>
    <xf numFmtId="165" fontId="4" fillId="0" borderId="11" xfId="23" applyNumberFormat="1">
      <alignment wrapText="1"/>
    </xf>
    <xf numFmtId="166" fontId="23" fillId="0" borderId="2" xfId="5" applyNumberFormat="1" applyFont="1">
      <alignment wrapText="1"/>
    </xf>
    <xf numFmtId="0" fontId="24" fillId="0" borderId="0" xfId="0" applyFont="1" applyAlignment="1">
      <alignment horizontal="left" vertical="center" indent="1"/>
    </xf>
    <xf numFmtId="0" fontId="25" fillId="0" borderId="0" xfId="0" applyFont="1" applyAlignment="1">
      <alignment horizontal="left" vertical="center" indent="1"/>
    </xf>
    <xf numFmtId="17" fontId="0" fillId="0" borderId="0" xfId="0" applyNumberFormat="1"/>
    <xf numFmtId="169" fontId="0" fillId="0" borderId="0" xfId="0" applyNumberFormat="1"/>
    <xf numFmtId="0" fontId="7" fillId="0" borderId="8" xfId="9" applyFont="1" applyFill="1" applyBorder="1" applyAlignment="1">
      <alignment wrapText="1"/>
    </xf>
    <xf numFmtId="2" fontId="4" fillId="0" borderId="3" xfId="6" applyNumberFormat="1" applyAlignment="1">
      <alignment wrapText="1"/>
    </xf>
    <xf numFmtId="0" fontId="0" fillId="0" borderId="3" xfId="0" applyBorder="1" applyAlignment="1">
      <alignment wrapText="1"/>
    </xf>
  </cellXfs>
  <cellStyles count="24">
    <cellStyle name="Body: normal cell" xfId="5"/>
    <cellStyle name="Body: normal cell 2" xfId="11"/>
    <cellStyle name="Followed Hyperlink" xfId="15" builtinId="9" customBuiltin="1"/>
    <cellStyle name="Font: Calibri, 9pt regular" xfId="2"/>
    <cellStyle name="Font: Calibri, 9pt regular 2" xfId="13"/>
    <cellStyle name="Footnotes: all except top row" xfId="16"/>
    <cellStyle name="Footnotes: top row" xfId="7"/>
    <cellStyle name="Footnotes: top row 2" xfId="9"/>
    <cellStyle name="Header: bottom row" xfId="3"/>
    <cellStyle name="Header: bottom row 2" xfId="12"/>
    <cellStyle name="Header: top rows" xfId="17"/>
    <cellStyle name="Hyperlink" xfId="1" builtinId="8"/>
    <cellStyle name="Hyperlink 2" xfId="19"/>
    <cellStyle name="Hyperlink 3" xfId="20"/>
    <cellStyle name="Hyperlink 4" xfId="18"/>
    <cellStyle name="Normal" xfId="0" builtinId="0"/>
    <cellStyle name="Normal 2" xfId="8"/>
    <cellStyle name="Normal 3" xfId="21"/>
    <cellStyle name="Parent row" xfId="6"/>
    <cellStyle name="Parent row 2" xfId="10"/>
    <cellStyle name="Section Break" xfId="22"/>
    <cellStyle name="Section Break: parent row" xfId="23"/>
    <cellStyle name="Table title" xfId="4"/>
    <cellStyle name="Table title 2" xfId="14"/>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199207</xdr:colOff>
      <xdr:row>15</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61950"/>
          <a:ext cx="10724332" cy="2390775"/>
        </a:xfrm>
        <a:prstGeom prst="rect">
          <a:avLst/>
        </a:prstGeom>
      </xdr:spPr>
    </xdr:pic>
    <xdr:clientData/>
  </xdr:twoCellAnchor>
  <xdr:twoCellAnchor editAs="oneCell">
    <xdr:from>
      <xdr:col>0</xdr:col>
      <xdr:colOff>447675</xdr:colOff>
      <xdr:row>39</xdr:row>
      <xdr:rowOff>42863</xdr:rowOff>
    </xdr:from>
    <xdr:to>
      <xdr:col>11</xdr:col>
      <xdr:colOff>61968</xdr:colOff>
      <xdr:row>68</xdr:row>
      <xdr:rowOff>90527</xdr:rowOff>
    </xdr:to>
    <xdr:pic>
      <xdr:nvPicPr>
        <xdr:cNvPr id="3" name="Picture 2"/>
        <xdr:cNvPicPr>
          <a:picLocks noChangeAspect="1"/>
        </xdr:cNvPicPr>
      </xdr:nvPicPr>
      <xdr:blipFill>
        <a:blip xmlns:r="http://schemas.openxmlformats.org/officeDocument/2006/relationships" r:embed="rId2"/>
        <a:stretch>
          <a:fillRect/>
        </a:stretch>
      </xdr:blipFill>
      <xdr:spPr>
        <a:xfrm>
          <a:off x="447675" y="7281863"/>
          <a:ext cx="7548618" cy="5295939"/>
        </a:xfrm>
        <a:prstGeom prst="rect">
          <a:avLst/>
        </a:prstGeom>
      </xdr:spPr>
    </xdr:pic>
    <xdr:clientData/>
  </xdr:twoCellAnchor>
  <xdr:twoCellAnchor editAs="oneCell">
    <xdr:from>
      <xdr:col>13</xdr:col>
      <xdr:colOff>161926</xdr:colOff>
      <xdr:row>39</xdr:row>
      <xdr:rowOff>119063</xdr:rowOff>
    </xdr:from>
    <xdr:to>
      <xdr:col>30</xdr:col>
      <xdr:colOff>233417</xdr:colOff>
      <xdr:row>84</xdr:row>
      <xdr:rowOff>155725</xdr:rowOff>
    </xdr:to>
    <xdr:pic>
      <xdr:nvPicPr>
        <xdr:cNvPr id="4" name="Picture 3"/>
        <xdr:cNvPicPr>
          <a:picLocks noChangeAspect="1"/>
        </xdr:cNvPicPr>
      </xdr:nvPicPr>
      <xdr:blipFill>
        <a:blip xmlns:r="http://schemas.openxmlformats.org/officeDocument/2006/relationships" r:embed="rId3"/>
        <a:stretch>
          <a:fillRect/>
        </a:stretch>
      </xdr:blipFill>
      <xdr:spPr>
        <a:xfrm>
          <a:off x="9391651" y="7358063"/>
          <a:ext cx="11082391" cy="8180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390525</xdr:colOff>
      <xdr:row>20</xdr:row>
      <xdr:rowOff>28575</xdr:rowOff>
    </xdr:from>
    <xdr:to>
      <xdr:col>5</xdr:col>
      <xdr:colOff>23397</xdr:colOff>
      <xdr:row>34</xdr:row>
      <xdr:rowOff>142875</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525" y="4371975"/>
          <a:ext cx="2871372" cy="2647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estc.com/FAQ.s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boe.ca.gov/lawguides/business/current/btlg/vol3/dftl/dftl-60022.html" TargetMode="External"/><Relationship Id="rId1" Type="http://schemas.openxmlformats.org/officeDocument/2006/relationships/hyperlink" Target="http://www.cdtfa.ca.gov/taxes-and-fees/SB1-faq.ht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A25" sqref="A25"/>
    </sheetView>
  </sheetViews>
  <sheetFormatPr defaultRowHeight="15" x14ac:dyDescent="0.25"/>
  <cols>
    <col min="2" max="2" width="79.5703125" customWidth="1"/>
    <col min="3" max="3" width="18.140625" customWidth="1"/>
  </cols>
  <sheetData>
    <row r="1" spans="1:3" x14ac:dyDescent="0.25">
      <c r="A1" s="1" t="s">
        <v>98</v>
      </c>
    </row>
    <row r="3" spans="1:3" x14ac:dyDescent="0.25">
      <c r="A3" s="1" t="s">
        <v>0</v>
      </c>
      <c r="B3" s="2" t="s">
        <v>33</v>
      </c>
    </row>
    <row r="4" spans="1:3" x14ac:dyDescent="0.25">
      <c r="B4" t="s">
        <v>1</v>
      </c>
    </row>
    <row r="5" spans="1:3" x14ac:dyDescent="0.25">
      <c r="B5" s="3">
        <v>2016</v>
      </c>
    </row>
    <row r="6" spans="1:3" x14ac:dyDescent="0.25">
      <c r="B6" t="s">
        <v>94</v>
      </c>
    </row>
    <row r="7" spans="1:3" x14ac:dyDescent="0.25">
      <c r="B7" s="4" t="s">
        <v>50</v>
      </c>
    </row>
    <row r="8" spans="1:3" x14ac:dyDescent="0.25">
      <c r="B8" t="s">
        <v>49</v>
      </c>
    </row>
    <row r="10" spans="1:3" x14ac:dyDescent="0.25">
      <c r="B10" s="2" t="s">
        <v>44</v>
      </c>
    </row>
    <row r="11" spans="1:3" x14ac:dyDescent="0.25">
      <c r="B11" t="s">
        <v>39</v>
      </c>
    </row>
    <row r="12" spans="1:3" x14ac:dyDescent="0.25">
      <c r="B12" t="s">
        <v>40</v>
      </c>
    </row>
    <row r="13" spans="1:3" x14ac:dyDescent="0.25">
      <c r="B13" t="s">
        <v>41</v>
      </c>
    </row>
    <row r="14" spans="1:3" x14ac:dyDescent="0.25">
      <c r="B14" s="4" t="s">
        <v>42</v>
      </c>
      <c r="C14" s="5" t="s">
        <v>45</v>
      </c>
    </row>
    <row r="15" spans="1:3" x14ac:dyDescent="0.25">
      <c r="B15" t="s">
        <v>43</v>
      </c>
      <c r="C15" s="6">
        <v>6.8000000000000005E-2</v>
      </c>
    </row>
    <row r="17" spans="1:1" x14ac:dyDescent="0.25">
      <c r="A17" s="1" t="s">
        <v>34</v>
      </c>
    </row>
    <row r="18" spans="1:1" x14ac:dyDescent="0.25">
      <c r="A18" t="s">
        <v>35</v>
      </c>
    </row>
    <row r="19" spans="1:1" x14ac:dyDescent="0.25">
      <c r="A19" t="s">
        <v>36</v>
      </c>
    </row>
    <row r="20" spans="1:1" x14ac:dyDescent="0.25">
      <c r="A20" t="s">
        <v>37</v>
      </c>
    </row>
    <row r="21" spans="1:1" x14ac:dyDescent="0.25">
      <c r="A21" t="s">
        <v>38</v>
      </c>
    </row>
    <row r="23" spans="1:1" x14ac:dyDescent="0.25">
      <c r="A23" s="1" t="s">
        <v>51</v>
      </c>
    </row>
    <row r="24" spans="1:1" x14ac:dyDescent="0.25">
      <c r="A24" t="s">
        <v>141</v>
      </c>
    </row>
  </sheetData>
  <hyperlinks>
    <hyperlink ref="B14"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pane xSplit="2" ySplit="1" topLeftCell="C14" activePane="bottomRight" state="frozen"/>
      <selection pane="topRight" activeCell="C1" sqref="C1"/>
      <selection pane="bottomLeft" activeCell="A2" sqref="A2"/>
      <selection pane="bottomRight" activeCell="C23" sqref="C23"/>
    </sheetView>
  </sheetViews>
  <sheetFormatPr defaultColWidth="9" defaultRowHeight="15" customHeight="1" x14ac:dyDescent="0.2"/>
  <cols>
    <col min="1" max="1" width="18.28515625" style="7" hidden="1" customWidth="1"/>
    <col min="2" max="2" width="40" style="7" customWidth="1"/>
    <col min="3" max="31" width="9" style="7"/>
    <col min="32" max="32" width="7" style="7" customWidth="1"/>
    <col min="33" max="16384" width="9" style="7"/>
  </cols>
  <sheetData>
    <row r="1" spans="1:30" ht="15" customHeight="1" thickBot="1" x14ac:dyDescent="0.25">
      <c r="B1" s="19" t="s">
        <v>96</v>
      </c>
      <c r="C1" s="16">
        <v>2014</v>
      </c>
      <c r="D1" s="16">
        <v>2015</v>
      </c>
      <c r="E1" s="16">
        <v>2016</v>
      </c>
      <c r="F1" s="16">
        <v>2017</v>
      </c>
      <c r="G1" s="16">
        <v>2018</v>
      </c>
      <c r="H1" s="16">
        <v>2019</v>
      </c>
      <c r="I1" s="16">
        <v>2020</v>
      </c>
      <c r="J1" s="16">
        <v>2021</v>
      </c>
      <c r="K1" s="16">
        <v>2022</v>
      </c>
      <c r="L1" s="16">
        <v>2023</v>
      </c>
      <c r="M1" s="16">
        <v>2024</v>
      </c>
      <c r="N1" s="16">
        <v>2025</v>
      </c>
      <c r="O1" s="16">
        <v>2026</v>
      </c>
      <c r="P1" s="16">
        <v>2027</v>
      </c>
      <c r="Q1" s="16">
        <v>2028</v>
      </c>
      <c r="R1" s="16">
        <v>2029</v>
      </c>
      <c r="S1" s="16">
        <v>2030</v>
      </c>
      <c r="T1" s="16">
        <v>2031</v>
      </c>
      <c r="U1" s="16">
        <v>2032</v>
      </c>
      <c r="V1" s="16">
        <v>2033</v>
      </c>
      <c r="W1" s="16">
        <v>2034</v>
      </c>
      <c r="X1" s="16">
        <v>2035</v>
      </c>
      <c r="Y1" s="16">
        <v>2036</v>
      </c>
      <c r="Z1" s="16">
        <v>2037</v>
      </c>
      <c r="AA1" s="16">
        <v>2038</v>
      </c>
      <c r="AB1" s="16">
        <v>2039</v>
      </c>
      <c r="AC1" s="16">
        <v>2040</v>
      </c>
    </row>
    <row r="2" spans="1:30" ht="15" customHeight="1" thickTop="1" x14ac:dyDescent="0.2"/>
    <row r="3" spans="1:30" ht="15" customHeight="1" x14ac:dyDescent="0.2">
      <c r="C3" s="21" t="s">
        <v>95</v>
      </c>
      <c r="D3" s="21" t="s">
        <v>94</v>
      </c>
      <c r="E3" s="21"/>
      <c r="F3" s="21"/>
      <c r="G3" s="21"/>
    </row>
    <row r="4" spans="1:30" ht="15" customHeight="1" x14ac:dyDescent="0.2">
      <c r="C4" s="21" t="s">
        <v>93</v>
      </c>
      <c r="D4" s="21" t="s">
        <v>92</v>
      </c>
      <c r="E4" s="21"/>
      <c r="F4" s="21"/>
      <c r="G4" s="21" t="s">
        <v>91</v>
      </c>
    </row>
    <row r="5" spans="1:30" ht="15" customHeight="1" x14ac:dyDescent="0.2">
      <c r="C5" s="21" t="s">
        <v>90</v>
      </c>
      <c r="D5" s="21" t="s">
        <v>89</v>
      </c>
      <c r="E5" s="21"/>
      <c r="F5" s="21"/>
      <c r="G5" s="21"/>
    </row>
    <row r="6" spans="1:30" ht="15" customHeight="1" x14ac:dyDescent="0.2">
      <c r="C6" s="21" t="s">
        <v>88</v>
      </c>
      <c r="D6" s="21"/>
      <c r="E6" s="21" t="s">
        <v>87</v>
      </c>
      <c r="F6" s="21"/>
      <c r="G6" s="21"/>
    </row>
    <row r="10" spans="1:30" ht="15" customHeight="1" x14ac:dyDescent="0.25">
      <c r="A10" s="12" t="s">
        <v>86</v>
      </c>
      <c r="B10" s="20" t="s">
        <v>47</v>
      </c>
    </row>
    <row r="11" spans="1:30" ht="15" customHeight="1" x14ac:dyDescent="0.2">
      <c r="B11" s="19" t="s">
        <v>85</v>
      </c>
    </row>
    <row r="12" spans="1:30" ht="15" customHeight="1" x14ac:dyDescent="0.25">
      <c r="B12" s="18" t="s">
        <v>2</v>
      </c>
      <c r="C12" s="17" t="s">
        <v>3</v>
      </c>
      <c r="D12" s="17" t="s">
        <v>3</v>
      </c>
      <c r="E12" s="17" t="s">
        <v>3</v>
      </c>
      <c r="F12" s="17" t="s">
        <v>3</v>
      </c>
      <c r="G12" s="17" t="s">
        <v>3</v>
      </c>
      <c r="H12" s="17" t="s">
        <v>3</v>
      </c>
      <c r="I12" s="17" t="s">
        <v>3</v>
      </c>
      <c r="J12" s="17" t="s">
        <v>3</v>
      </c>
      <c r="K12" s="17" t="s">
        <v>3</v>
      </c>
      <c r="L12" s="17" t="s">
        <v>3</v>
      </c>
      <c r="M12" s="17" t="s">
        <v>3</v>
      </c>
      <c r="N12" s="17" t="s">
        <v>3</v>
      </c>
      <c r="O12" s="17" t="s">
        <v>3</v>
      </c>
      <c r="P12" s="17" t="s">
        <v>3</v>
      </c>
      <c r="Q12" s="17" t="s">
        <v>3</v>
      </c>
      <c r="R12" s="17" t="s">
        <v>3</v>
      </c>
      <c r="S12" s="17" t="s">
        <v>3</v>
      </c>
      <c r="T12" s="17" t="s">
        <v>3</v>
      </c>
      <c r="U12" s="17" t="s">
        <v>3</v>
      </c>
      <c r="V12" s="17" t="s">
        <v>3</v>
      </c>
      <c r="W12" s="17" t="s">
        <v>3</v>
      </c>
      <c r="X12" s="17" t="s">
        <v>3</v>
      </c>
      <c r="Y12" s="17" t="s">
        <v>3</v>
      </c>
      <c r="Z12" s="17" t="s">
        <v>3</v>
      </c>
      <c r="AA12" s="17" t="s">
        <v>3</v>
      </c>
      <c r="AB12" s="17" t="s">
        <v>3</v>
      </c>
      <c r="AC12" s="17" t="s">
        <v>3</v>
      </c>
      <c r="AD12" s="17" t="s">
        <v>84</v>
      </c>
    </row>
    <row r="13" spans="1:30" ht="15" customHeight="1" thickBot="1" x14ac:dyDescent="0.25">
      <c r="B13" s="16" t="s">
        <v>4</v>
      </c>
      <c r="C13" s="16">
        <v>2014</v>
      </c>
      <c r="D13" s="16">
        <v>2015</v>
      </c>
      <c r="E13" s="16">
        <v>2016</v>
      </c>
      <c r="F13" s="16">
        <v>2017</v>
      </c>
      <c r="G13" s="16">
        <v>2018</v>
      </c>
      <c r="H13" s="16">
        <v>2019</v>
      </c>
      <c r="I13" s="16">
        <v>2020</v>
      </c>
      <c r="J13" s="16">
        <v>2021</v>
      </c>
      <c r="K13" s="16">
        <v>2022</v>
      </c>
      <c r="L13" s="16">
        <v>2023</v>
      </c>
      <c r="M13" s="16">
        <v>2024</v>
      </c>
      <c r="N13" s="16">
        <v>2025</v>
      </c>
      <c r="O13" s="16">
        <v>2026</v>
      </c>
      <c r="P13" s="16">
        <v>2027</v>
      </c>
      <c r="Q13" s="16">
        <v>2028</v>
      </c>
      <c r="R13" s="16">
        <v>2029</v>
      </c>
      <c r="S13" s="16">
        <v>2030</v>
      </c>
      <c r="T13" s="16">
        <v>2031</v>
      </c>
      <c r="U13" s="16">
        <v>2032</v>
      </c>
      <c r="V13" s="16">
        <v>2033</v>
      </c>
      <c r="W13" s="16">
        <v>2034</v>
      </c>
      <c r="X13" s="16">
        <v>2035</v>
      </c>
      <c r="Y13" s="16">
        <v>2036</v>
      </c>
      <c r="Z13" s="16">
        <v>2037</v>
      </c>
      <c r="AA13" s="16">
        <v>2038</v>
      </c>
      <c r="AB13" s="16">
        <v>2039</v>
      </c>
      <c r="AC13" s="16">
        <v>2040</v>
      </c>
      <c r="AD13" s="16">
        <v>2040</v>
      </c>
    </row>
    <row r="14" spans="1:30" ht="15" customHeight="1" thickTop="1" x14ac:dyDescent="0.2"/>
    <row r="15" spans="1:30" ht="15" customHeight="1" x14ac:dyDescent="0.2">
      <c r="B15" s="11" t="s">
        <v>5</v>
      </c>
    </row>
    <row r="16" spans="1:30" ht="15" customHeight="1" x14ac:dyDescent="0.25">
      <c r="A16" s="12" t="s">
        <v>83</v>
      </c>
      <c r="B16" s="15" t="s">
        <v>6</v>
      </c>
      <c r="C16" s="14">
        <v>3.8212090000000001</v>
      </c>
      <c r="D16" s="14">
        <v>2.7194790000000002</v>
      </c>
      <c r="E16" s="14">
        <v>2.1858810000000002</v>
      </c>
      <c r="F16" s="14">
        <v>2.4908709999999998</v>
      </c>
      <c r="G16" s="14">
        <v>2.7206480000000002</v>
      </c>
      <c r="H16" s="14">
        <v>3.044448</v>
      </c>
      <c r="I16" s="14">
        <v>3.1781419999999998</v>
      </c>
      <c r="J16" s="14">
        <v>3.286934</v>
      </c>
      <c r="K16" s="14">
        <v>3.3715549999999999</v>
      </c>
      <c r="L16" s="14">
        <v>3.4276749999999998</v>
      </c>
      <c r="M16" s="14">
        <v>3.4803820000000001</v>
      </c>
      <c r="N16" s="14">
        <v>3.5455559999999999</v>
      </c>
      <c r="O16" s="14">
        <v>3.6216430000000002</v>
      </c>
      <c r="P16" s="14">
        <v>3.685114</v>
      </c>
      <c r="Q16" s="14">
        <v>3.7344439999999999</v>
      </c>
      <c r="R16" s="14">
        <v>3.803553</v>
      </c>
      <c r="S16" s="14">
        <v>3.8505240000000001</v>
      </c>
      <c r="T16" s="14">
        <v>3.92977</v>
      </c>
      <c r="U16" s="14">
        <v>4.0158420000000001</v>
      </c>
      <c r="V16" s="14">
        <v>4.1013320000000002</v>
      </c>
      <c r="W16" s="14">
        <v>4.1878479999999998</v>
      </c>
      <c r="X16" s="14">
        <v>4.2548940000000002</v>
      </c>
      <c r="Y16" s="14">
        <v>4.34687</v>
      </c>
      <c r="Z16" s="14">
        <v>4.3993419999999999</v>
      </c>
      <c r="AA16" s="14">
        <v>4.4933430000000003</v>
      </c>
      <c r="AB16" s="14">
        <v>4.5723710000000004</v>
      </c>
      <c r="AC16" s="14">
        <v>4.6803819999999998</v>
      </c>
      <c r="AD16" s="13">
        <v>2.1954999999999999E-2</v>
      </c>
    </row>
    <row r="17" spans="1:30" ht="15" customHeight="1" x14ac:dyDescent="0.25">
      <c r="A17" s="12" t="s">
        <v>82</v>
      </c>
      <c r="B17" s="15" t="s">
        <v>7</v>
      </c>
      <c r="C17" s="14">
        <v>0.24451100000000001</v>
      </c>
      <c r="D17" s="14">
        <v>0.24197199999999999</v>
      </c>
      <c r="E17" s="14">
        <v>0.23755499999999999</v>
      </c>
      <c r="F17" s="14">
        <v>0.23264099999999999</v>
      </c>
      <c r="G17" s="14">
        <v>0.22809499999999999</v>
      </c>
      <c r="H17" s="14">
        <v>0.223603</v>
      </c>
      <c r="I17" s="14">
        <v>0.218886</v>
      </c>
      <c r="J17" s="14">
        <v>0.21379100000000001</v>
      </c>
      <c r="K17" s="14">
        <v>0.20905899999999999</v>
      </c>
      <c r="L17" s="14">
        <v>0.20499700000000001</v>
      </c>
      <c r="M17" s="14">
        <v>0.201261</v>
      </c>
      <c r="N17" s="14">
        <v>0.197494</v>
      </c>
      <c r="O17" s="14">
        <v>0.193716</v>
      </c>
      <c r="P17" s="14">
        <v>0.18997600000000001</v>
      </c>
      <c r="Q17" s="14">
        <v>0.186226</v>
      </c>
      <c r="R17" s="14">
        <v>0.18249799999999999</v>
      </c>
      <c r="S17" s="14">
        <v>0.17874000000000001</v>
      </c>
      <c r="T17" s="14">
        <v>0.17491200000000001</v>
      </c>
      <c r="U17" s="14">
        <v>0.17111100000000001</v>
      </c>
      <c r="V17" s="14">
        <v>0.16739299999999999</v>
      </c>
      <c r="W17" s="14">
        <v>0.163719</v>
      </c>
      <c r="X17" s="14">
        <v>0.16010199999999999</v>
      </c>
      <c r="Y17" s="14">
        <v>0.15663199999999999</v>
      </c>
      <c r="Z17" s="14">
        <v>0.153229</v>
      </c>
      <c r="AA17" s="14">
        <v>0.14991199999999999</v>
      </c>
      <c r="AB17" s="14">
        <v>0.14673800000000001</v>
      </c>
      <c r="AC17" s="14">
        <v>0.14366000000000001</v>
      </c>
      <c r="AD17" s="13">
        <v>-2.0639000000000001E-2</v>
      </c>
    </row>
    <row r="18" spans="1:30" ht="15" customHeight="1" x14ac:dyDescent="0.25">
      <c r="A18" s="12" t="s">
        <v>81</v>
      </c>
      <c r="B18" s="15" t="s">
        <v>8</v>
      </c>
      <c r="C18" s="14">
        <v>0.247609</v>
      </c>
      <c r="D18" s="14">
        <v>0.24759800000000001</v>
      </c>
      <c r="E18" s="14">
        <v>0.24756500000000001</v>
      </c>
      <c r="F18" s="14">
        <v>0.24754300000000001</v>
      </c>
      <c r="G18" s="14">
        <v>0.247616</v>
      </c>
      <c r="H18" s="14">
        <v>0.24757199999999999</v>
      </c>
      <c r="I18" s="14">
        <v>0.247248</v>
      </c>
      <c r="J18" s="14">
        <v>0.24720600000000001</v>
      </c>
      <c r="K18" s="14">
        <v>0.24718200000000001</v>
      </c>
      <c r="L18" s="14">
        <v>0.24717700000000001</v>
      </c>
      <c r="M18" s="14">
        <v>0.247257</v>
      </c>
      <c r="N18" s="14">
        <v>0.24727399999999999</v>
      </c>
      <c r="O18" s="14">
        <v>0.247361</v>
      </c>
      <c r="P18" s="14">
        <v>0.24743599999999999</v>
      </c>
      <c r="Q18" s="14">
        <v>0.24745300000000001</v>
      </c>
      <c r="R18" s="14">
        <v>0.247527</v>
      </c>
      <c r="S18" s="14">
        <v>0.247555</v>
      </c>
      <c r="T18" s="14">
        <v>0.24757599999999999</v>
      </c>
      <c r="U18" s="14">
        <v>0.24759300000000001</v>
      </c>
      <c r="V18" s="14">
        <v>0.24760299999999999</v>
      </c>
      <c r="W18" s="14">
        <v>0.24761900000000001</v>
      </c>
      <c r="X18" s="14">
        <v>0.24762700000000001</v>
      </c>
      <c r="Y18" s="14">
        <v>0.24764700000000001</v>
      </c>
      <c r="Z18" s="14">
        <v>0.247643</v>
      </c>
      <c r="AA18" s="14">
        <v>0.247637</v>
      </c>
      <c r="AB18" s="14">
        <v>0.24764800000000001</v>
      </c>
      <c r="AC18" s="14">
        <v>0.24765200000000001</v>
      </c>
      <c r="AD18" s="13">
        <v>9.0000000000000002E-6</v>
      </c>
    </row>
    <row r="19" spans="1:30" ht="15" customHeight="1" x14ac:dyDescent="0.25">
      <c r="A19" s="12" t="s">
        <v>80</v>
      </c>
      <c r="B19" s="15" t="s">
        <v>9</v>
      </c>
      <c r="C19" s="14">
        <v>0</v>
      </c>
      <c r="D19" s="14">
        <v>0</v>
      </c>
      <c r="E19" s="14">
        <v>0</v>
      </c>
      <c r="F19" s="14">
        <v>0</v>
      </c>
      <c r="G19" s="14">
        <v>0</v>
      </c>
      <c r="H19" s="14">
        <v>0</v>
      </c>
      <c r="I19" s="14">
        <v>0</v>
      </c>
      <c r="J19" s="14">
        <v>0</v>
      </c>
      <c r="K19" s="14">
        <v>0</v>
      </c>
      <c r="L19" s="14">
        <v>0</v>
      </c>
      <c r="M19" s="14">
        <v>0</v>
      </c>
      <c r="N19" s="14">
        <v>0</v>
      </c>
      <c r="O19" s="14">
        <v>0</v>
      </c>
      <c r="P19" s="14">
        <v>0</v>
      </c>
      <c r="Q19" s="14">
        <v>0</v>
      </c>
      <c r="R19" s="14">
        <v>0</v>
      </c>
      <c r="S19" s="14">
        <v>0</v>
      </c>
      <c r="T19" s="14">
        <v>0</v>
      </c>
      <c r="U19" s="14">
        <v>0</v>
      </c>
      <c r="V19" s="14">
        <v>0</v>
      </c>
      <c r="W19" s="14">
        <v>0</v>
      </c>
      <c r="X19" s="14">
        <v>0</v>
      </c>
      <c r="Y19" s="14">
        <v>0</v>
      </c>
      <c r="Z19" s="14">
        <v>0</v>
      </c>
      <c r="AA19" s="14">
        <v>0</v>
      </c>
      <c r="AB19" s="14">
        <v>0</v>
      </c>
      <c r="AC19" s="14">
        <v>0</v>
      </c>
      <c r="AD19" s="13" t="s">
        <v>10</v>
      </c>
    </row>
    <row r="20" spans="1:30" ht="15" customHeight="1" x14ac:dyDescent="0.25">
      <c r="A20" s="12" t="s">
        <v>79</v>
      </c>
      <c r="B20" s="15" t="s">
        <v>11</v>
      </c>
      <c r="C20" s="14">
        <v>0.55784</v>
      </c>
      <c r="D20" s="14">
        <v>0.55781499999999995</v>
      </c>
      <c r="E20" s="14">
        <v>0.55774199999999996</v>
      </c>
      <c r="F20" s="14">
        <v>0.55769100000000005</v>
      </c>
      <c r="G20" s="14">
        <v>0.55739700000000003</v>
      </c>
      <c r="H20" s="14">
        <v>0.55742700000000001</v>
      </c>
      <c r="I20" s="14">
        <v>0.55748399999999998</v>
      </c>
      <c r="J20" s="14">
        <v>0.55752999999999997</v>
      </c>
      <c r="K20" s="14">
        <v>0.55751099999999998</v>
      </c>
      <c r="L20" s="14">
        <v>0.55748799999999998</v>
      </c>
      <c r="M20" s="14">
        <v>0.55765200000000004</v>
      </c>
      <c r="N20" s="14">
        <v>0.55776000000000003</v>
      </c>
      <c r="O20" s="14">
        <v>0.55794299999999997</v>
      </c>
      <c r="P20" s="14">
        <v>0.55802600000000002</v>
      </c>
      <c r="Q20" s="14">
        <v>0.55798300000000001</v>
      </c>
      <c r="R20" s="14">
        <v>0.55815400000000004</v>
      </c>
      <c r="S20" s="14">
        <v>0.55820700000000001</v>
      </c>
      <c r="T20" s="14">
        <v>0.55825800000000003</v>
      </c>
      <c r="U20" s="14">
        <v>0.55832199999999998</v>
      </c>
      <c r="V20" s="14">
        <v>0.558396</v>
      </c>
      <c r="W20" s="14">
        <v>0.55847800000000003</v>
      </c>
      <c r="X20" s="14">
        <v>0.55856399999999995</v>
      </c>
      <c r="Y20" s="14">
        <v>0.55867699999999998</v>
      </c>
      <c r="Z20" s="14">
        <v>0.55876499999999996</v>
      </c>
      <c r="AA20" s="14">
        <v>0.55883499999999997</v>
      </c>
      <c r="AB20" s="14">
        <v>0.558971</v>
      </c>
      <c r="AC20" s="14">
        <v>0.55912899999999999</v>
      </c>
      <c r="AD20" s="13">
        <v>9.3999999999999994E-5</v>
      </c>
    </row>
    <row r="21" spans="1:30" ht="15" customHeight="1" x14ac:dyDescent="0.25">
      <c r="A21" s="12" t="s">
        <v>78</v>
      </c>
      <c r="B21" s="15" t="s">
        <v>12</v>
      </c>
      <c r="C21" s="14">
        <v>2.7712490000000001</v>
      </c>
      <c r="D21" s="14">
        <v>1.672094</v>
      </c>
      <c r="E21" s="14">
        <v>1.143019</v>
      </c>
      <c r="F21" s="14">
        <v>1.452995</v>
      </c>
      <c r="G21" s="14">
        <v>1.68754</v>
      </c>
      <c r="H21" s="14">
        <v>2.0158459999999998</v>
      </c>
      <c r="I21" s="14">
        <v>2.1545230000000002</v>
      </c>
      <c r="J21" s="14">
        <v>2.268408</v>
      </c>
      <c r="K21" s="14">
        <v>2.3578030000000001</v>
      </c>
      <c r="L21" s="14">
        <v>2.4180130000000002</v>
      </c>
      <c r="M21" s="14">
        <v>2.4742120000000001</v>
      </c>
      <c r="N21" s="14">
        <v>2.5430269999999999</v>
      </c>
      <c r="O21" s="14">
        <v>2.6226229999999999</v>
      </c>
      <c r="P21" s="14">
        <v>2.6896749999999998</v>
      </c>
      <c r="Q21" s="14">
        <v>2.7427820000000001</v>
      </c>
      <c r="R21" s="14">
        <v>2.8153739999999998</v>
      </c>
      <c r="S21" s="14">
        <v>2.8660220000000001</v>
      </c>
      <c r="T21" s="14">
        <v>2.9490229999999999</v>
      </c>
      <c r="U21" s="14">
        <v>3.0388160000000002</v>
      </c>
      <c r="V21" s="14">
        <v>3.1279400000000002</v>
      </c>
      <c r="W21" s="14">
        <v>3.2180309999999999</v>
      </c>
      <c r="X21" s="14">
        <v>3.288602</v>
      </c>
      <c r="Y21" s="14">
        <v>3.383915</v>
      </c>
      <c r="Z21" s="14">
        <v>3.439705</v>
      </c>
      <c r="AA21" s="14">
        <v>3.5369579999999998</v>
      </c>
      <c r="AB21" s="14">
        <v>3.619014</v>
      </c>
      <c r="AC21" s="14">
        <v>3.72994</v>
      </c>
      <c r="AD21" s="13">
        <v>3.2613000000000003E-2</v>
      </c>
    </row>
    <row r="23" spans="1:30" ht="15" customHeight="1" x14ac:dyDescent="0.2">
      <c r="B23" s="11" t="s">
        <v>13</v>
      </c>
    </row>
    <row r="24" spans="1:30" ht="15" customHeight="1" x14ac:dyDescent="0.25">
      <c r="A24" s="12" t="s">
        <v>77</v>
      </c>
      <c r="B24" s="15" t="s">
        <v>6</v>
      </c>
      <c r="C24" s="14">
        <v>3.4169119999999999</v>
      </c>
      <c r="D24" s="14">
        <v>2.515415</v>
      </c>
      <c r="E24" s="14">
        <v>2.0228039999999998</v>
      </c>
      <c r="F24" s="14">
        <v>2.2027230000000002</v>
      </c>
      <c r="G24" s="14">
        <v>2.3639939999999999</v>
      </c>
      <c r="H24" s="14">
        <v>2.6029879999999999</v>
      </c>
      <c r="I24" s="14">
        <v>2.7350660000000002</v>
      </c>
      <c r="J24" s="14">
        <v>2.8201649999999998</v>
      </c>
      <c r="K24" s="14">
        <v>2.863143</v>
      </c>
      <c r="L24" s="14">
        <v>2.9089999999999998</v>
      </c>
      <c r="M24" s="14">
        <v>2.9354490000000002</v>
      </c>
      <c r="N24" s="14">
        <v>2.9714580000000002</v>
      </c>
      <c r="O24" s="14">
        <v>3.0328710000000001</v>
      </c>
      <c r="P24" s="14">
        <v>3.0808990000000001</v>
      </c>
      <c r="Q24" s="14">
        <v>3.1137009999999998</v>
      </c>
      <c r="R24" s="14">
        <v>3.1604559999999999</v>
      </c>
      <c r="S24" s="14">
        <v>3.1917779999999998</v>
      </c>
      <c r="T24" s="14">
        <v>3.2494900000000002</v>
      </c>
      <c r="U24" s="14">
        <v>3.3155540000000001</v>
      </c>
      <c r="V24" s="14">
        <v>3.3830290000000001</v>
      </c>
      <c r="W24" s="14">
        <v>3.446437</v>
      </c>
      <c r="X24" s="14">
        <v>3.4730310000000002</v>
      </c>
      <c r="Y24" s="14">
        <v>3.5416289999999999</v>
      </c>
      <c r="Z24" s="14">
        <v>3.5798800000000002</v>
      </c>
      <c r="AA24" s="14">
        <v>3.657035</v>
      </c>
      <c r="AB24" s="14">
        <v>3.7210610000000002</v>
      </c>
      <c r="AC24" s="14">
        <v>3.8050609999999998</v>
      </c>
      <c r="AD24" s="13">
        <v>1.6694000000000001E-2</v>
      </c>
    </row>
    <row r="25" spans="1:30" ht="15" customHeight="1" x14ac:dyDescent="0.25">
      <c r="A25" s="12" t="s">
        <v>76</v>
      </c>
      <c r="B25" s="15" t="s">
        <v>7</v>
      </c>
      <c r="C25" s="14">
        <v>0.17519000000000001</v>
      </c>
      <c r="D25" s="14">
        <v>0.17337900000000001</v>
      </c>
      <c r="E25" s="14">
        <v>0.170237</v>
      </c>
      <c r="F25" s="14">
        <v>0.16673099999999999</v>
      </c>
      <c r="G25" s="14">
        <v>0.16351199999999999</v>
      </c>
      <c r="H25" s="14">
        <v>0.16031100000000001</v>
      </c>
      <c r="I25" s="14">
        <v>0.15694900000000001</v>
      </c>
      <c r="J25" s="14">
        <v>0.15331500000000001</v>
      </c>
      <c r="K25" s="14">
        <v>0.149946</v>
      </c>
      <c r="L25" s="14">
        <v>0.14705699999999999</v>
      </c>
      <c r="M25" s="14">
        <v>0.14435400000000001</v>
      </c>
      <c r="N25" s="14">
        <v>0.14161599999999999</v>
      </c>
      <c r="O25" s="14">
        <v>0.13883799999999999</v>
      </c>
      <c r="P25" s="14">
        <v>0.136103</v>
      </c>
      <c r="Q25" s="14">
        <v>0.133413</v>
      </c>
      <c r="R25" s="14">
        <v>0.13069700000000001</v>
      </c>
      <c r="S25" s="14">
        <v>0.12797900000000001</v>
      </c>
      <c r="T25" s="14">
        <v>0.12520999999999999</v>
      </c>
      <c r="U25" s="14">
        <v>0.122456</v>
      </c>
      <c r="V25" s="14">
        <v>0.119758</v>
      </c>
      <c r="W25" s="14">
        <v>0.11708499999999999</v>
      </c>
      <c r="X25" s="14">
        <v>0.11444799999999999</v>
      </c>
      <c r="Y25" s="14">
        <v>0.111905</v>
      </c>
      <c r="Z25" s="14">
        <v>0.10940900000000001</v>
      </c>
      <c r="AA25" s="14">
        <v>0.10696799999999999</v>
      </c>
      <c r="AB25" s="14">
        <v>0.10460800000000001</v>
      </c>
      <c r="AC25" s="14">
        <v>0.10230599999999999</v>
      </c>
      <c r="AD25" s="13">
        <v>-2.0879999999999999E-2</v>
      </c>
    </row>
    <row r="26" spans="1:30" ht="15" customHeight="1" x14ac:dyDescent="0.25">
      <c r="A26" s="12" t="s">
        <v>75</v>
      </c>
      <c r="B26" s="15" t="s">
        <v>14</v>
      </c>
      <c r="C26" s="14">
        <v>0.25385600000000003</v>
      </c>
      <c r="D26" s="14">
        <v>0.24484900000000001</v>
      </c>
      <c r="E26" s="14">
        <v>0.23991599999999999</v>
      </c>
      <c r="F26" s="14">
        <v>0.24172099999999999</v>
      </c>
      <c r="G26" s="14">
        <v>0.243199</v>
      </c>
      <c r="H26" s="14">
        <v>0.24549399999999999</v>
      </c>
      <c r="I26" s="14">
        <v>0.24674699999999999</v>
      </c>
      <c r="J26" s="14">
        <v>0.24754200000000001</v>
      </c>
      <c r="K26" s="14">
        <v>0.24793699999999999</v>
      </c>
      <c r="L26" s="14">
        <v>0.24837100000000001</v>
      </c>
      <c r="M26" s="14">
        <v>0.248616</v>
      </c>
      <c r="N26" s="14">
        <v>0.24889700000000001</v>
      </c>
      <c r="O26" s="14">
        <v>0.24942500000000001</v>
      </c>
      <c r="P26" s="14">
        <v>0.249809</v>
      </c>
      <c r="Q26" s="14">
        <v>0.25007200000000002</v>
      </c>
      <c r="R26" s="14">
        <v>0.25046499999999999</v>
      </c>
      <c r="S26" s="14">
        <v>0.250689</v>
      </c>
      <c r="T26" s="14">
        <v>0.25116699999999997</v>
      </c>
      <c r="U26" s="14">
        <v>0.25170599999999999</v>
      </c>
      <c r="V26" s="14">
        <v>0.25224800000000003</v>
      </c>
      <c r="W26" s="14">
        <v>0.25279099999999999</v>
      </c>
      <c r="X26" s="14">
        <v>0.25286599999999998</v>
      </c>
      <c r="Y26" s="14">
        <v>0.25337700000000002</v>
      </c>
      <c r="Z26" s="14">
        <v>0.25357000000000002</v>
      </c>
      <c r="AA26" s="14">
        <v>0.25412299999999999</v>
      </c>
      <c r="AB26" s="14">
        <v>0.25455699999999998</v>
      </c>
      <c r="AC26" s="14">
        <v>0.25503999999999999</v>
      </c>
      <c r="AD26" s="13">
        <v>1.6329999999999999E-3</v>
      </c>
    </row>
    <row r="27" spans="1:30" ht="15" customHeight="1" x14ac:dyDescent="0.25">
      <c r="A27" s="12" t="s">
        <v>74</v>
      </c>
      <c r="B27" s="15" t="s">
        <v>9</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3" t="s">
        <v>10</v>
      </c>
    </row>
    <row r="28" spans="1:30" ht="15" customHeight="1" x14ac:dyDescent="0.25">
      <c r="A28" s="12" t="s">
        <v>73</v>
      </c>
      <c r="B28" s="15" t="s">
        <v>11</v>
      </c>
      <c r="C28" s="14">
        <v>0.16696800000000001</v>
      </c>
      <c r="D28" s="14">
        <v>0.166988</v>
      </c>
      <c r="E28" s="14">
        <v>0.16698299999999999</v>
      </c>
      <c r="F28" s="14">
        <v>0.16697899999999999</v>
      </c>
      <c r="G28" s="14">
        <v>0.166933</v>
      </c>
      <c r="H28" s="14">
        <v>0.166879</v>
      </c>
      <c r="I28" s="14">
        <v>0.16686699999999999</v>
      </c>
      <c r="J28" s="14">
        <v>0.16684299999999999</v>
      </c>
      <c r="K28" s="14">
        <v>0.16681299999999999</v>
      </c>
      <c r="L28" s="14">
        <v>0.16680500000000001</v>
      </c>
      <c r="M28" s="14">
        <v>0.16678799999999999</v>
      </c>
      <c r="N28" s="14">
        <v>0.16672600000000001</v>
      </c>
      <c r="O28" s="14">
        <v>0.16666900000000001</v>
      </c>
      <c r="P28" s="14">
        <v>0.16661200000000001</v>
      </c>
      <c r="Q28" s="14">
        <v>0.16658500000000001</v>
      </c>
      <c r="R28" s="14">
        <v>0.166547</v>
      </c>
      <c r="S28" s="14">
        <v>0.16650699999999999</v>
      </c>
      <c r="T28" s="14">
        <v>0.166459</v>
      </c>
      <c r="U28" s="14">
        <v>0.166404</v>
      </c>
      <c r="V28" s="14">
        <v>0.16633700000000001</v>
      </c>
      <c r="W28" s="14">
        <v>0.16626299999999999</v>
      </c>
      <c r="X28" s="14">
        <v>0.16617299999999999</v>
      </c>
      <c r="Y28" s="14">
        <v>0.166072</v>
      </c>
      <c r="Z28" s="14">
        <v>0.16595499999999999</v>
      </c>
      <c r="AA28" s="14">
        <v>0.16582</v>
      </c>
      <c r="AB28" s="14">
        <v>0.16566400000000001</v>
      </c>
      <c r="AC28" s="14">
        <v>0.16547999999999999</v>
      </c>
      <c r="AD28" s="13">
        <v>-3.6299999999999999E-4</v>
      </c>
    </row>
    <row r="29" spans="1:30" ht="15" customHeight="1" x14ac:dyDescent="0.25">
      <c r="A29" s="12" t="s">
        <v>72</v>
      </c>
      <c r="B29" s="15" t="s">
        <v>12</v>
      </c>
      <c r="C29" s="14">
        <v>2.8208980000000001</v>
      </c>
      <c r="D29" s="14">
        <v>1.930199</v>
      </c>
      <c r="E29" s="14">
        <v>1.4456690000000001</v>
      </c>
      <c r="F29" s="14">
        <v>1.6272930000000001</v>
      </c>
      <c r="G29" s="14">
        <v>1.790351</v>
      </c>
      <c r="H29" s="14">
        <v>2.0303049999999998</v>
      </c>
      <c r="I29" s="14">
        <v>2.1645029999999998</v>
      </c>
      <c r="J29" s="14">
        <v>2.2524649999999999</v>
      </c>
      <c r="K29" s="14">
        <v>2.2984469999999999</v>
      </c>
      <c r="L29" s="14">
        <v>2.3467660000000001</v>
      </c>
      <c r="M29" s="14">
        <v>2.3756910000000002</v>
      </c>
      <c r="N29" s="14">
        <v>2.4142190000000001</v>
      </c>
      <c r="O29" s="14">
        <v>2.477938</v>
      </c>
      <c r="P29" s="14">
        <v>2.528375</v>
      </c>
      <c r="Q29" s="14">
        <v>2.563631</v>
      </c>
      <c r="R29" s="14">
        <v>2.6127479999999998</v>
      </c>
      <c r="S29" s="14">
        <v>2.6466029999999998</v>
      </c>
      <c r="T29" s="14">
        <v>2.7066539999999999</v>
      </c>
      <c r="U29" s="14">
        <v>2.774988</v>
      </c>
      <c r="V29" s="14">
        <v>2.8446859999999998</v>
      </c>
      <c r="W29" s="14">
        <v>2.9102980000000001</v>
      </c>
      <c r="X29" s="14">
        <v>2.939543</v>
      </c>
      <c r="Y29" s="14">
        <v>3.0102760000000002</v>
      </c>
      <c r="Z29" s="14">
        <v>3.050948</v>
      </c>
      <c r="AA29" s="14">
        <v>3.1301239999999999</v>
      </c>
      <c r="AB29" s="14">
        <v>3.1962329999999999</v>
      </c>
      <c r="AC29" s="14">
        <v>3.282235</v>
      </c>
      <c r="AD29" s="13">
        <v>2.1462999999999999E-2</v>
      </c>
    </row>
    <row r="31" spans="1:30" ht="15" customHeight="1" x14ac:dyDescent="0.2">
      <c r="B31" s="11" t="s">
        <v>15</v>
      </c>
    </row>
    <row r="32" spans="1:30" ht="15" customHeight="1" x14ac:dyDescent="0.25">
      <c r="A32" s="12" t="s">
        <v>71</v>
      </c>
      <c r="B32" s="15" t="s">
        <v>6</v>
      </c>
      <c r="C32" s="14">
        <v>2.8106930000000001</v>
      </c>
      <c r="D32" s="14">
        <v>1.6163510000000001</v>
      </c>
      <c r="E32" s="14">
        <v>1.1848190000000001</v>
      </c>
      <c r="F32" s="14">
        <v>1.4950410000000001</v>
      </c>
      <c r="G32" s="14">
        <v>1.695403</v>
      </c>
      <c r="H32" s="14">
        <v>2.0257839999999998</v>
      </c>
      <c r="I32" s="14">
        <v>2.1841789999999999</v>
      </c>
      <c r="J32" s="14">
        <v>2.3040120000000002</v>
      </c>
      <c r="K32" s="14">
        <v>2.3928590000000001</v>
      </c>
      <c r="L32" s="14">
        <v>2.4484659999999998</v>
      </c>
      <c r="M32" s="14">
        <v>2.4991240000000001</v>
      </c>
      <c r="N32" s="14">
        <v>2.5619420000000002</v>
      </c>
      <c r="O32" s="14">
        <v>2.642026</v>
      </c>
      <c r="P32" s="14">
        <v>2.7042380000000001</v>
      </c>
      <c r="Q32" s="14">
        <v>2.7567910000000002</v>
      </c>
      <c r="R32" s="14">
        <v>2.8223760000000002</v>
      </c>
      <c r="S32" s="14">
        <v>2.8745690000000002</v>
      </c>
      <c r="T32" s="14">
        <v>2.960143</v>
      </c>
      <c r="U32" s="14">
        <v>3.0505849999999999</v>
      </c>
      <c r="V32" s="14">
        <v>3.1349109999999998</v>
      </c>
      <c r="W32" s="14">
        <v>3.2384300000000001</v>
      </c>
      <c r="X32" s="14">
        <v>3.3042760000000002</v>
      </c>
      <c r="Y32" s="14">
        <v>3.3920180000000002</v>
      </c>
      <c r="Z32" s="14">
        <v>3.4537209999999998</v>
      </c>
      <c r="AA32" s="14">
        <v>3.5502950000000002</v>
      </c>
      <c r="AB32" s="14">
        <v>3.6396109999999999</v>
      </c>
      <c r="AC32" s="14">
        <v>3.7390889999999999</v>
      </c>
      <c r="AD32" s="13">
        <v>3.4116E-2</v>
      </c>
    </row>
    <row r="33" spans="1:30" ht="15" customHeight="1" x14ac:dyDescent="0.25">
      <c r="A33" s="12" t="s">
        <v>70</v>
      </c>
      <c r="B33" s="15" t="s">
        <v>7</v>
      </c>
      <c r="C33" s="14">
        <v>4.3651000000000002E-2</v>
      </c>
      <c r="D33" s="14">
        <v>4.3200000000000002E-2</v>
      </c>
      <c r="E33" s="14">
        <v>4.2417000000000003E-2</v>
      </c>
      <c r="F33" s="14">
        <v>4.1542999999999997E-2</v>
      </c>
      <c r="G33" s="14">
        <v>4.0742E-2</v>
      </c>
      <c r="H33" s="14">
        <v>3.9944E-2</v>
      </c>
      <c r="I33" s="14">
        <v>3.9106000000000002E-2</v>
      </c>
      <c r="J33" s="14">
        <v>3.8200999999999999E-2</v>
      </c>
      <c r="K33" s="14">
        <v>3.7360999999999998E-2</v>
      </c>
      <c r="L33" s="14">
        <v>3.6641E-2</v>
      </c>
      <c r="M33" s="14">
        <v>3.5968E-2</v>
      </c>
      <c r="N33" s="14">
        <v>3.5295E-2</v>
      </c>
      <c r="O33" s="14">
        <v>3.4612999999999998E-2</v>
      </c>
      <c r="P33" s="14">
        <v>3.3940999999999999E-2</v>
      </c>
      <c r="Q33" s="14">
        <v>3.3276E-2</v>
      </c>
      <c r="R33" s="14">
        <v>3.2604000000000001E-2</v>
      </c>
      <c r="S33" s="14">
        <v>3.1933000000000003E-2</v>
      </c>
      <c r="T33" s="14">
        <v>3.1248999999999999E-2</v>
      </c>
      <c r="U33" s="14">
        <v>3.0571000000000001E-2</v>
      </c>
      <c r="V33" s="14">
        <v>2.9908000000000001E-2</v>
      </c>
      <c r="W33" s="14">
        <v>2.9252E-2</v>
      </c>
      <c r="X33" s="14">
        <v>2.8605999999999999E-2</v>
      </c>
      <c r="Y33" s="14">
        <v>2.7986E-2</v>
      </c>
      <c r="Z33" s="14">
        <v>2.7379000000000001E-2</v>
      </c>
      <c r="AA33" s="14">
        <v>2.6789E-2</v>
      </c>
      <c r="AB33" s="14">
        <v>2.6221000000000001E-2</v>
      </c>
      <c r="AC33" s="14">
        <v>2.5670999999999999E-2</v>
      </c>
      <c r="AD33" s="13">
        <v>-2.0604000000000001E-2</v>
      </c>
    </row>
    <row r="34" spans="1:30" ht="15" customHeight="1" x14ac:dyDescent="0.25">
      <c r="A34" s="12" t="s">
        <v>69</v>
      </c>
      <c r="B34" s="15" t="s">
        <v>8</v>
      </c>
      <c r="C34" s="14">
        <v>4.4433E-2</v>
      </c>
      <c r="D34" s="14">
        <v>4.4433E-2</v>
      </c>
      <c r="E34" s="14">
        <v>4.4433E-2</v>
      </c>
      <c r="F34" s="14">
        <v>4.4433E-2</v>
      </c>
      <c r="G34" s="14">
        <v>4.4436999999999997E-2</v>
      </c>
      <c r="H34" s="14">
        <v>4.4443000000000003E-2</v>
      </c>
      <c r="I34" s="14">
        <v>4.4442000000000002E-2</v>
      </c>
      <c r="J34" s="14">
        <v>4.4437999999999998E-2</v>
      </c>
      <c r="K34" s="14">
        <v>4.4438999999999999E-2</v>
      </c>
      <c r="L34" s="14">
        <v>4.4442000000000002E-2</v>
      </c>
      <c r="M34" s="14">
        <v>4.4448000000000001E-2</v>
      </c>
      <c r="N34" s="14">
        <v>4.4452999999999999E-2</v>
      </c>
      <c r="O34" s="14">
        <v>4.4462000000000002E-2</v>
      </c>
      <c r="P34" s="14">
        <v>4.4472999999999999E-2</v>
      </c>
      <c r="Q34" s="14">
        <v>4.4482000000000001E-2</v>
      </c>
      <c r="R34" s="14">
        <v>4.4491000000000003E-2</v>
      </c>
      <c r="S34" s="14">
        <v>4.4502E-2</v>
      </c>
      <c r="T34" s="14">
        <v>4.4516E-2</v>
      </c>
      <c r="U34" s="14">
        <v>4.4532000000000002E-2</v>
      </c>
      <c r="V34" s="14">
        <v>4.4547999999999997E-2</v>
      </c>
      <c r="W34" s="14">
        <v>4.4559000000000001E-2</v>
      </c>
      <c r="X34" s="14">
        <v>4.4567000000000002E-2</v>
      </c>
      <c r="Y34" s="14">
        <v>4.4575999999999998E-2</v>
      </c>
      <c r="Z34" s="14">
        <v>4.4582999999999998E-2</v>
      </c>
      <c r="AA34" s="14">
        <v>4.4592E-2</v>
      </c>
      <c r="AB34" s="14">
        <v>4.4602999999999997E-2</v>
      </c>
      <c r="AC34" s="14">
        <v>4.4617999999999998E-2</v>
      </c>
      <c r="AD34" s="13">
        <v>1.66E-4</v>
      </c>
    </row>
    <row r="35" spans="1:30" ht="15" customHeight="1" x14ac:dyDescent="0.25">
      <c r="A35" s="12" t="s">
        <v>68</v>
      </c>
      <c r="B35" s="15" t="s">
        <v>9</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3" t="s">
        <v>10</v>
      </c>
    </row>
    <row r="36" spans="1:30" ht="15" customHeight="1" x14ac:dyDescent="0.25">
      <c r="A36" s="12" t="s">
        <v>67</v>
      </c>
      <c r="B36" s="15" t="s">
        <v>11</v>
      </c>
      <c r="C36" s="14">
        <v>6.1927999999999997E-2</v>
      </c>
      <c r="D36" s="14">
        <v>6.1927999999999997E-2</v>
      </c>
      <c r="E36" s="14">
        <v>6.1927999999999997E-2</v>
      </c>
      <c r="F36" s="14">
        <v>6.1927999999999997E-2</v>
      </c>
      <c r="G36" s="14">
        <v>6.1964999999999999E-2</v>
      </c>
      <c r="H36" s="14">
        <v>6.2009000000000002E-2</v>
      </c>
      <c r="I36" s="14">
        <v>6.2037000000000002E-2</v>
      </c>
      <c r="J36" s="14">
        <v>6.2053999999999998E-2</v>
      </c>
      <c r="K36" s="14">
        <v>6.2067999999999998E-2</v>
      </c>
      <c r="L36" s="14">
        <v>6.2085000000000001E-2</v>
      </c>
      <c r="M36" s="14">
        <v>6.2094000000000003E-2</v>
      </c>
      <c r="N36" s="14">
        <v>6.2102999999999998E-2</v>
      </c>
      <c r="O36" s="14">
        <v>6.2119000000000001E-2</v>
      </c>
      <c r="P36" s="14">
        <v>6.2136999999999998E-2</v>
      </c>
      <c r="Q36" s="14">
        <v>6.2162000000000002E-2</v>
      </c>
      <c r="R36" s="14">
        <v>6.2186999999999999E-2</v>
      </c>
      <c r="S36" s="14">
        <v>6.2212999999999997E-2</v>
      </c>
      <c r="T36" s="14">
        <v>6.2232000000000003E-2</v>
      </c>
      <c r="U36" s="14">
        <v>6.2252000000000002E-2</v>
      </c>
      <c r="V36" s="14">
        <v>6.2268999999999998E-2</v>
      </c>
      <c r="W36" s="14">
        <v>6.2282999999999998E-2</v>
      </c>
      <c r="X36" s="14">
        <v>6.2295999999999997E-2</v>
      </c>
      <c r="Y36" s="14">
        <v>6.2313E-2</v>
      </c>
      <c r="Z36" s="14">
        <v>6.2331999999999999E-2</v>
      </c>
      <c r="AA36" s="14">
        <v>6.2343000000000003E-2</v>
      </c>
      <c r="AB36" s="14">
        <v>6.2349000000000002E-2</v>
      </c>
      <c r="AC36" s="14">
        <v>6.2350999999999997E-2</v>
      </c>
      <c r="AD36" s="13">
        <v>2.7300000000000002E-4</v>
      </c>
    </row>
    <row r="37" spans="1:30" ht="15" customHeight="1" x14ac:dyDescent="0.25">
      <c r="A37" s="12" t="s">
        <v>66</v>
      </c>
      <c r="B37" s="15" t="s">
        <v>12</v>
      </c>
      <c r="C37" s="14">
        <v>2.6606800000000002</v>
      </c>
      <c r="D37" s="14">
        <v>1.46679</v>
      </c>
      <c r="E37" s="14">
        <v>1.036041</v>
      </c>
      <c r="F37" s="14">
        <v>1.3471359999999999</v>
      </c>
      <c r="G37" s="14">
        <v>1.5482590000000001</v>
      </c>
      <c r="H37" s="14">
        <v>1.879389</v>
      </c>
      <c r="I37" s="14">
        <v>2.0385939999999998</v>
      </c>
      <c r="J37" s="14">
        <v>2.1593200000000001</v>
      </c>
      <c r="K37" s="14">
        <v>2.2489910000000002</v>
      </c>
      <c r="L37" s="14">
        <v>2.3052969999999999</v>
      </c>
      <c r="M37" s="14">
        <v>2.3566150000000001</v>
      </c>
      <c r="N37" s="14">
        <v>2.4200910000000002</v>
      </c>
      <c r="O37" s="14">
        <v>2.5008319999999999</v>
      </c>
      <c r="P37" s="14">
        <v>2.5636860000000001</v>
      </c>
      <c r="Q37" s="14">
        <v>2.6168719999999999</v>
      </c>
      <c r="R37" s="14">
        <v>2.6830940000000001</v>
      </c>
      <c r="S37" s="14">
        <v>2.7359209999999998</v>
      </c>
      <c r="T37" s="14">
        <v>2.8221449999999999</v>
      </c>
      <c r="U37" s="14">
        <v>2.9132289999999998</v>
      </c>
      <c r="V37" s="14">
        <v>2.9981849999999999</v>
      </c>
      <c r="W37" s="14">
        <v>3.1023360000000002</v>
      </c>
      <c r="X37" s="14">
        <v>3.1688070000000002</v>
      </c>
      <c r="Y37" s="14">
        <v>3.2571430000000001</v>
      </c>
      <c r="Z37" s="14">
        <v>3.3194270000000001</v>
      </c>
      <c r="AA37" s="14">
        <v>3.4165709999999998</v>
      </c>
      <c r="AB37" s="14">
        <v>3.506437</v>
      </c>
      <c r="AC37" s="14">
        <v>3.6064479999999999</v>
      </c>
      <c r="AD37" s="13">
        <v>3.6641E-2</v>
      </c>
    </row>
    <row r="39" spans="1:30" ht="15" customHeight="1" x14ac:dyDescent="0.2">
      <c r="B39" s="11" t="s">
        <v>16</v>
      </c>
    </row>
    <row r="40" spans="1:30" ht="15" customHeight="1" x14ac:dyDescent="0.25">
      <c r="A40" s="12" t="s">
        <v>65</v>
      </c>
      <c r="B40" s="15" t="s">
        <v>6</v>
      </c>
      <c r="C40" s="14">
        <v>3.706842</v>
      </c>
      <c r="D40" s="14">
        <v>2.661664</v>
      </c>
      <c r="E40" s="14">
        <v>2.051034</v>
      </c>
      <c r="F40" s="14">
        <v>2.3222239999999998</v>
      </c>
      <c r="G40" s="14">
        <v>2.5547240000000002</v>
      </c>
      <c r="H40" s="14">
        <v>2.9004120000000002</v>
      </c>
      <c r="I40" s="14">
        <v>3.077944</v>
      </c>
      <c r="J40" s="14">
        <v>3.216717</v>
      </c>
      <c r="K40" s="14">
        <v>3.3326259999999999</v>
      </c>
      <c r="L40" s="14">
        <v>3.3905859999999999</v>
      </c>
      <c r="M40" s="14">
        <v>3.443009</v>
      </c>
      <c r="N40" s="14">
        <v>3.5070899999999998</v>
      </c>
      <c r="O40" s="14">
        <v>3.5831780000000002</v>
      </c>
      <c r="P40" s="14">
        <v>3.6466970000000001</v>
      </c>
      <c r="Q40" s="14">
        <v>3.694823</v>
      </c>
      <c r="R40" s="14">
        <v>3.7687390000000001</v>
      </c>
      <c r="S40" s="14">
        <v>3.8170139999999999</v>
      </c>
      <c r="T40" s="14">
        <v>3.8977200000000001</v>
      </c>
      <c r="U40" s="14">
        <v>3.9837030000000002</v>
      </c>
      <c r="V40" s="14">
        <v>4.0690730000000004</v>
      </c>
      <c r="W40" s="14">
        <v>4.1654109999999998</v>
      </c>
      <c r="X40" s="14">
        <v>4.2287869999999996</v>
      </c>
      <c r="Y40" s="14">
        <v>4.3186429999999998</v>
      </c>
      <c r="Z40" s="14">
        <v>4.372045</v>
      </c>
      <c r="AA40" s="14">
        <v>4.4661739999999996</v>
      </c>
      <c r="AB40" s="14">
        <v>4.5502190000000002</v>
      </c>
      <c r="AC40" s="14">
        <v>4.6507379999999996</v>
      </c>
      <c r="AD40" s="13">
        <v>2.2574E-2</v>
      </c>
    </row>
    <row r="41" spans="1:30" ht="15" customHeight="1" x14ac:dyDescent="0.25">
      <c r="A41" s="12" t="s">
        <v>64</v>
      </c>
      <c r="B41" s="15" t="s">
        <v>9</v>
      </c>
      <c r="C41" s="14">
        <v>0</v>
      </c>
      <c r="D41" s="14">
        <v>0</v>
      </c>
      <c r="E41" s="14">
        <v>0</v>
      </c>
      <c r="F41" s="14">
        <v>0</v>
      </c>
      <c r="G41" s="14">
        <v>0</v>
      </c>
      <c r="H41" s="14">
        <v>0</v>
      </c>
      <c r="I41" s="14">
        <v>0</v>
      </c>
      <c r="J41" s="14">
        <v>0</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3" t="s">
        <v>10</v>
      </c>
    </row>
    <row r="42" spans="1:30" ht="15" customHeight="1" x14ac:dyDescent="0.25">
      <c r="A42" s="12" t="s">
        <v>63</v>
      </c>
      <c r="B42" s="15" t="s">
        <v>11</v>
      </c>
      <c r="C42" s="14">
        <v>0.82867100000000005</v>
      </c>
      <c r="D42" s="14">
        <v>0.830202</v>
      </c>
      <c r="E42" s="14">
        <v>0.82930499999999996</v>
      </c>
      <c r="F42" s="14">
        <v>0.82877999999999996</v>
      </c>
      <c r="G42" s="14">
        <v>0.82850400000000002</v>
      </c>
      <c r="H42" s="14">
        <v>0.82849399999999995</v>
      </c>
      <c r="I42" s="14">
        <v>0.82841799999999999</v>
      </c>
      <c r="J42" s="14">
        <v>0.82824399999999998</v>
      </c>
      <c r="K42" s="14">
        <v>0.82804</v>
      </c>
      <c r="L42" s="14">
        <v>0.82789299999999999</v>
      </c>
      <c r="M42" s="14">
        <v>0.82807600000000003</v>
      </c>
      <c r="N42" s="14">
        <v>0.828125</v>
      </c>
      <c r="O42" s="14">
        <v>0.82833599999999996</v>
      </c>
      <c r="P42" s="14">
        <v>0.82845800000000003</v>
      </c>
      <c r="Q42" s="14">
        <v>0.82838400000000001</v>
      </c>
      <c r="R42" s="14">
        <v>0.82856700000000005</v>
      </c>
      <c r="S42" s="14">
        <v>0.82859099999999997</v>
      </c>
      <c r="T42" s="14">
        <v>0.82860400000000001</v>
      </c>
      <c r="U42" s="14">
        <v>0.82863900000000001</v>
      </c>
      <c r="V42" s="14">
        <v>0.82864800000000005</v>
      </c>
      <c r="W42" s="14">
        <v>0.82867400000000002</v>
      </c>
      <c r="X42" s="14">
        <v>0.828681</v>
      </c>
      <c r="Y42" s="14">
        <v>0.82872699999999999</v>
      </c>
      <c r="Z42" s="14">
        <v>0.82872599999999996</v>
      </c>
      <c r="AA42" s="14">
        <v>0.82869899999999996</v>
      </c>
      <c r="AB42" s="14">
        <v>0.82877400000000001</v>
      </c>
      <c r="AC42" s="14">
        <v>0.82884599999999997</v>
      </c>
      <c r="AD42" s="13">
        <v>-6.4999999999999994E-5</v>
      </c>
    </row>
    <row r="43" spans="1:30" ht="15" customHeight="1" x14ac:dyDescent="0.25">
      <c r="A43" s="12" t="s">
        <v>62</v>
      </c>
      <c r="B43" s="15" t="s">
        <v>12</v>
      </c>
      <c r="C43" s="14">
        <v>2.8781720000000002</v>
      </c>
      <c r="D43" s="14">
        <v>1.831461</v>
      </c>
      <c r="E43" s="14">
        <v>1.22173</v>
      </c>
      <c r="F43" s="14">
        <v>1.493444</v>
      </c>
      <c r="G43" s="14">
        <v>1.7262189999999999</v>
      </c>
      <c r="H43" s="14">
        <v>2.0719180000000001</v>
      </c>
      <c r="I43" s="14">
        <v>2.2495259999999999</v>
      </c>
      <c r="J43" s="14">
        <v>2.3884729999999998</v>
      </c>
      <c r="K43" s="14">
        <v>2.5045860000000002</v>
      </c>
      <c r="L43" s="14">
        <v>2.5626929999999999</v>
      </c>
      <c r="M43" s="14">
        <v>2.6149330000000002</v>
      </c>
      <c r="N43" s="14">
        <v>2.678966</v>
      </c>
      <c r="O43" s="14">
        <v>2.7548430000000002</v>
      </c>
      <c r="P43" s="14">
        <v>2.8182390000000002</v>
      </c>
      <c r="Q43" s="14">
        <v>2.8664390000000002</v>
      </c>
      <c r="R43" s="14">
        <v>2.9401730000000001</v>
      </c>
      <c r="S43" s="14">
        <v>2.9884240000000002</v>
      </c>
      <c r="T43" s="14">
        <v>3.0691160000000002</v>
      </c>
      <c r="U43" s="14">
        <v>3.1550639999999999</v>
      </c>
      <c r="V43" s="14">
        <v>3.240424</v>
      </c>
      <c r="W43" s="14">
        <v>3.3367369999999998</v>
      </c>
      <c r="X43" s="14">
        <v>3.4001060000000001</v>
      </c>
      <c r="Y43" s="14">
        <v>3.489916</v>
      </c>
      <c r="Z43" s="14">
        <v>3.5433189999999999</v>
      </c>
      <c r="AA43" s="14">
        <v>3.6374749999999998</v>
      </c>
      <c r="AB43" s="14">
        <v>3.721444</v>
      </c>
      <c r="AC43" s="14">
        <v>3.8218920000000001</v>
      </c>
      <c r="AD43" s="13">
        <v>2.9862E-2</v>
      </c>
    </row>
    <row r="45" spans="1:30" ht="15" customHeight="1" x14ac:dyDescent="0.2">
      <c r="A45" s="12" t="s">
        <v>61</v>
      </c>
      <c r="B45" s="11" t="s">
        <v>48</v>
      </c>
      <c r="C45" s="10">
        <v>2.379149</v>
      </c>
      <c r="D45" s="10">
        <v>1.2456670000000001</v>
      </c>
      <c r="E45" s="10">
        <v>0.87711899999999998</v>
      </c>
      <c r="F45" s="10">
        <v>1.144827</v>
      </c>
      <c r="G45" s="10">
        <v>1.3574949999999999</v>
      </c>
      <c r="H45" s="10">
        <v>1.669376</v>
      </c>
      <c r="I45" s="10">
        <v>1.8230820000000001</v>
      </c>
      <c r="J45" s="10">
        <v>1.932353</v>
      </c>
      <c r="K45" s="10">
        <v>2.0155319999999999</v>
      </c>
      <c r="L45" s="10">
        <v>2.0739519999999998</v>
      </c>
      <c r="M45" s="10">
        <v>2.1225610000000001</v>
      </c>
      <c r="N45" s="10">
        <v>2.1807029999999998</v>
      </c>
      <c r="O45" s="10">
        <v>2.2531819999999998</v>
      </c>
      <c r="P45" s="10">
        <v>2.3138969999999999</v>
      </c>
      <c r="Q45" s="10">
        <v>2.365024</v>
      </c>
      <c r="R45" s="10">
        <v>2.4339369999999998</v>
      </c>
      <c r="S45" s="10">
        <v>2.476086</v>
      </c>
      <c r="T45" s="10">
        <v>2.552988</v>
      </c>
      <c r="U45" s="10">
        <v>2.6308349999999998</v>
      </c>
      <c r="V45" s="10">
        <v>2.7106140000000001</v>
      </c>
      <c r="W45" s="10">
        <v>2.7948930000000001</v>
      </c>
      <c r="X45" s="10">
        <v>2.8486410000000002</v>
      </c>
      <c r="Y45" s="10">
        <v>2.935451</v>
      </c>
      <c r="Z45" s="10">
        <v>2.988305</v>
      </c>
      <c r="AA45" s="10">
        <v>3.0764209999999999</v>
      </c>
      <c r="AB45" s="10">
        <v>3.1447949999999998</v>
      </c>
      <c r="AC45" s="10">
        <v>3.2431540000000001</v>
      </c>
      <c r="AD45" s="9">
        <v>3.9017000000000003E-2</v>
      </c>
    </row>
    <row r="46" spans="1:30" ht="15" customHeight="1" x14ac:dyDescent="0.2">
      <c r="A46" s="12" t="s">
        <v>60</v>
      </c>
      <c r="B46" s="11" t="s">
        <v>17</v>
      </c>
      <c r="C46" s="10">
        <v>2.2415590000000001</v>
      </c>
      <c r="D46" s="10">
        <v>1.158738</v>
      </c>
      <c r="E46" s="10">
        <v>0.87884899999999999</v>
      </c>
      <c r="F46" s="10">
        <v>1.144827</v>
      </c>
      <c r="G46" s="10">
        <v>1.2269829999999999</v>
      </c>
      <c r="H46" s="10">
        <v>1.529625</v>
      </c>
      <c r="I46" s="10">
        <v>1.6933750000000001</v>
      </c>
      <c r="J46" s="10">
        <v>1.7944100000000001</v>
      </c>
      <c r="K46" s="10">
        <v>1.8741650000000001</v>
      </c>
      <c r="L46" s="10">
        <v>1.9300360000000001</v>
      </c>
      <c r="M46" s="10">
        <v>1.9744550000000001</v>
      </c>
      <c r="N46" s="10">
        <v>2.0336099999999999</v>
      </c>
      <c r="O46" s="10">
        <v>2.1047169999999999</v>
      </c>
      <c r="P46" s="10">
        <v>2.1642250000000001</v>
      </c>
      <c r="Q46" s="10">
        <v>2.2132200000000002</v>
      </c>
      <c r="R46" s="10">
        <v>2.2697219999999998</v>
      </c>
      <c r="S46" s="10">
        <v>2.3108719999999998</v>
      </c>
      <c r="T46" s="10">
        <v>2.3877269999999999</v>
      </c>
      <c r="U46" s="10">
        <v>2.464343</v>
      </c>
      <c r="V46" s="10">
        <v>2.5432070000000002</v>
      </c>
      <c r="W46" s="10">
        <v>2.6265079999999998</v>
      </c>
      <c r="X46" s="10">
        <v>2.677327</v>
      </c>
      <c r="Y46" s="10">
        <v>2.7651650000000001</v>
      </c>
      <c r="Z46" s="10">
        <v>2.8178999999999998</v>
      </c>
      <c r="AA46" s="10">
        <v>2.9068160000000001</v>
      </c>
      <c r="AB46" s="10">
        <v>2.97498</v>
      </c>
      <c r="AC46" s="10">
        <v>3.0739679999999998</v>
      </c>
      <c r="AD46" s="9">
        <v>3.9796999999999999E-2</v>
      </c>
    </row>
    <row r="47" spans="1:30" ht="15" customHeight="1" thickBot="1" x14ac:dyDescent="0.25"/>
    <row r="48" spans="1:30" ht="15" customHeight="1" x14ac:dyDescent="0.2">
      <c r="B48" s="51" t="s">
        <v>18</v>
      </c>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2:2" ht="15" customHeight="1" x14ac:dyDescent="0.2">
      <c r="B49" s="8" t="s">
        <v>19</v>
      </c>
    </row>
    <row r="50" spans="2:2" ht="15" customHeight="1" x14ac:dyDescent="0.2">
      <c r="B50" s="8" t="s">
        <v>59</v>
      </c>
    </row>
    <row r="51" spans="2:2" ht="15" customHeight="1" x14ac:dyDescent="0.2">
      <c r="B51" s="8" t="s">
        <v>58</v>
      </c>
    </row>
    <row r="52" spans="2:2" ht="15" customHeight="1" x14ac:dyDescent="0.2">
      <c r="B52" s="8" t="s">
        <v>57</v>
      </c>
    </row>
    <row r="53" spans="2:2" ht="15" customHeight="1" x14ac:dyDescent="0.2">
      <c r="B53" s="8" t="s">
        <v>56</v>
      </c>
    </row>
    <row r="54" spans="2:2" ht="15" customHeight="1" x14ac:dyDescent="0.2">
      <c r="B54" s="8" t="s">
        <v>55</v>
      </c>
    </row>
    <row r="55" spans="2:2" ht="15" customHeight="1" x14ac:dyDescent="0.2">
      <c r="B55" s="8" t="s">
        <v>54</v>
      </c>
    </row>
    <row r="56" spans="2:2" ht="15" customHeight="1" x14ac:dyDescent="0.2">
      <c r="B56" s="8" t="s">
        <v>53</v>
      </c>
    </row>
  </sheetData>
  <mergeCells count="1">
    <mergeCell ref="B48:AD4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H30"/>
  <sheetViews>
    <sheetView topLeftCell="A10" workbookViewId="0">
      <selection activeCell="H30" sqref="H30"/>
    </sheetView>
  </sheetViews>
  <sheetFormatPr defaultRowHeight="15" x14ac:dyDescent="0.25"/>
  <cols>
    <col min="1" max="1" width="20.42578125" customWidth="1"/>
  </cols>
  <sheetData>
    <row r="18" spans="1:8" x14ac:dyDescent="0.25">
      <c r="A18" t="s">
        <v>100</v>
      </c>
    </row>
    <row r="22" spans="1:8" x14ac:dyDescent="0.25">
      <c r="A22" t="s">
        <v>101</v>
      </c>
    </row>
    <row r="23" spans="1:8" x14ac:dyDescent="0.25">
      <c r="A23" t="s">
        <v>102</v>
      </c>
    </row>
    <row r="25" spans="1:8" x14ac:dyDescent="0.25">
      <c r="A25" t="s">
        <v>103</v>
      </c>
    </row>
    <row r="26" spans="1:8" ht="30" x14ac:dyDescent="0.25">
      <c r="B26" t="s">
        <v>108</v>
      </c>
      <c r="H26" s="22" t="s">
        <v>109</v>
      </c>
    </row>
    <row r="27" spans="1:8" x14ac:dyDescent="0.25">
      <c r="A27" t="s">
        <v>104</v>
      </c>
      <c r="B27">
        <v>2697</v>
      </c>
      <c r="C27">
        <v>2933</v>
      </c>
      <c r="D27">
        <v>3553</v>
      </c>
      <c r="E27">
        <v>2372</v>
      </c>
      <c r="F27">
        <v>2054</v>
      </c>
    </row>
    <row r="28" spans="1:8" x14ac:dyDescent="0.25">
      <c r="A28" t="s">
        <v>105</v>
      </c>
      <c r="B28">
        <v>3994</v>
      </c>
      <c r="C28">
        <v>4371</v>
      </c>
      <c r="D28">
        <v>4788</v>
      </c>
      <c r="E28">
        <v>5391</v>
      </c>
      <c r="F28">
        <v>6753</v>
      </c>
    </row>
    <row r="29" spans="1:8" x14ac:dyDescent="0.25">
      <c r="A29" t="s">
        <v>106</v>
      </c>
      <c r="B29">
        <v>625</v>
      </c>
      <c r="C29">
        <v>551</v>
      </c>
      <c r="D29">
        <v>582</v>
      </c>
      <c r="E29">
        <v>670</v>
      </c>
      <c r="F29">
        <v>640</v>
      </c>
    </row>
    <row r="30" spans="1:8" x14ac:dyDescent="0.25">
      <c r="A30" t="s">
        <v>107</v>
      </c>
      <c r="B30">
        <f>B29/(B27+B28+B29)</f>
        <v>8.5429196282121381E-2</v>
      </c>
      <c r="C30">
        <f t="shared" ref="C30:F30" si="0">C29/(C27+C28+C29)</f>
        <v>7.0146403564608523E-2</v>
      </c>
      <c r="D30">
        <f t="shared" si="0"/>
        <v>6.5224700212932876E-2</v>
      </c>
      <c r="E30">
        <f t="shared" si="0"/>
        <v>7.9449780623740071E-2</v>
      </c>
      <c r="F30">
        <f t="shared" si="0"/>
        <v>6.7746374510426588E-2</v>
      </c>
      <c r="H30">
        <f>SUM(B30:F30)/5</f>
        <v>7.3599291038765891E-2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K41" sqref="K41"/>
    </sheetView>
  </sheetViews>
  <sheetFormatPr defaultRowHeight="15" x14ac:dyDescent="0.25"/>
  <sheetData>
    <row r="3" spans="1:1" x14ac:dyDescent="0.25">
      <c r="A3" t="s">
        <v>110</v>
      </c>
    </row>
    <row r="5" spans="1:1" x14ac:dyDescent="0.25">
      <c r="A5" s="23" t="s">
        <v>111</v>
      </c>
    </row>
    <row r="6" spans="1:1" x14ac:dyDescent="0.25">
      <c r="A6" s="24"/>
    </row>
    <row r="7" spans="1:1" x14ac:dyDescent="0.25">
      <c r="A7" s="25" t="s">
        <v>112</v>
      </c>
    </row>
    <row r="8" spans="1:1" x14ac:dyDescent="0.25">
      <c r="A8" s="26" t="s">
        <v>113</v>
      </c>
    </row>
    <row r="10" spans="1:1" x14ac:dyDescent="0.25">
      <c r="A10" t="s">
        <v>114</v>
      </c>
    </row>
  </sheetData>
  <hyperlinks>
    <hyperlink ref="A5" r:id="rId1" location="diesel-fuel" display="http://www.cdtfa.ca.gov/taxes-and-fees/SB1-faq.htm - diesel-fuel"/>
    <hyperlink ref="A7" r:id="rId2" display="https://www.boe.ca.gov/lawguides/business/current/btlg/vol3/dftl/dftl-60022.html"/>
  </hyperlinks>
  <pageMargins left="0.7" right="0.7" top="0.75" bottom="0.75" header="0.3" footer="0.3"/>
  <pageSetup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E7" sqref="E7"/>
    </sheetView>
  </sheetViews>
  <sheetFormatPr defaultRowHeight="15" x14ac:dyDescent="0.25"/>
  <sheetData>
    <row r="1" spans="1:12" x14ac:dyDescent="0.25">
      <c r="A1" s="49">
        <v>43132</v>
      </c>
    </row>
    <row r="2" spans="1:12" x14ac:dyDescent="0.25">
      <c r="A2" t="s">
        <v>116</v>
      </c>
    </row>
    <row r="4" spans="1:12" x14ac:dyDescent="0.25">
      <c r="A4" s="33"/>
      <c r="B4" s="52" t="s">
        <v>117</v>
      </c>
      <c r="C4" s="53"/>
      <c r="D4" s="53"/>
      <c r="E4" s="53"/>
      <c r="F4" s="37"/>
      <c r="G4" s="52" t="s">
        <v>118</v>
      </c>
      <c r="H4" s="53"/>
      <c r="I4" s="53"/>
      <c r="J4" s="53"/>
      <c r="K4" s="36"/>
      <c r="L4" s="28"/>
    </row>
    <row r="5" spans="1:12" ht="37.5" thickBot="1" x14ac:dyDescent="0.3">
      <c r="A5" s="32"/>
      <c r="B5" s="29" t="s">
        <v>119</v>
      </c>
      <c r="C5" s="29" t="s">
        <v>120</v>
      </c>
      <c r="D5" s="29" t="s">
        <v>121</v>
      </c>
      <c r="E5" s="29" t="s">
        <v>122</v>
      </c>
      <c r="F5" s="30"/>
      <c r="G5" s="29" t="s">
        <v>119</v>
      </c>
      <c r="H5" s="29" t="s">
        <v>120</v>
      </c>
      <c r="I5" s="29" t="s">
        <v>121</v>
      </c>
      <c r="J5" s="29" t="s">
        <v>122</v>
      </c>
      <c r="K5" s="29"/>
      <c r="L5" s="38" t="s">
        <v>34</v>
      </c>
    </row>
    <row r="6" spans="1:12" ht="25.5" thickTop="1" x14ac:dyDescent="0.25">
      <c r="A6" s="35" t="s">
        <v>123</v>
      </c>
      <c r="B6" s="45">
        <v>0.24182352941176477</v>
      </c>
      <c r="C6" s="43">
        <v>4.7790861363636368E-2</v>
      </c>
      <c r="D6" s="45">
        <v>0.28305486078431369</v>
      </c>
      <c r="E6" s="45">
        <v>0.46705486078431391</v>
      </c>
      <c r="F6" s="31"/>
      <c r="G6" s="45">
        <v>0.25286274509803919</v>
      </c>
      <c r="H6" s="45">
        <v>4.6862506818181819E-2</v>
      </c>
      <c r="I6" s="45">
        <v>0.29329314313725502</v>
      </c>
      <c r="J6" s="40">
        <v>0.53729314313725507</v>
      </c>
      <c r="K6" s="45"/>
      <c r="L6" s="35"/>
    </row>
    <row r="7" spans="1:12" ht="24.75" x14ac:dyDescent="0.25">
      <c r="A7" s="41" t="s">
        <v>124</v>
      </c>
      <c r="B7" s="42">
        <v>0.41699999999999998</v>
      </c>
      <c r="C7" s="44">
        <v>7.1550000000000002E-2</v>
      </c>
      <c r="D7" s="44">
        <v>0.48854999999999998</v>
      </c>
      <c r="E7" s="44">
        <v>0.67254999999999998</v>
      </c>
      <c r="F7" s="44"/>
      <c r="G7" s="46">
        <v>0.36</v>
      </c>
      <c r="H7" s="42">
        <v>0.27155000000000001</v>
      </c>
      <c r="I7" s="44">
        <v>0.63155000000000006</v>
      </c>
      <c r="J7" s="44">
        <v>0.87555000000000005</v>
      </c>
      <c r="K7" s="39"/>
      <c r="L7" s="27" t="s">
        <v>125</v>
      </c>
    </row>
    <row r="9" spans="1:12" x14ac:dyDescent="0.25">
      <c r="A9" t="s">
        <v>131</v>
      </c>
    </row>
    <row r="19" spans="1:1" x14ac:dyDescent="0.25">
      <c r="A19" t="s">
        <v>115</v>
      </c>
    </row>
    <row r="38" spans="2:2" x14ac:dyDescent="0.25">
      <c r="B38" s="47" t="s">
        <v>126</v>
      </c>
    </row>
    <row r="39" spans="2:2" x14ac:dyDescent="0.25">
      <c r="B39" s="48" t="s">
        <v>127</v>
      </c>
    </row>
    <row r="40" spans="2:2" x14ac:dyDescent="0.25">
      <c r="B40" s="47" t="s">
        <v>128</v>
      </c>
    </row>
    <row r="41" spans="2:2" x14ac:dyDescent="0.25">
      <c r="B41" s="48" t="s">
        <v>129</v>
      </c>
    </row>
    <row r="43" spans="2:2" x14ac:dyDescent="0.25">
      <c r="B43" s="28" t="s">
        <v>130</v>
      </c>
    </row>
  </sheetData>
  <mergeCells count="2">
    <mergeCell ref="B4:E4"/>
    <mergeCell ref="G4:J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workbookViewId="0">
      <selection activeCell="C2" sqref="C2:AJ2"/>
    </sheetView>
  </sheetViews>
  <sheetFormatPr defaultColWidth="9" defaultRowHeight="15" x14ac:dyDescent="0.25"/>
  <cols>
    <col min="1" max="1" width="20.28515625" style="28" customWidth="1"/>
    <col min="2" max="14" width="9" style="28"/>
    <col min="15" max="15" width="11.5703125" style="28" bestFit="1" customWidth="1"/>
    <col min="16" max="16384" width="9" style="28"/>
  </cols>
  <sheetData>
    <row r="1" spans="1:36" x14ac:dyDescent="0.25">
      <c r="B1" s="28">
        <v>2016</v>
      </c>
      <c r="C1" s="28">
        <f>B1+1</f>
        <v>2017</v>
      </c>
      <c r="D1" s="28">
        <f t="shared" ref="D1:AJ1" si="0">C1+1</f>
        <v>2018</v>
      </c>
      <c r="E1" s="28">
        <f t="shared" si="0"/>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s="28" t="s">
        <v>142</v>
      </c>
      <c r="B2" s="34">
        <v>2.782</v>
      </c>
      <c r="C2" s="34">
        <v>3.08</v>
      </c>
      <c r="D2" s="28">
        <v>3.5510000000000002</v>
      </c>
      <c r="E2" s="28">
        <v>3.5769278233438859</v>
      </c>
      <c r="F2" s="28">
        <v>3.6848694450138093</v>
      </c>
      <c r="G2" s="28">
        <v>3.7131637171964895</v>
      </c>
      <c r="H2" s="28">
        <v>3.7239940726318208</v>
      </c>
      <c r="I2" s="28">
        <v>3.7764927776749988</v>
      </c>
      <c r="J2" s="28">
        <v>3.8293083584756658</v>
      </c>
      <c r="K2" s="28">
        <v>3.8723007907941764</v>
      </c>
      <c r="L2" s="28">
        <v>3.904228719390356</v>
      </c>
      <c r="M2" s="28">
        <v>3.9849408896048639</v>
      </c>
      <c r="N2" s="28">
        <v>4.0134518782146928</v>
      </c>
      <c r="O2" s="28">
        <v>4.111741567720844</v>
      </c>
      <c r="P2" s="28">
        <v>4.1288494608898496</v>
      </c>
      <c r="Q2" s="28">
        <v>4.1738218865778824</v>
      </c>
      <c r="R2" s="28">
        <v>4.208935856881177</v>
      </c>
      <c r="S2" s="28">
        <v>4.2261440571081481</v>
      </c>
      <c r="T2" s="28">
        <v>4.2570857560740247</v>
      </c>
      <c r="U2" s="28">
        <v>4.284497355692138</v>
      </c>
      <c r="V2" s="28">
        <v>4.320166338685822</v>
      </c>
      <c r="W2" s="28">
        <v>4.3199209630992534</v>
      </c>
      <c r="X2" s="28">
        <v>4.3448365567506846</v>
      </c>
      <c r="Y2" s="28">
        <v>4.3725811344375058</v>
      </c>
      <c r="Z2" s="28">
        <v>4.4033715603144934</v>
      </c>
      <c r="AA2" s="28">
        <v>4.4186811650937967</v>
      </c>
      <c r="AB2" s="28">
        <v>4.453410304931702</v>
      </c>
      <c r="AC2" s="28">
        <v>4.4604569126856513</v>
      </c>
      <c r="AD2" s="28">
        <v>4.4605714015957005</v>
      </c>
      <c r="AE2" s="28">
        <v>4.4703317658368613</v>
      </c>
      <c r="AF2" s="28">
        <v>4.4844125722241861</v>
      </c>
      <c r="AG2" s="28">
        <v>4.4955974739616025</v>
      </c>
      <c r="AH2" s="28">
        <v>4.5172149006378834</v>
      </c>
      <c r="AI2" s="28">
        <v>4.5196231563947986</v>
      </c>
      <c r="AJ2" s="28">
        <v>4.5184411876602217</v>
      </c>
    </row>
    <row r="3" spans="1:36" x14ac:dyDescent="0.25">
      <c r="A3" s="28" t="s">
        <v>132</v>
      </c>
      <c r="B3" s="28">
        <f>'gasoline-diesel tax details'!$E$7</f>
        <v>0.67254999999999998</v>
      </c>
      <c r="C3" s="28">
        <f>'gasoline-diesel tax details'!$E$7</f>
        <v>0.67254999999999998</v>
      </c>
      <c r="D3" s="28">
        <f>'gasoline-diesel tax details'!$E$7</f>
        <v>0.67254999999999998</v>
      </c>
      <c r="E3" s="28">
        <f>'gasoline-diesel tax details'!$E$7</f>
        <v>0.67254999999999998</v>
      </c>
      <c r="F3" s="28">
        <f>'gasoline-diesel tax details'!$E$7</f>
        <v>0.67254999999999998</v>
      </c>
      <c r="G3" s="28">
        <f>'gasoline-diesel tax details'!$E$7</f>
        <v>0.67254999999999998</v>
      </c>
      <c r="H3" s="28">
        <f>'gasoline-diesel tax details'!$E$7</f>
        <v>0.67254999999999998</v>
      </c>
      <c r="I3" s="28">
        <f>'gasoline-diesel tax details'!$E$7</f>
        <v>0.67254999999999998</v>
      </c>
      <c r="J3" s="28">
        <f>'gasoline-diesel tax details'!$E$7</f>
        <v>0.67254999999999998</v>
      </c>
      <c r="K3" s="28">
        <f>'gasoline-diesel tax details'!$E$7</f>
        <v>0.67254999999999998</v>
      </c>
      <c r="L3" s="28">
        <f>'gasoline-diesel tax details'!$E$7</f>
        <v>0.67254999999999998</v>
      </c>
      <c r="M3" s="28">
        <f>'gasoline-diesel tax details'!$E$7</f>
        <v>0.67254999999999998</v>
      </c>
      <c r="N3" s="28">
        <f>'gasoline-diesel tax details'!$E$7</f>
        <v>0.67254999999999998</v>
      </c>
      <c r="O3" s="28">
        <f>'gasoline-diesel tax details'!$E$7</f>
        <v>0.67254999999999998</v>
      </c>
      <c r="P3" s="28">
        <f>'gasoline-diesel tax details'!$E$7</f>
        <v>0.67254999999999998</v>
      </c>
      <c r="Q3" s="28">
        <f>'gasoline-diesel tax details'!$E$7</f>
        <v>0.67254999999999998</v>
      </c>
      <c r="R3" s="28">
        <f>'gasoline-diesel tax details'!$E$7</f>
        <v>0.67254999999999998</v>
      </c>
      <c r="S3" s="28">
        <f>'gasoline-diesel tax details'!$E$7</f>
        <v>0.67254999999999998</v>
      </c>
      <c r="T3" s="28">
        <f>'gasoline-diesel tax details'!$E$7</f>
        <v>0.67254999999999998</v>
      </c>
      <c r="U3" s="28">
        <f>'gasoline-diesel tax details'!$E$7</f>
        <v>0.67254999999999998</v>
      </c>
      <c r="V3" s="28">
        <f>'gasoline-diesel tax details'!$E$7</f>
        <v>0.67254999999999998</v>
      </c>
      <c r="W3" s="28">
        <f>'gasoline-diesel tax details'!$E$7</f>
        <v>0.67254999999999998</v>
      </c>
      <c r="X3" s="28">
        <f>'gasoline-diesel tax details'!$E$7</f>
        <v>0.67254999999999998</v>
      </c>
      <c r="Y3" s="28">
        <f>'gasoline-diesel tax details'!$E$7</f>
        <v>0.67254999999999998</v>
      </c>
      <c r="Z3" s="28">
        <f>'gasoline-diesel tax details'!$E$7</f>
        <v>0.67254999999999998</v>
      </c>
      <c r="AA3" s="28">
        <f>'gasoline-diesel tax details'!$E$7</f>
        <v>0.67254999999999998</v>
      </c>
      <c r="AB3" s="28">
        <f>'gasoline-diesel tax details'!$E$7</f>
        <v>0.67254999999999998</v>
      </c>
      <c r="AC3" s="28">
        <f>'gasoline-diesel tax details'!$E$7</f>
        <v>0.67254999999999998</v>
      </c>
      <c r="AD3" s="28">
        <f>'gasoline-diesel tax details'!$E$7</f>
        <v>0.67254999999999998</v>
      </c>
      <c r="AE3" s="28">
        <f>'gasoline-diesel tax details'!$E$7</f>
        <v>0.67254999999999998</v>
      </c>
      <c r="AF3" s="28">
        <f>'gasoline-diesel tax details'!$E$7</f>
        <v>0.67254999999999998</v>
      </c>
      <c r="AG3" s="28">
        <f>'gasoline-diesel tax details'!$E$7</f>
        <v>0.67254999999999998</v>
      </c>
      <c r="AH3" s="28">
        <f>'gasoline-diesel tax details'!$E$7</f>
        <v>0.67254999999999998</v>
      </c>
      <c r="AI3" s="28">
        <f>'gasoline-diesel tax details'!$E$7</f>
        <v>0.67254999999999998</v>
      </c>
      <c r="AJ3" s="28">
        <f>'gasoline-diesel tax details'!$E$7</f>
        <v>0.67254999999999998</v>
      </c>
    </row>
    <row r="4" spans="1:36" x14ac:dyDescent="0.25">
      <c r="A4" s="28" t="s">
        <v>133</v>
      </c>
      <c r="B4" s="28">
        <f>B3/B2</f>
        <v>0.2417505391804457</v>
      </c>
      <c r="C4" s="28">
        <f t="shared" ref="C4:AJ4" si="1">C3/C2</f>
        <v>0.21836038961038959</v>
      </c>
      <c r="D4" s="28">
        <f t="shared" si="1"/>
        <v>0.18939735285834974</v>
      </c>
      <c r="E4" s="28">
        <f t="shared" si="1"/>
        <v>0.18802448168251479</v>
      </c>
      <c r="F4" s="28">
        <f t="shared" si="1"/>
        <v>0.18251664272938156</v>
      </c>
      <c r="G4" s="28">
        <f t="shared" si="1"/>
        <v>0.18112586764899993</v>
      </c>
      <c r="H4" s="28">
        <f t="shared" si="1"/>
        <v>0.18059910592840861</v>
      </c>
      <c r="I4" s="28">
        <f t="shared" si="1"/>
        <v>0.17808851746674226</v>
      </c>
      <c r="J4" s="28">
        <f t="shared" si="1"/>
        <v>0.17563223878573264</v>
      </c>
      <c r="K4" s="28">
        <f t="shared" si="1"/>
        <v>0.17368227220335991</v>
      </c>
      <c r="L4" s="28">
        <f t="shared" si="1"/>
        <v>0.17226193656631328</v>
      </c>
      <c r="M4" s="28">
        <f t="shared" si="1"/>
        <v>0.16877289240460686</v>
      </c>
      <c r="N4" s="28">
        <f t="shared" si="1"/>
        <v>0.16757395389506227</v>
      </c>
      <c r="O4" s="28">
        <f t="shared" si="1"/>
        <v>0.16356815936094868</v>
      </c>
      <c r="P4" s="28">
        <f t="shared" si="1"/>
        <v>0.16289041447760899</v>
      </c>
      <c r="Q4" s="28">
        <f t="shared" si="1"/>
        <v>0.16113528997554419</v>
      </c>
      <c r="R4" s="28">
        <f t="shared" si="1"/>
        <v>0.15979098348587326</v>
      </c>
      <c r="S4" s="28">
        <f t="shared" si="1"/>
        <v>0.15914033949429784</v>
      </c>
      <c r="T4" s="28">
        <f t="shared" si="1"/>
        <v>0.15798366265946212</v>
      </c>
      <c r="U4" s="28">
        <f t="shared" si="1"/>
        <v>0.15697290584308299</v>
      </c>
      <c r="V4" s="28">
        <f t="shared" si="1"/>
        <v>0.15567687613727094</v>
      </c>
      <c r="W4" s="28">
        <f t="shared" si="1"/>
        <v>0.15568571873071735</v>
      </c>
      <c r="X4" s="28">
        <f t="shared" si="1"/>
        <v>0.15479293437518191</v>
      </c>
      <c r="Y4" s="28">
        <f t="shared" si="1"/>
        <v>0.15381075372235892</v>
      </c>
      <c r="Z4" s="28">
        <f t="shared" si="1"/>
        <v>0.15273523725805363</v>
      </c>
      <c r="AA4" s="28">
        <f t="shared" si="1"/>
        <v>0.15220604856329875</v>
      </c>
      <c r="AB4" s="28">
        <f t="shared" si="1"/>
        <v>0.15101909636648991</v>
      </c>
      <c r="AC4" s="28">
        <f t="shared" si="1"/>
        <v>0.15078051714550833</v>
      </c>
      <c r="AD4" s="28">
        <f t="shared" si="1"/>
        <v>0.15077664708144917</v>
      </c>
      <c r="AE4" s="28">
        <f t="shared" si="1"/>
        <v>0.15044744668388083</v>
      </c>
      <c r="AF4" s="28">
        <f t="shared" si="1"/>
        <v>0.14997505005798956</v>
      </c>
      <c r="AG4" s="28">
        <f t="shared" si="1"/>
        <v>0.14960191696329447</v>
      </c>
      <c r="AH4" s="28">
        <f t="shared" si="1"/>
        <v>0.14888598722744584</v>
      </c>
      <c r="AI4" s="28">
        <f t="shared" si="1"/>
        <v>0.14880665416726424</v>
      </c>
      <c r="AJ4" s="28">
        <f t="shared" si="1"/>
        <v>0.14884558016085755</v>
      </c>
    </row>
    <row r="6" spans="1:36" x14ac:dyDescent="0.25">
      <c r="B6" s="28"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
  <sheetViews>
    <sheetView workbookViewId="0">
      <selection activeCell="E14" sqref="E14"/>
    </sheetView>
  </sheetViews>
  <sheetFormatPr defaultRowHeight="15" x14ac:dyDescent="0.25"/>
  <cols>
    <col min="1" max="1" width="16.5703125" customWidth="1"/>
  </cols>
  <sheetData>
    <row r="1" spans="1:36" x14ac:dyDescent="0.25">
      <c r="B1">
        <v>2016</v>
      </c>
      <c r="C1">
        <f>B1+1</f>
        <v>2017</v>
      </c>
      <c r="D1" s="28">
        <f>C1+1</f>
        <v>2018</v>
      </c>
      <c r="E1" s="28">
        <f t="shared" ref="E1:AJ1" si="0">D1+1</f>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t="s">
        <v>135</v>
      </c>
      <c r="B2" s="28">
        <v>2.6539999999999999</v>
      </c>
      <c r="C2" s="28">
        <v>3.0670000000000002</v>
      </c>
      <c r="D2">
        <v>3.8740000000000001</v>
      </c>
      <c r="E2" s="28">
        <v>3.8358313975974778</v>
      </c>
      <c r="F2" s="28">
        <v>4.0172129130875378</v>
      </c>
      <c r="G2" s="28">
        <v>3.994756350385916</v>
      </c>
      <c r="H2" s="28">
        <v>3.9561786049283238</v>
      </c>
      <c r="I2" s="28">
        <v>3.9799971188405219</v>
      </c>
      <c r="J2" s="28">
        <v>4.0515988434530463</v>
      </c>
      <c r="K2" s="28">
        <v>4.1217216705542503</v>
      </c>
      <c r="L2" s="28">
        <v>4.1623774098181725</v>
      </c>
      <c r="M2" s="28">
        <v>4.280106676188228</v>
      </c>
      <c r="N2" s="28">
        <v>4.3187826092191344</v>
      </c>
      <c r="O2" s="28">
        <v>4.4442832276698789</v>
      </c>
      <c r="P2" s="28">
        <v>4.4782757317519515</v>
      </c>
      <c r="Q2" s="28">
        <v>4.5231927440987176</v>
      </c>
      <c r="R2" s="28">
        <v>4.5758552519018769</v>
      </c>
      <c r="S2" s="28">
        <v>4.6215701016559043</v>
      </c>
      <c r="T2" s="28">
        <v>4.6366609063834741</v>
      </c>
      <c r="U2" s="28">
        <v>4.6791440160953357</v>
      </c>
      <c r="V2" s="28">
        <v>4.7352236542469033</v>
      </c>
      <c r="W2" s="28">
        <v>4.7240155681026517</v>
      </c>
      <c r="X2" s="28">
        <v>4.7526679187782266</v>
      </c>
      <c r="Y2" s="28">
        <v>4.7790692221619722</v>
      </c>
      <c r="Z2" s="28">
        <v>4.8018967344736234</v>
      </c>
      <c r="AA2" s="28">
        <v>4.8057274018132548</v>
      </c>
      <c r="AB2" s="28">
        <v>4.8342050090278885</v>
      </c>
      <c r="AC2" s="28">
        <v>4.8339528646915975</v>
      </c>
      <c r="AD2" s="28">
        <v>4.814010478458485</v>
      </c>
      <c r="AE2" s="28">
        <v>4.8208614699121988</v>
      </c>
      <c r="AF2" s="28">
        <v>4.7988603555928195</v>
      </c>
      <c r="AG2" s="28">
        <v>4.7739840860500244</v>
      </c>
      <c r="AH2" s="28">
        <v>4.779687753174592</v>
      </c>
      <c r="AI2" s="28">
        <v>4.769093466111717</v>
      </c>
      <c r="AJ2" s="28">
        <v>4.7651774550121466</v>
      </c>
    </row>
    <row r="3" spans="1:36" x14ac:dyDescent="0.25">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row>
    <row r="4" spans="1:36" ht="30" x14ac:dyDescent="0.25">
      <c r="A4" s="22" t="s">
        <v>137</v>
      </c>
      <c r="B4" s="28">
        <f>D4-0.2</f>
        <v>0.67555000000000009</v>
      </c>
      <c r="C4">
        <f>D4-0.2</f>
        <v>0.67555000000000009</v>
      </c>
      <c r="D4">
        <f>'gasoline-diesel tax details'!$J$7</f>
        <v>0.87555000000000005</v>
      </c>
      <c r="E4" s="28">
        <f>'gasoline-diesel tax details'!$J$7</f>
        <v>0.87555000000000005</v>
      </c>
      <c r="F4" s="28">
        <f>'gasoline-diesel tax details'!$J$7</f>
        <v>0.87555000000000005</v>
      </c>
      <c r="G4" s="28">
        <f>'gasoline-diesel tax details'!$J$7</f>
        <v>0.87555000000000005</v>
      </c>
      <c r="H4" s="28">
        <f>'gasoline-diesel tax details'!$J$7</f>
        <v>0.87555000000000005</v>
      </c>
      <c r="I4" s="28">
        <f>'gasoline-diesel tax details'!$J$7</f>
        <v>0.87555000000000005</v>
      </c>
      <c r="J4" s="28">
        <f>'gasoline-diesel tax details'!$J$7</f>
        <v>0.87555000000000005</v>
      </c>
      <c r="K4" s="28">
        <f>'gasoline-diesel tax details'!$J$7</f>
        <v>0.87555000000000005</v>
      </c>
      <c r="L4" s="28">
        <f>'gasoline-diesel tax details'!$J$7</f>
        <v>0.87555000000000005</v>
      </c>
      <c r="M4" s="28">
        <f>'gasoline-diesel tax details'!$J$7</f>
        <v>0.87555000000000005</v>
      </c>
      <c r="N4" s="28">
        <f>'gasoline-diesel tax details'!$J$7</f>
        <v>0.87555000000000005</v>
      </c>
      <c r="O4" s="28">
        <f>'gasoline-diesel tax details'!$J$7</f>
        <v>0.87555000000000005</v>
      </c>
      <c r="P4" s="28">
        <f>'gasoline-diesel tax details'!$J$7</f>
        <v>0.87555000000000005</v>
      </c>
      <c r="Q4" s="28">
        <f>'gasoline-diesel tax details'!$J$7</f>
        <v>0.87555000000000005</v>
      </c>
      <c r="R4" s="28">
        <f>'gasoline-diesel tax details'!$J$7</f>
        <v>0.87555000000000005</v>
      </c>
      <c r="S4" s="28">
        <f>'gasoline-diesel tax details'!$J$7</f>
        <v>0.87555000000000005</v>
      </c>
      <c r="T4" s="28">
        <f>'gasoline-diesel tax details'!$J$7</f>
        <v>0.87555000000000005</v>
      </c>
      <c r="U4" s="28">
        <f>'gasoline-diesel tax details'!$J$7</f>
        <v>0.87555000000000005</v>
      </c>
      <c r="V4" s="28">
        <f>'gasoline-diesel tax details'!$J$7</f>
        <v>0.87555000000000005</v>
      </c>
      <c r="W4" s="28">
        <f>'gasoline-diesel tax details'!$J$7</f>
        <v>0.87555000000000005</v>
      </c>
      <c r="X4" s="28">
        <f>'gasoline-diesel tax details'!$J$7</f>
        <v>0.87555000000000005</v>
      </c>
      <c r="Y4" s="28">
        <f>'gasoline-diesel tax details'!$J$7</f>
        <v>0.87555000000000005</v>
      </c>
      <c r="Z4" s="28">
        <f>'gasoline-diesel tax details'!$J$7</f>
        <v>0.87555000000000005</v>
      </c>
      <c r="AA4" s="28">
        <f>'gasoline-diesel tax details'!$J$7</f>
        <v>0.87555000000000005</v>
      </c>
      <c r="AB4" s="28">
        <f>'gasoline-diesel tax details'!$J$7</f>
        <v>0.87555000000000005</v>
      </c>
      <c r="AC4" s="28">
        <f>'gasoline-diesel tax details'!$J$7</f>
        <v>0.87555000000000005</v>
      </c>
      <c r="AD4" s="28">
        <f>'gasoline-diesel tax details'!$J$7</f>
        <v>0.87555000000000005</v>
      </c>
      <c r="AE4" s="28">
        <f>'gasoline-diesel tax details'!$J$7</f>
        <v>0.87555000000000005</v>
      </c>
      <c r="AF4" s="28">
        <f>'gasoline-diesel tax details'!$J$7</f>
        <v>0.87555000000000005</v>
      </c>
      <c r="AG4" s="28">
        <f>'gasoline-diesel tax details'!$J$7</f>
        <v>0.87555000000000005</v>
      </c>
      <c r="AH4" s="28">
        <f>'gasoline-diesel tax details'!$J$7</f>
        <v>0.87555000000000005</v>
      </c>
      <c r="AI4" s="28">
        <f>'gasoline-diesel tax details'!$J$7</f>
        <v>0.87555000000000005</v>
      </c>
      <c r="AJ4" s="28">
        <f>'gasoline-diesel tax details'!$J$7</f>
        <v>0.87555000000000005</v>
      </c>
    </row>
    <row r="5" spans="1:36" x14ac:dyDescent="0.25">
      <c r="A5" t="s">
        <v>138</v>
      </c>
      <c r="B5">
        <f>B4/B2</f>
        <v>0.25454031650339115</v>
      </c>
      <c r="C5" s="28">
        <f t="shared" ref="C5:AJ5" si="1">C4/C2</f>
        <v>0.22026410172807306</v>
      </c>
      <c r="D5" s="28">
        <f t="shared" si="1"/>
        <v>0.22600671140939599</v>
      </c>
      <c r="E5" s="28">
        <f t="shared" si="1"/>
        <v>0.22825560074105164</v>
      </c>
      <c r="F5" s="28">
        <f t="shared" si="1"/>
        <v>0.21794961306322008</v>
      </c>
      <c r="G5" s="28">
        <f t="shared" si="1"/>
        <v>0.21917481898875182</v>
      </c>
      <c r="H5" s="28">
        <f t="shared" si="1"/>
        <v>0.22131205070198362</v>
      </c>
      <c r="I5" s="28">
        <f t="shared" si="1"/>
        <v>0.21998759643702226</v>
      </c>
      <c r="J5" s="28">
        <f t="shared" si="1"/>
        <v>0.21609987410643972</v>
      </c>
      <c r="K5" s="28">
        <f t="shared" si="1"/>
        <v>0.21242336818979443</v>
      </c>
      <c r="L5" s="28">
        <f t="shared" si="1"/>
        <v>0.21034853733704248</v>
      </c>
      <c r="M5" s="28">
        <f t="shared" si="1"/>
        <v>0.20456265841947338</v>
      </c>
      <c r="N5" s="28">
        <f t="shared" si="1"/>
        <v>0.20273074132765981</v>
      </c>
      <c r="O5" s="28">
        <f t="shared" si="1"/>
        <v>0.19700589614740815</v>
      </c>
      <c r="P5" s="28">
        <f t="shared" si="1"/>
        <v>0.19551051619983104</v>
      </c>
      <c r="Q5" s="28">
        <f t="shared" si="1"/>
        <v>0.19356902293016487</v>
      </c>
      <c r="R5" s="28">
        <f t="shared" si="1"/>
        <v>0.19134127978285426</v>
      </c>
      <c r="S5" s="28">
        <f t="shared" si="1"/>
        <v>0.18944860312435621</v>
      </c>
      <c r="T5" s="28">
        <f t="shared" si="1"/>
        <v>0.18883201029313915</v>
      </c>
      <c r="U5" s="28">
        <f t="shared" si="1"/>
        <v>0.18711755761059717</v>
      </c>
      <c r="V5" s="28">
        <f t="shared" si="1"/>
        <v>0.18490150918526124</v>
      </c>
      <c r="W5" s="28">
        <f t="shared" si="1"/>
        <v>0.18534020207550989</v>
      </c>
      <c r="X5" s="28">
        <f t="shared" si="1"/>
        <v>0.18422284387693524</v>
      </c>
      <c r="Y5" s="28">
        <f t="shared" si="1"/>
        <v>0.18320513039229752</v>
      </c>
      <c r="Z5" s="28">
        <f t="shared" si="1"/>
        <v>0.18233420009103476</v>
      </c>
      <c r="AA5" s="28">
        <f t="shared" si="1"/>
        <v>0.18218886066439083</v>
      </c>
      <c r="AB5" s="28">
        <f t="shared" si="1"/>
        <v>0.18111561225990799</v>
      </c>
      <c r="AC5" s="28">
        <f t="shared" si="1"/>
        <v>0.18112505945087642</v>
      </c>
      <c r="AD5" s="28">
        <f t="shared" si="1"/>
        <v>0.18187538309645801</v>
      </c>
      <c r="AE5" s="28">
        <f t="shared" si="1"/>
        <v>0.18161691752904616</v>
      </c>
      <c r="AF5" s="28">
        <f t="shared" si="1"/>
        <v>0.18244956825626163</v>
      </c>
      <c r="AG5" s="28">
        <f t="shared" si="1"/>
        <v>0.18340027620922103</v>
      </c>
      <c r="AH5" s="28">
        <f t="shared" si="1"/>
        <v>0.18318142213755989</v>
      </c>
      <c r="AI5" s="28">
        <f t="shared" si="1"/>
        <v>0.18358834990790052</v>
      </c>
      <c r="AJ5" s="28">
        <f t="shared" si="1"/>
        <v>0.18373922236181825</v>
      </c>
    </row>
    <row r="7" spans="1:36" x14ac:dyDescent="0.25">
      <c r="A7" t="s">
        <v>136</v>
      </c>
    </row>
    <row r="9" spans="1:36" x14ac:dyDescent="0.25">
      <c r="A9" s="28" t="s">
        <v>32</v>
      </c>
      <c r="B9" s="28" t="s">
        <v>134</v>
      </c>
    </row>
    <row r="10" spans="1:36" x14ac:dyDescent="0.25">
      <c r="A10" s="28">
        <v>2017</v>
      </c>
      <c r="B10" s="28">
        <v>3.0670000000000002</v>
      </c>
    </row>
    <row r="11" spans="1:36" x14ac:dyDescent="0.25">
      <c r="A11" s="28">
        <v>2016</v>
      </c>
      <c r="B11" s="28">
        <v>2.6539999999999999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
  <sheetViews>
    <sheetView workbookViewId="0">
      <selection activeCell="B4" sqref="B4:AJ4"/>
    </sheetView>
  </sheetViews>
  <sheetFormatPr defaultColWidth="9" defaultRowHeight="15" x14ac:dyDescent="0.25"/>
  <cols>
    <col min="1" max="1" width="16.5703125" style="28" customWidth="1"/>
    <col min="2" max="16384" width="9" style="28"/>
  </cols>
  <sheetData>
    <row r="1" spans="1:36" x14ac:dyDescent="0.25">
      <c r="B1" s="28">
        <v>2016</v>
      </c>
      <c r="C1" s="28">
        <f>B1+1</f>
        <v>2017</v>
      </c>
      <c r="D1" s="28">
        <f>C1+1</f>
        <v>2018</v>
      </c>
      <c r="E1" s="28">
        <f t="shared" ref="E1:AJ1" si="0">D1+1</f>
        <v>2019</v>
      </c>
      <c r="F1" s="28">
        <f t="shared" si="0"/>
        <v>2020</v>
      </c>
      <c r="G1" s="28">
        <f t="shared" si="0"/>
        <v>2021</v>
      </c>
      <c r="H1" s="28">
        <f t="shared" si="0"/>
        <v>2022</v>
      </c>
      <c r="I1" s="28">
        <f t="shared" si="0"/>
        <v>2023</v>
      </c>
      <c r="J1" s="28">
        <f t="shared" si="0"/>
        <v>2024</v>
      </c>
      <c r="K1" s="28">
        <f t="shared" si="0"/>
        <v>2025</v>
      </c>
      <c r="L1" s="28">
        <f t="shared" si="0"/>
        <v>2026</v>
      </c>
      <c r="M1" s="28">
        <f t="shared" si="0"/>
        <v>2027</v>
      </c>
      <c r="N1" s="28">
        <f t="shared" si="0"/>
        <v>2028</v>
      </c>
      <c r="O1" s="28">
        <f t="shared" si="0"/>
        <v>2029</v>
      </c>
      <c r="P1" s="28">
        <f t="shared" si="0"/>
        <v>2030</v>
      </c>
      <c r="Q1" s="28">
        <f t="shared" si="0"/>
        <v>2031</v>
      </c>
      <c r="R1" s="28">
        <f t="shared" si="0"/>
        <v>2032</v>
      </c>
      <c r="S1" s="28">
        <f t="shared" si="0"/>
        <v>2033</v>
      </c>
      <c r="T1" s="28">
        <f t="shared" si="0"/>
        <v>2034</v>
      </c>
      <c r="U1" s="28">
        <f t="shared" si="0"/>
        <v>2035</v>
      </c>
      <c r="V1" s="28">
        <f t="shared" si="0"/>
        <v>2036</v>
      </c>
      <c r="W1" s="28">
        <f t="shared" si="0"/>
        <v>2037</v>
      </c>
      <c r="X1" s="28">
        <f t="shared" si="0"/>
        <v>2038</v>
      </c>
      <c r="Y1" s="28">
        <f t="shared" si="0"/>
        <v>2039</v>
      </c>
      <c r="Z1" s="28">
        <f t="shared" si="0"/>
        <v>2040</v>
      </c>
      <c r="AA1" s="28">
        <f t="shared" si="0"/>
        <v>2041</v>
      </c>
      <c r="AB1" s="28">
        <f t="shared" si="0"/>
        <v>2042</v>
      </c>
      <c r="AC1" s="28">
        <f t="shared" si="0"/>
        <v>2043</v>
      </c>
      <c r="AD1" s="28">
        <f t="shared" si="0"/>
        <v>2044</v>
      </c>
      <c r="AE1" s="28">
        <f t="shared" si="0"/>
        <v>2045</v>
      </c>
      <c r="AF1" s="28">
        <f t="shared" si="0"/>
        <v>2046</v>
      </c>
      <c r="AG1" s="28">
        <f t="shared" si="0"/>
        <v>2047</v>
      </c>
      <c r="AH1" s="28">
        <f t="shared" si="0"/>
        <v>2048</v>
      </c>
      <c r="AI1" s="28">
        <f t="shared" si="0"/>
        <v>2049</v>
      </c>
      <c r="AJ1" s="28">
        <f t="shared" si="0"/>
        <v>2050</v>
      </c>
    </row>
    <row r="2" spans="1:36" x14ac:dyDescent="0.25">
      <c r="A2" s="28" t="s">
        <v>135</v>
      </c>
      <c r="B2" s="28">
        <v>4.3378985347546415</v>
      </c>
      <c r="C2" s="28">
        <v>4.7007472474704333</v>
      </c>
      <c r="D2" s="28">
        <v>4.7258714133519124</v>
      </c>
      <c r="E2" s="28">
        <v>4.722226791766043</v>
      </c>
      <c r="F2" s="28">
        <v>4.7401946878660697</v>
      </c>
      <c r="G2" s="28">
        <v>4.7592788313638881</v>
      </c>
      <c r="H2" s="28">
        <v>4.766189843416667</v>
      </c>
      <c r="I2" s="28">
        <v>4.7050550976587449</v>
      </c>
      <c r="J2" s="28">
        <v>4.6989774299765914</v>
      </c>
      <c r="K2" s="28">
        <v>4.6928095042850444</v>
      </c>
      <c r="L2" s="28">
        <v>4.6862898491127352</v>
      </c>
      <c r="M2" s="28">
        <v>4.6792811274817065</v>
      </c>
      <c r="N2" s="28">
        <v>4.6716331040466539</v>
      </c>
      <c r="O2" s="28">
        <v>4.6631661770616155</v>
      </c>
      <c r="P2" s="28">
        <v>4.6534823240974532</v>
      </c>
      <c r="Q2" s="28">
        <v>5.0641277945056791</v>
      </c>
      <c r="R2" s="28">
        <v>5.0518863845997348</v>
      </c>
      <c r="S2" s="28">
        <v>5.0389704593867375</v>
      </c>
      <c r="T2" s="28">
        <v>5.0241563540952709</v>
      </c>
      <c r="U2" s="28">
        <v>5.4268900676355747</v>
      </c>
      <c r="V2" s="28">
        <v>5.3995408352377581</v>
      </c>
      <c r="W2" s="28">
        <v>5.3833346900831538</v>
      </c>
      <c r="X2" s="28">
        <v>5.3509536887255571</v>
      </c>
      <c r="Y2" s="28">
        <v>5.3173186599721749</v>
      </c>
      <c r="Z2" s="28">
        <v>5.2619711701955767</v>
      </c>
      <c r="AA2" s="28">
        <v>5.2369415288573054</v>
      </c>
      <c r="AB2" s="28">
        <v>5.9946793778961425</v>
      </c>
      <c r="AC2" s="28">
        <v>6.0055323075104017</v>
      </c>
      <c r="AD2" s="28">
        <v>6.010445218480795</v>
      </c>
      <c r="AE2" s="28">
        <v>6.0140554455173643</v>
      </c>
      <c r="AF2" s="28">
        <v>6.0177373238520522</v>
      </c>
      <c r="AG2" s="28">
        <v>6.021492150290495</v>
      </c>
      <c r="AH2" s="28">
        <v>6.0253435360044652</v>
      </c>
      <c r="AI2" s="28">
        <v>6.0292500785522209</v>
      </c>
      <c r="AJ2" s="28">
        <v>6.0405179306778125</v>
      </c>
    </row>
    <row r="3" spans="1:36" ht="30" x14ac:dyDescent="0.25">
      <c r="A3" s="22" t="s">
        <v>137</v>
      </c>
      <c r="B3" s="28">
        <f>D3-0.2</f>
        <v>0.67555000000000009</v>
      </c>
      <c r="C3" s="28">
        <f>D3-0.2</f>
        <v>0.67555000000000009</v>
      </c>
      <c r="D3" s="28">
        <f>'gasoline-diesel tax details'!$J$7</f>
        <v>0.87555000000000005</v>
      </c>
      <c r="E3" s="28">
        <f>'gasoline-diesel tax details'!$J$7</f>
        <v>0.87555000000000005</v>
      </c>
      <c r="F3" s="28">
        <f>'gasoline-diesel tax details'!$J$7</f>
        <v>0.87555000000000005</v>
      </c>
      <c r="G3" s="28">
        <f>'gasoline-diesel tax details'!$J$7</f>
        <v>0.87555000000000005</v>
      </c>
      <c r="H3" s="28">
        <f>'gasoline-diesel tax details'!$J$7</f>
        <v>0.87555000000000005</v>
      </c>
      <c r="I3" s="28">
        <f>'gasoline-diesel tax details'!$J$7</f>
        <v>0.87555000000000005</v>
      </c>
      <c r="J3" s="28">
        <f>'gasoline-diesel tax details'!$J$7</f>
        <v>0.87555000000000005</v>
      </c>
      <c r="K3" s="28">
        <f>'gasoline-diesel tax details'!$J$7</f>
        <v>0.87555000000000005</v>
      </c>
      <c r="L3" s="28">
        <f>'gasoline-diesel tax details'!$J$7</f>
        <v>0.87555000000000005</v>
      </c>
      <c r="M3" s="28">
        <f>'gasoline-diesel tax details'!$J$7</f>
        <v>0.87555000000000005</v>
      </c>
      <c r="N3" s="28">
        <f>'gasoline-diesel tax details'!$J$7</f>
        <v>0.87555000000000005</v>
      </c>
      <c r="O3" s="28">
        <f>'gasoline-diesel tax details'!$J$7</f>
        <v>0.87555000000000005</v>
      </c>
      <c r="P3" s="28">
        <f>'gasoline-diesel tax details'!$J$7</f>
        <v>0.87555000000000005</v>
      </c>
      <c r="Q3" s="28">
        <f>'gasoline-diesel tax details'!$J$7</f>
        <v>0.87555000000000005</v>
      </c>
      <c r="R3" s="28">
        <f>'gasoline-diesel tax details'!$J$7</f>
        <v>0.87555000000000005</v>
      </c>
      <c r="S3" s="28">
        <f>'gasoline-diesel tax details'!$J$7</f>
        <v>0.87555000000000005</v>
      </c>
      <c r="T3" s="28">
        <f>'gasoline-diesel tax details'!$J$7</f>
        <v>0.87555000000000005</v>
      </c>
      <c r="U3" s="28">
        <f>'gasoline-diesel tax details'!$J$7</f>
        <v>0.87555000000000005</v>
      </c>
      <c r="V3" s="28">
        <f>'gasoline-diesel tax details'!$J$7</f>
        <v>0.87555000000000005</v>
      </c>
      <c r="W3" s="28">
        <f>'gasoline-diesel tax details'!$J$7</f>
        <v>0.87555000000000005</v>
      </c>
      <c r="X3" s="28">
        <f>'gasoline-diesel tax details'!$J$7</f>
        <v>0.87555000000000005</v>
      </c>
      <c r="Y3" s="28">
        <f>'gasoline-diesel tax details'!$J$7</f>
        <v>0.87555000000000005</v>
      </c>
      <c r="Z3" s="28">
        <f>'gasoline-diesel tax details'!$J$7</f>
        <v>0.87555000000000005</v>
      </c>
      <c r="AA3" s="28">
        <f>'gasoline-diesel tax details'!$J$7</f>
        <v>0.87555000000000005</v>
      </c>
      <c r="AB3" s="28">
        <f>'gasoline-diesel tax details'!$J$7</f>
        <v>0.87555000000000005</v>
      </c>
      <c r="AC3" s="28">
        <f>'gasoline-diesel tax details'!$J$7</f>
        <v>0.87555000000000005</v>
      </c>
      <c r="AD3" s="28">
        <f>'gasoline-diesel tax details'!$J$7</f>
        <v>0.87555000000000005</v>
      </c>
      <c r="AE3" s="28">
        <f>'gasoline-diesel tax details'!$J$7</f>
        <v>0.87555000000000005</v>
      </c>
      <c r="AF3" s="28">
        <f>'gasoline-diesel tax details'!$J$7</f>
        <v>0.87555000000000005</v>
      </c>
      <c r="AG3" s="28">
        <f>'gasoline-diesel tax details'!$J$7</f>
        <v>0.87555000000000005</v>
      </c>
      <c r="AH3" s="28">
        <f>'gasoline-diesel tax details'!$J$7</f>
        <v>0.87555000000000005</v>
      </c>
      <c r="AI3" s="28">
        <f>'gasoline-diesel tax details'!$J$7</f>
        <v>0.87555000000000005</v>
      </c>
      <c r="AJ3" s="28">
        <f>'gasoline-diesel tax details'!$J$7</f>
        <v>0.87555000000000005</v>
      </c>
    </row>
    <row r="4" spans="1:36" x14ac:dyDescent="0.25">
      <c r="A4" s="28" t="s">
        <v>138</v>
      </c>
      <c r="B4" s="28">
        <f t="shared" ref="B4:AJ4" si="1">B3/B2</f>
        <v>0.15573208884154094</v>
      </c>
      <c r="C4" s="28">
        <f t="shared" si="1"/>
        <v>0.14371119407952154</v>
      </c>
      <c r="D4" s="28">
        <f t="shared" si="1"/>
        <v>0.18526741915286263</v>
      </c>
      <c r="E4" s="28">
        <f t="shared" si="1"/>
        <v>0.18541040881955551</v>
      </c>
      <c r="F4" s="28">
        <f t="shared" si="1"/>
        <v>0.18470760330608979</v>
      </c>
      <c r="G4" s="28">
        <f t="shared" si="1"/>
        <v>0.18396694772957645</v>
      </c>
      <c r="H4" s="28">
        <f t="shared" si="1"/>
        <v>0.18370019423572889</v>
      </c>
      <c r="I4" s="28">
        <f t="shared" si="1"/>
        <v>0.186087087574315</v>
      </c>
      <c r="J4" s="28">
        <f t="shared" si="1"/>
        <v>0.18632777302025938</v>
      </c>
      <c r="K4" s="28">
        <f t="shared" si="1"/>
        <v>0.18657267020971721</v>
      </c>
      <c r="L4" s="28">
        <f t="shared" si="1"/>
        <v>0.1868322336412396</v>
      </c>
      <c r="M4" s="28">
        <f t="shared" si="1"/>
        <v>0.1871120747282827</v>
      </c>
      <c r="N4" s="28">
        <f t="shared" si="1"/>
        <v>0.18741839962594295</v>
      </c>
      <c r="O4" s="28">
        <f t="shared" si="1"/>
        <v>0.1877586958635275</v>
      </c>
      <c r="P4" s="28">
        <f t="shared" si="1"/>
        <v>0.1881494199443024</v>
      </c>
      <c r="Q4" s="28">
        <f t="shared" si="1"/>
        <v>0.17289255633515552</v>
      </c>
      <c r="R4" s="28">
        <f t="shared" si="1"/>
        <v>0.17331149858576453</v>
      </c>
      <c r="S4" s="28">
        <f t="shared" si="1"/>
        <v>0.17375573186165452</v>
      </c>
      <c r="T4" s="28">
        <f t="shared" si="1"/>
        <v>0.17426806378872448</v>
      </c>
      <c r="U4" s="28">
        <f t="shared" si="1"/>
        <v>0.16133549585268561</v>
      </c>
      <c r="V4" s="28">
        <f t="shared" si="1"/>
        <v>0.16215267681394374</v>
      </c>
      <c r="W4" s="28">
        <f t="shared" si="1"/>
        <v>0.16264082588305054</v>
      </c>
      <c r="X4" s="28">
        <f t="shared" si="1"/>
        <v>0.16362503787778637</v>
      </c>
      <c r="Y4" s="28">
        <f t="shared" si="1"/>
        <v>0.16466005819643348</v>
      </c>
      <c r="Z4" s="28">
        <f t="shared" si="1"/>
        <v>0.16639201768326253</v>
      </c>
      <c r="AA4" s="28">
        <f t="shared" si="1"/>
        <v>0.16718727814229464</v>
      </c>
      <c r="AB4" s="28">
        <f t="shared" si="1"/>
        <v>0.1460545168150891</v>
      </c>
      <c r="AC4" s="28">
        <f t="shared" si="1"/>
        <v>0.14579057361910355</v>
      </c>
      <c r="AD4" s="28">
        <f t="shared" si="1"/>
        <v>0.14567140505796089</v>
      </c>
      <c r="AE4" s="28">
        <f t="shared" si="1"/>
        <v>0.14558395876655908</v>
      </c>
      <c r="AF4" s="28">
        <f t="shared" si="1"/>
        <v>0.1454948850176043</v>
      </c>
      <c r="AG4" s="28">
        <f t="shared" si="1"/>
        <v>0.14540415866153059</v>
      </c>
      <c r="AH4" s="28">
        <f t="shared" si="1"/>
        <v>0.14531121665812868</v>
      </c>
      <c r="AI4" s="28">
        <f t="shared" si="1"/>
        <v>0.14521706490738934</v>
      </c>
      <c r="AJ4" s="28">
        <f t="shared" si="1"/>
        <v>0.14494618012031193</v>
      </c>
    </row>
    <row r="6" spans="1:36" x14ac:dyDescent="0.25">
      <c r="A6" s="28" t="s">
        <v>136</v>
      </c>
    </row>
    <row r="8" spans="1:36" x14ac:dyDescent="0.25">
      <c r="A8" s="28" t="s">
        <v>32</v>
      </c>
      <c r="B8" s="28" t="s">
        <v>134</v>
      </c>
    </row>
    <row r="9" spans="1:36" x14ac:dyDescent="0.25">
      <c r="A9" s="28">
        <v>2017</v>
      </c>
      <c r="B9" s="28">
        <v>3.0670000000000002</v>
      </c>
    </row>
    <row r="10" spans="1:36" x14ac:dyDescent="0.25">
      <c r="A10" s="28">
        <v>2016</v>
      </c>
      <c r="B10" s="28">
        <v>2.6539999999999999</v>
      </c>
    </row>
    <row r="12" spans="1:36" x14ac:dyDescent="0.25">
      <c r="A12" s="28" t="s">
        <v>140</v>
      </c>
    </row>
    <row r="13" spans="1:36" x14ac:dyDescent="0.25">
      <c r="A13" s="28" t="s">
        <v>139</v>
      </c>
      <c r="B13" s="28">
        <v>4.3378985347546415</v>
      </c>
      <c r="C13" s="28">
        <v>4.7007472474704333</v>
      </c>
      <c r="D13" s="28">
        <v>4.7258714133519124</v>
      </c>
      <c r="E13" s="28">
        <v>4.722226791766043</v>
      </c>
      <c r="F13" s="28">
        <v>4.7401946878660697</v>
      </c>
      <c r="G13" s="28">
        <v>4.7592788313638881</v>
      </c>
      <c r="H13" s="28">
        <v>4.766189843416667</v>
      </c>
      <c r="I13" s="28">
        <v>4.7050550976587449</v>
      </c>
      <c r="J13" s="28">
        <v>4.6989774299765914</v>
      </c>
      <c r="K13" s="28">
        <v>4.6928095042850444</v>
      </c>
      <c r="L13" s="28">
        <v>4.6862898491127352</v>
      </c>
      <c r="M13" s="28">
        <v>4.6792811274817065</v>
      </c>
      <c r="N13" s="28">
        <v>4.6716331040466539</v>
      </c>
      <c r="O13" s="28">
        <v>4.6631661770616155</v>
      </c>
      <c r="P13" s="28">
        <v>4.6534823240974532</v>
      </c>
      <c r="Q13" s="28">
        <v>5.0641277945056791</v>
      </c>
      <c r="R13" s="28">
        <v>5.0518863845997348</v>
      </c>
      <c r="S13" s="28">
        <v>5.0389704593867375</v>
      </c>
      <c r="T13" s="28">
        <v>5.0241563540952709</v>
      </c>
      <c r="U13" s="28">
        <v>5.4268900676355747</v>
      </c>
      <c r="V13" s="28">
        <v>5.3995408352377581</v>
      </c>
      <c r="W13" s="28">
        <v>5.3833346900831538</v>
      </c>
      <c r="X13" s="28">
        <v>5.3509536887255571</v>
      </c>
      <c r="Y13" s="28">
        <v>5.3173186599721749</v>
      </c>
      <c r="Z13" s="28">
        <v>5.2619711701955767</v>
      </c>
      <c r="AA13" s="28">
        <v>5.2369415288573054</v>
      </c>
      <c r="AB13" s="28">
        <v>5.9946793778961425</v>
      </c>
      <c r="AC13" s="28">
        <v>6.0055323075104017</v>
      </c>
      <c r="AD13" s="28">
        <v>6.010445218480795</v>
      </c>
      <c r="AE13" s="28">
        <v>6.0140554455173643</v>
      </c>
      <c r="AF13" s="28">
        <v>6.0177373238520522</v>
      </c>
      <c r="AG13" s="28">
        <v>6.021492150290495</v>
      </c>
      <c r="AH13" s="28">
        <v>6.0253435360044652</v>
      </c>
      <c r="AI13" s="28">
        <v>6.0292500785522209</v>
      </c>
      <c r="AJ13" s="28">
        <v>6.0405179306778125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election activeCell="E10" sqref="E10"/>
    </sheetView>
  </sheetViews>
  <sheetFormatPr defaultRowHeight="15" x14ac:dyDescent="0.25"/>
  <cols>
    <col min="1" max="1" width="34.7109375" customWidth="1"/>
  </cols>
  <sheetData>
    <row r="1" spans="1:36" x14ac:dyDescent="0.25">
      <c r="A1" s="1" t="s">
        <v>32</v>
      </c>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x14ac:dyDescent="0.25">
      <c r="A2" s="1" t="s">
        <v>20</v>
      </c>
      <c r="B2" s="50">
        <f>About!$C$15</f>
        <v>6.8000000000000005E-2</v>
      </c>
      <c r="C2" s="50">
        <f>About!$C$15</f>
        <v>6.8000000000000005E-2</v>
      </c>
      <c r="D2" s="50">
        <f>About!$C$15</f>
        <v>6.8000000000000005E-2</v>
      </c>
      <c r="E2" s="50">
        <f>About!$C$15</f>
        <v>6.8000000000000005E-2</v>
      </c>
      <c r="F2" s="50">
        <f>About!$C$15</f>
        <v>6.8000000000000005E-2</v>
      </c>
      <c r="G2" s="50">
        <f>About!$C$15</f>
        <v>6.8000000000000005E-2</v>
      </c>
      <c r="H2" s="50">
        <f>About!$C$15</f>
        <v>6.8000000000000005E-2</v>
      </c>
      <c r="I2" s="50">
        <f>About!$C$15</f>
        <v>6.8000000000000005E-2</v>
      </c>
      <c r="J2" s="50">
        <f>About!$C$15</f>
        <v>6.8000000000000005E-2</v>
      </c>
      <c r="K2" s="50">
        <f>About!$C$15</f>
        <v>6.8000000000000005E-2</v>
      </c>
      <c r="L2" s="50">
        <f>About!$C$15</f>
        <v>6.8000000000000005E-2</v>
      </c>
      <c r="M2" s="50">
        <f>About!$C$15</f>
        <v>6.8000000000000005E-2</v>
      </c>
      <c r="N2" s="50">
        <f>About!$C$15</f>
        <v>6.8000000000000005E-2</v>
      </c>
      <c r="O2" s="50">
        <f>About!$C$15</f>
        <v>6.8000000000000005E-2</v>
      </c>
      <c r="P2" s="50">
        <f>About!$C$15</f>
        <v>6.8000000000000005E-2</v>
      </c>
      <c r="Q2" s="50">
        <f>About!$C$15</f>
        <v>6.8000000000000005E-2</v>
      </c>
      <c r="R2" s="50">
        <f>About!$C$15</f>
        <v>6.8000000000000005E-2</v>
      </c>
      <c r="S2" s="50">
        <f>About!$C$15</f>
        <v>6.8000000000000005E-2</v>
      </c>
      <c r="T2" s="50">
        <f>About!$C$15</f>
        <v>6.8000000000000005E-2</v>
      </c>
      <c r="U2" s="50">
        <f>About!$C$15</f>
        <v>6.8000000000000005E-2</v>
      </c>
      <c r="V2" s="50">
        <f>About!$C$15</f>
        <v>6.8000000000000005E-2</v>
      </c>
      <c r="W2" s="50">
        <f>About!$C$15</f>
        <v>6.8000000000000005E-2</v>
      </c>
      <c r="X2" s="50">
        <f>About!$C$15</f>
        <v>6.8000000000000005E-2</v>
      </c>
      <c r="Y2" s="50">
        <f>About!$C$15</f>
        <v>6.8000000000000005E-2</v>
      </c>
      <c r="Z2" s="50">
        <f>About!$C$15</f>
        <v>6.8000000000000005E-2</v>
      </c>
      <c r="AA2" s="50">
        <f>TREND($Q2:$Z2,$Q$1:$Z$1,AA$1)</f>
        <v>6.8000000000000019E-2</v>
      </c>
      <c r="AB2" s="50">
        <f t="shared" ref="AB2:AJ2" si="0">TREND($Q2:$Z2,$Q$1:$Z$1,AB$1)</f>
        <v>6.8000000000000019E-2</v>
      </c>
      <c r="AC2" s="50">
        <f t="shared" si="0"/>
        <v>6.8000000000000019E-2</v>
      </c>
      <c r="AD2" s="50">
        <f t="shared" si="0"/>
        <v>6.8000000000000019E-2</v>
      </c>
      <c r="AE2" s="50">
        <f t="shared" si="0"/>
        <v>6.8000000000000019E-2</v>
      </c>
      <c r="AF2" s="50">
        <f t="shared" si="0"/>
        <v>6.8000000000000019E-2</v>
      </c>
      <c r="AG2" s="50">
        <f t="shared" si="0"/>
        <v>6.8000000000000019E-2</v>
      </c>
      <c r="AH2" s="50">
        <f t="shared" si="0"/>
        <v>6.8000000000000019E-2</v>
      </c>
      <c r="AI2" s="50">
        <f t="shared" si="0"/>
        <v>6.8000000000000019E-2</v>
      </c>
      <c r="AJ2" s="50">
        <f t="shared" si="0"/>
        <v>6.8000000000000019E-2</v>
      </c>
    </row>
    <row r="3" spans="1:36" x14ac:dyDescent="0.25">
      <c r="A3" s="1" t="s">
        <v>99</v>
      </c>
      <c r="B3" s="50">
        <f>About!$C$15</f>
        <v>6.8000000000000005E-2</v>
      </c>
      <c r="C3" s="50">
        <f>About!$C$15</f>
        <v>6.8000000000000005E-2</v>
      </c>
      <c r="D3" s="50">
        <f>About!$C$15</f>
        <v>6.8000000000000005E-2</v>
      </c>
      <c r="E3" s="50">
        <f>About!$C$15</f>
        <v>6.8000000000000005E-2</v>
      </c>
      <c r="F3" s="50">
        <f>About!$C$15</f>
        <v>6.8000000000000005E-2</v>
      </c>
      <c r="G3" s="50">
        <f>About!$C$15</f>
        <v>6.8000000000000005E-2</v>
      </c>
      <c r="H3" s="50">
        <f>About!$C$15</f>
        <v>6.8000000000000005E-2</v>
      </c>
      <c r="I3" s="50">
        <f>About!$C$15</f>
        <v>6.8000000000000005E-2</v>
      </c>
      <c r="J3" s="50">
        <f>About!$C$15</f>
        <v>6.8000000000000005E-2</v>
      </c>
      <c r="K3" s="50">
        <f>About!$C$15</f>
        <v>6.8000000000000005E-2</v>
      </c>
      <c r="L3" s="50">
        <f>About!$C$15</f>
        <v>6.8000000000000005E-2</v>
      </c>
      <c r="M3" s="50">
        <f>About!$C$15</f>
        <v>6.8000000000000005E-2</v>
      </c>
      <c r="N3" s="50">
        <f>About!$C$15</f>
        <v>6.8000000000000005E-2</v>
      </c>
      <c r="O3" s="50">
        <f>About!$C$15</f>
        <v>6.8000000000000005E-2</v>
      </c>
      <c r="P3" s="50">
        <f>About!$C$15</f>
        <v>6.8000000000000005E-2</v>
      </c>
      <c r="Q3" s="50">
        <f>About!$C$15</f>
        <v>6.8000000000000005E-2</v>
      </c>
      <c r="R3" s="50">
        <f>About!$C$15</f>
        <v>6.8000000000000005E-2</v>
      </c>
      <c r="S3" s="50">
        <f>About!$C$15</f>
        <v>6.8000000000000005E-2</v>
      </c>
      <c r="T3" s="50">
        <f>About!$C$15</f>
        <v>6.8000000000000005E-2</v>
      </c>
      <c r="U3" s="50">
        <f>About!$C$15</f>
        <v>6.8000000000000005E-2</v>
      </c>
      <c r="V3" s="50">
        <f>About!$C$15</f>
        <v>6.8000000000000005E-2</v>
      </c>
      <c r="W3" s="50">
        <f>About!$C$15</f>
        <v>6.8000000000000005E-2</v>
      </c>
      <c r="X3" s="50">
        <f>About!$C$15</f>
        <v>6.8000000000000005E-2</v>
      </c>
      <c r="Y3" s="50">
        <f>About!$C$15</f>
        <v>6.8000000000000005E-2</v>
      </c>
      <c r="Z3" s="50">
        <f>About!$C$15</f>
        <v>6.8000000000000005E-2</v>
      </c>
      <c r="AA3" s="50">
        <f>TREND($Q3:$Z3,$Q$1:$Z$1,AA$1)</f>
        <v>6.8000000000000019E-2</v>
      </c>
      <c r="AB3" s="50">
        <f t="shared" ref="AB3:AJ3" si="1">TREND($Q3:$Z3,$Q$1:$Z$1,AB$1)</f>
        <v>6.8000000000000019E-2</v>
      </c>
      <c r="AC3" s="50">
        <f t="shared" si="1"/>
        <v>6.8000000000000019E-2</v>
      </c>
      <c r="AD3" s="50">
        <f t="shared" si="1"/>
        <v>6.8000000000000019E-2</v>
      </c>
      <c r="AE3" s="50">
        <f t="shared" si="1"/>
        <v>6.8000000000000019E-2</v>
      </c>
      <c r="AF3" s="50">
        <f t="shared" si="1"/>
        <v>6.8000000000000019E-2</v>
      </c>
      <c r="AG3" s="50">
        <f t="shared" si="1"/>
        <v>6.8000000000000019E-2</v>
      </c>
      <c r="AH3" s="50">
        <f t="shared" si="1"/>
        <v>6.8000000000000019E-2</v>
      </c>
      <c r="AI3" s="50">
        <f t="shared" si="1"/>
        <v>6.8000000000000019E-2</v>
      </c>
      <c r="AJ3" s="50">
        <f t="shared" si="1"/>
        <v>6.8000000000000019E-2</v>
      </c>
    </row>
    <row r="4" spans="1:36" x14ac:dyDescent="0.25">
      <c r="A4" s="1" t="s">
        <v>21</v>
      </c>
      <c r="B4" s="50">
        <f>'natural gas PPP surcharge'!$H$30</f>
        <v>7.3599291038765891E-2</v>
      </c>
      <c r="C4" s="50">
        <f>'natural gas PPP surcharge'!$H$30</f>
        <v>7.3599291038765891E-2</v>
      </c>
      <c r="D4" s="50">
        <f>'natural gas PPP surcharge'!$H$30</f>
        <v>7.3599291038765891E-2</v>
      </c>
      <c r="E4" s="50">
        <f>'natural gas PPP surcharge'!$H$30</f>
        <v>7.3599291038765891E-2</v>
      </c>
      <c r="F4" s="50">
        <f>'natural gas PPP surcharge'!$H$30</f>
        <v>7.3599291038765891E-2</v>
      </c>
      <c r="G4" s="50">
        <f>'natural gas PPP surcharge'!$H$30</f>
        <v>7.3599291038765891E-2</v>
      </c>
      <c r="H4" s="50">
        <f>'natural gas PPP surcharge'!$H$30</f>
        <v>7.3599291038765891E-2</v>
      </c>
      <c r="I4" s="50">
        <f>'natural gas PPP surcharge'!$H$30</f>
        <v>7.3599291038765891E-2</v>
      </c>
      <c r="J4" s="50">
        <f>'natural gas PPP surcharge'!$H$30</f>
        <v>7.3599291038765891E-2</v>
      </c>
      <c r="K4" s="50">
        <f>'natural gas PPP surcharge'!$H$30</f>
        <v>7.3599291038765891E-2</v>
      </c>
      <c r="L4" s="50">
        <f>'natural gas PPP surcharge'!$H$30</f>
        <v>7.3599291038765891E-2</v>
      </c>
      <c r="M4" s="50">
        <f>'natural gas PPP surcharge'!$H$30</f>
        <v>7.3599291038765891E-2</v>
      </c>
      <c r="N4" s="50">
        <f>'natural gas PPP surcharge'!$H$30</f>
        <v>7.3599291038765891E-2</v>
      </c>
      <c r="O4" s="50">
        <f>'natural gas PPP surcharge'!$H$30</f>
        <v>7.3599291038765891E-2</v>
      </c>
      <c r="P4" s="50">
        <f>'natural gas PPP surcharge'!$H$30</f>
        <v>7.3599291038765891E-2</v>
      </c>
      <c r="Q4" s="50">
        <f>'natural gas PPP surcharge'!$H$30</f>
        <v>7.3599291038765891E-2</v>
      </c>
      <c r="R4" s="50">
        <f>'natural gas PPP surcharge'!$H$30</f>
        <v>7.3599291038765891E-2</v>
      </c>
      <c r="S4" s="50">
        <f>'natural gas PPP surcharge'!$H$30</f>
        <v>7.3599291038765891E-2</v>
      </c>
      <c r="T4" s="50">
        <f>'natural gas PPP surcharge'!$H$30</f>
        <v>7.3599291038765891E-2</v>
      </c>
      <c r="U4" s="50">
        <f>'natural gas PPP surcharge'!$H$30</f>
        <v>7.3599291038765891E-2</v>
      </c>
      <c r="V4" s="50">
        <f>'natural gas PPP surcharge'!$H$30</f>
        <v>7.3599291038765891E-2</v>
      </c>
      <c r="W4" s="50">
        <f>'natural gas PPP surcharge'!$H$30</f>
        <v>7.3599291038765891E-2</v>
      </c>
      <c r="X4" s="50">
        <f>'natural gas PPP surcharge'!$H$30</f>
        <v>7.3599291038765891E-2</v>
      </c>
      <c r="Y4" s="50">
        <f>'natural gas PPP surcharge'!$H$30</f>
        <v>7.3599291038765891E-2</v>
      </c>
      <c r="Z4" s="50">
        <f>'natural gas PPP surcharge'!$H$30</f>
        <v>7.3599291038765891E-2</v>
      </c>
      <c r="AA4" s="50">
        <f>'natural gas PPP surcharge'!$H$30</f>
        <v>7.3599291038765891E-2</v>
      </c>
      <c r="AB4" s="50">
        <f>'natural gas PPP surcharge'!$H$30</f>
        <v>7.3599291038765891E-2</v>
      </c>
      <c r="AC4" s="50">
        <f>'natural gas PPP surcharge'!$H$30</f>
        <v>7.3599291038765891E-2</v>
      </c>
      <c r="AD4" s="50">
        <f>'natural gas PPP surcharge'!$H$30</f>
        <v>7.3599291038765891E-2</v>
      </c>
      <c r="AE4" s="50">
        <f>'natural gas PPP surcharge'!$H$30</f>
        <v>7.3599291038765891E-2</v>
      </c>
      <c r="AF4" s="50">
        <f>'natural gas PPP surcharge'!$H$30</f>
        <v>7.3599291038765891E-2</v>
      </c>
      <c r="AG4" s="50">
        <f>'natural gas PPP surcharge'!$H$30</f>
        <v>7.3599291038765891E-2</v>
      </c>
      <c r="AH4" s="50">
        <f>'natural gas PPP surcharge'!$H$30</f>
        <v>7.3599291038765891E-2</v>
      </c>
      <c r="AI4" s="50">
        <f>'natural gas PPP surcharge'!$H$30</f>
        <v>7.3599291038765891E-2</v>
      </c>
      <c r="AJ4" s="50">
        <f>'natural gas PPP surcharge'!$H$30</f>
        <v>7.3599291038765891E-2</v>
      </c>
    </row>
    <row r="5" spans="1:36" x14ac:dyDescent="0.25">
      <c r="A5" s="1" t="s">
        <v>22</v>
      </c>
      <c r="B5" s="50">
        <f>About!$C$15</f>
        <v>6.8000000000000005E-2</v>
      </c>
      <c r="C5" s="50">
        <f>About!$C$15</f>
        <v>6.8000000000000005E-2</v>
      </c>
      <c r="D5" s="50">
        <f>About!$C$15</f>
        <v>6.8000000000000005E-2</v>
      </c>
      <c r="E5" s="50">
        <f>About!$C$15</f>
        <v>6.8000000000000005E-2</v>
      </c>
      <c r="F5" s="50">
        <f>About!$C$15</f>
        <v>6.8000000000000005E-2</v>
      </c>
      <c r="G5" s="50">
        <f>About!$C$15</f>
        <v>6.8000000000000005E-2</v>
      </c>
      <c r="H5" s="50">
        <f>About!$C$15</f>
        <v>6.8000000000000005E-2</v>
      </c>
      <c r="I5" s="50">
        <f>About!$C$15</f>
        <v>6.8000000000000005E-2</v>
      </c>
      <c r="J5" s="50">
        <f>About!$C$15</f>
        <v>6.8000000000000005E-2</v>
      </c>
      <c r="K5" s="50">
        <f>About!$C$15</f>
        <v>6.8000000000000005E-2</v>
      </c>
      <c r="L5" s="50">
        <f>About!$C$15</f>
        <v>6.8000000000000005E-2</v>
      </c>
      <c r="M5" s="50">
        <f>About!$C$15</f>
        <v>6.8000000000000005E-2</v>
      </c>
      <c r="N5" s="50">
        <f>About!$C$15</f>
        <v>6.8000000000000005E-2</v>
      </c>
      <c r="O5" s="50">
        <f>About!$C$15</f>
        <v>6.8000000000000005E-2</v>
      </c>
      <c r="P5" s="50">
        <f>About!$C$15</f>
        <v>6.8000000000000005E-2</v>
      </c>
      <c r="Q5" s="50">
        <f>About!$C$15</f>
        <v>6.8000000000000005E-2</v>
      </c>
      <c r="R5" s="50">
        <f>About!$C$15</f>
        <v>6.8000000000000005E-2</v>
      </c>
      <c r="S5" s="50">
        <f>About!$C$15</f>
        <v>6.8000000000000005E-2</v>
      </c>
      <c r="T5" s="50">
        <f>About!$C$15</f>
        <v>6.8000000000000005E-2</v>
      </c>
      <c r="U5" s="50">
        <f>About!$C$15</f>
        <v>6.8000000000000005E-2</v>
      </c>
      <c r="V5" s="50">
        <f>About!$C$15</f>
        <v>6.8000000000000005E-2</v>
      </c>
      <c r="W5" s="50">
        <f>About!$C$15</f>
        <v>6.8000000000000005E-2</v>
      </c>
      <c r="X5" s="50">
        <f>About!$C$15</f>
        <v>6.8000000000000005E-2</v>
      </c>
      <c r="Y5" s="50">
        <f>About!$C$15</f>
        <v>6.8000000000000005E-2</v>
      </c>
      <c r="Z5" s="50">
        <f>About!$C$15</f>
        <v>6.8000000000000005E-2</v>
      </c>
      <c r="AA5" s="50">
        <f t="shared" ref="AA5:AJ9" si="2">TREND($Q5:$Z5,$Q$1:$Z$1,AA$1)</f>
        <v>6.8000000000000019E-2</v>
      </c>
      <c r="AB5" s="50">
        <f t="shared" si="2"/>
        <v>6.8000000000000019E-2</v>
      </c>
      <c r="AC5" s="50">
        <f t="shared" si="2"/>
        <v>6.8000000000000019E-2</v>
      </c>
      <c r="AD5" s="50">
        <f t="shared" si="2"/>
        <v>6.8000000000000019E-2</v>
      </c>
      <c r="AE5" s="50">
        <f t="shared" si="2"/>
        <v>6.8000000000000019E-2</v>
      </c>
      <c r="AF5" s="50">
        <f t="shared" si="2"/>
        <v>6.8000000000000019E-2</v>
      </c>
      <c r="AG5" s="50">
        <f t="shared" si="2"/>
        <v>6.8000000000000019E-2</v>
      </c>
      <c r="AH5" s="50">
        <f t="shared" si="2"/>
        <v>6.8000000000000019E-2</v>
      </c>
      <c r="AI5" s="50">
        <f t="shared" si="2"/>
        <v>6.8000000000000019E-2</v>
      </c>
      <c r="AJ5" s="50">
        <f t="shared" si="2"/>
        <v>6.8000000000000019E-2</v>
      </c>
    </row>
    <row r="6" spans="1:36" x14ac:dyDescent="0.25">
      <c r="A6" s="1" t="s">
        <v>23</v>
      </c>
      <c r="B6" s="50">
        <v>0</v>
      </c>
      <c r="C6" s="50">
        <v>0</v>
      </c>
      <c r="D6" s="50">
        <v>0</v>
      </c>
      <c r="E6" s="50">
        <v>0</v>
      </c>
      <c r="F6" s="50">
        <v>0</v>
      </c>
      <c r="G6" s="50">
        <v>0</v>
      </c>
      <c r="H6" s="50">
        <v>0</v>
      </c>
      <c r="I6" s="50">
        <v>0</v>
      </c>
      <c r="J6" s="50">
        <v>0</v>
      </c>
      <c r="K6" s="50">
        <v>0</v>
      </c>
      <c r="L6" s="50">
        <v>0</v>
      </c>
      <c r="M6" s="50">
        <v>0</v>
      </c>
      <c r="N6" s="50">
        <v>0</v>
      </c>
      <c r="O6" s="50">
        <v>0</v>
      </c>
      <c r="P6" s="50">
        <v>0</v>
      </c>
      <c r="Q6" s="50">
        <v>0</v>
      </c>
      <c r="R6" s="50">
        <v>0</v>
      </c>
      <c r="S6" s="50">
        <v>0</v>
      </c>
      <c r="T6" s="50">
        <v>0</v>
      </c>
      <c r="U6" s="50">
        <v>0</v>
      </c>
      <c r="V6" s="50">
        <v>0</v>
      </c>
      <c r="W6" s="50">
        <v>0</v>
      </c>
      <c r="X6" s="50">
        <v>0</v>
      </c>
      <c r="Y6" s="50">
        <v>0</v>
      </c>
      <c r="Z6" s="50">
        <v>0</v>
      </c>
      <c r="AA6" s="50">
        <f t="shared" si="2"/>
        <v>0</v>
      </c>
      <c r="AB6" s="50">
        <f t="shared" si="2"/>
        <v>0</v>
      </c>
      <c r="AC6" s="50">
        <f t="shared" si="2"/>
        <v>0</v>
      </c>
      <c r="AD6" s="50">
        <f t="shared" si="2"/>
        <v>0</v>
      </c>
      <c r="AE6" s="50">
        <f t="shared" si="2"/>
        <v>0</v>
      </c>
      <c r="AF6" s="50">
        <f t="shared" si="2"/>
        <v>0</v>
      </c>
      <c r="AG6" s="50">
        <f t="shared" si="2"/>
        <v>0</v>
      </c>
      <c r="AH6" s="50">
        <f t="shared" si="2"/>
        <v>0</v>
      </c>
      <c r="AI6" s="50">
        <f t="shared" si="2"/>
        <v>0</v>
      </c>
      <c r="AJ6" s="50">
        <f t="shared" si="2"/>
        <v>0</v>
      </c>
    </row>
    <row r="7" spans="1:36" x14ac:dyDescent="0.25">
      <c r="A7" s="1" t="s">
        <v>24</v>
      </c>
      <c r="B7" s="50">
        <v>0</v>
      </c>
      <c r="C7" s="50">
        <v>0</v>
      </c>
      <c r="D7" s="50">
        <v>0</v>
      </c>
      <c r="E7" s="50">
        <v>0</v>
      </c>
      <c r="F7" s="50">
        <v>0</v>
      </c>
      <c r="G7" s="50">
        <v>0</v>
      </c>
      <c r="H7" s="50">
        <v>0</v>
      </c>
      <c r="I7" s="50">
        <v>0</v>
      </c>
      <c r="J7" s="50">
        <v>0</v>
      </c>
      <c r="K7" s="50">
        <v>0</v>
      </c>
      <c r="L7" s="50">
        <v>0</v>
      </c>
      <c r="M7" s="50">
        <v>0</v>
      </c>
      <c r="N7" s="50">
        <v>0</v>
      </c>
      <c r="O7" s="50">
        <v>0</v>
      </c>
      <c r="P7" s="50">
        <v>0</v>
      </c>
      <c r="Q7" s="50">
        <v>0</v>
      </c>
      <c r="R7" s="50">
        <v>0</v>
      </c>
      <c r="S7" s="50">
        <v>0</v>
      </c>
      <c r="T7" s="50">
        <v>0</v>
      </c>
      <c r="U7" s="50">
        <v>0</v>
      </c>
      <c r="V7" s="50">
        <v>0</v>
      </c>
      <c r="W7" s="50">
        <v>0</v>
      </c>
      <c r="X7" s="50">
        <v>0</v>
      </c>
      <c r="Y7" s="50">
        <v>0</v>
      </c>
      <c r="Z7" s="50">
        <v>0</v>
      </c>
      <c r="AA7" s="50">
        <f t="shared" si="2"/>
        <v>0</v>
      </c>
      <c r="AB7" s="50">
        <f t="shared" si="2"/>
        <v>0</v>
      </c>
      <c r="AC7" s="50">
        <f t="shared" si="2"/>
        <v>0</v>
      </c>
      <c r="AD7" s="50">
        <f t="shared" si="2"/>
        <v>0</v>
      </c>
      <c r="AE7" s="50">
        <f t="shared" si="2"/>
        <v>0</v>
      </c>
      <c r="AF7" s="50">
        <f t="shared" si="2"/>
        <v>0</v>
      </c>
      <c r="AG7" s="50">
        <f t="shared" si="2"/>
        <v>0</v>
      </c>
      <c r="AH7" s="50">
        <f t="shared" si="2"/>
        <v>0</v>
      </c>
      <c r="AI7" s="50">
        <f t="shared" si="2"/>
        <v>0</v>
      </c>
      <c r="AJ7" s="50">
        <f t="shared" si="2"/>
        <v>0</v>
      </c>
    </row>
    <row r="8" spans="1:36" x14ac:dyDescent="0.25">
      <c r="A8" s="1" t="s">
        <v>46</v>
      </c>
      <c r="B8" s="50">
        <v>0</v>
      </c>
      <c r="C8" s="50">
        <v>0</v>
      </c>
      <c r="D8" s="50">
        <v>0</v>
      </c>
      <c r="E8" s="50">
        <v>0</v>
      </c>
      <c r="F8" s="50">
        <v>0</v>
      </c>
      <c r="G8" s="50">
        <v>0</v>
      </c>
      <c r="H8" s="50">
        <v>0</v>
      </c>
      <c r="I8" s="50">
        <v>0</v>
      </c>
      <c r="J8" s="50">
        <v>0</v>
      </c>
      <c r="K8" s="50">
        <v>0</v>
      </c>
      <c r="L8" s="50">
        <v>0</v>
      </c>
      <c r="M8" s="50">
        <v>0</v>
      </c>
      <c r="N8" s="50">
        <v>0</v>
      </c>
      <c r="O8" s="50">
        <v>0</v>
      </c>
      <c r="P8" s="50">
        <v>0</v>
      </c>
      <c r="Q8" s="50">
        <v>0</v>
      </c>
      <c r="R8" s="50">
        <v>0</v>
      </c>
      <c r="S8" s="50">
        <v>0</v>
      </c>
      <c r="T8" s="50">
        <v>0</v>
      </c>
      <c r="U8" s="50">
        <v>0</v>
      </c>
      <c r="V8" s="50">
        <v>0</v>
      </c>
      <c r="W8" s="50">
        <v>0</v>
      </c>
      <c r="X8" s="50">
        <v>0</v>
      </c>
      <c r="Y8" s="50">
        <v>0</v>
      </c>
      <c r="Z8" s="50">
        <v>0</v>
      </c>
      <c r="AA8" s="50">
        <f t="shared" si="2"/>
        <v>0</v>
      </c>
      <c r="AB8" s="50">
        <f t="shared" si="2"/>
        <v>0</v>
      </c>
      <c r="AC8" s="50">
        <f t="shared" si="2"/>
        <v>0</v>
      </c>
      <c r="AD8" s="50">
        <f t="shared" si="2"/>
        <v>0</v>
      </c>
      <c r="AE8" s="50">
        <f t="shared" si="2"/>
        <v>0</v>
      </c>
      <c r="AF8" s="50">
        <f t="shared" si="2"/>
        <v>0</v>
      </c>
      <c r="AG8" s="50">
        <f t="shared" si="2"/>
        <v>0</v>
      </c>
      <c r="AH8" s="50">
        <f t="shared" si="2"/>
        <v>0</v>
      </c>
      <c r="AI8" s="50">
        <f t="shared" si="2"/>
        <v>0</v>
      </c>
      <c r="AJ8" s="50">
        <f t="shared" si="2"/>
        <v>0</v>
      </c>
    </row>
    <row r="9" spans="1:36" x14ac:dyDescent="0.25">
      <c r="A9" s="1" t="s">
        <v>25</v>
      </c>
      <c r="B9" s="50">
        <f>About!$C$15</f>
        <v>6.8000000000000005E-2</v>
      </c>
      <c r="C9" s="50">
        <f>About!$C$15</f>
        <v>6.8000000000000005E-2</v>
      </c>
      <c r="D9" s="50">
        <f>About!$C$15</f>
        <v>6.8000000000000005E-2</v>
      </c>
      <c r="E9" s="50">
        <f>About!$C$15</f>
        <v>6.8000000000000005E-2</v>
      </c>
      <c r="F9" s="50">
        <f>About!$C$15</f>
        <v>6.8000000000000005E-2</v>
      </c>
      <c r="G9" s="50">
        <f>About!$C$15</f>
        <v>6.8000000000000005E-2</v>
      </c>
      <c r="H9" s="50">
        <f>About!$C$15</f>
        <v>6.8000000000000005E-2</v>
      </c>
      <c r="I9" s="50">
        <f>About!$C$15</f>
        <v>6.8000000000000005E-2</v>
      </c>
      <c r="J9" s="50">
        <f>About!$C$15</f>
        <v>6.8000000000000005E-2</v>
      </c>
      <c r="K9" s="50">
        <f>About!$C$15</f>
        <v>6.8000000000000005E-2</v>
      </c>
      <c r="L9" s="50">
        <f>About!$C$15</f>
        <v>6.8000000000000005E-2</v>
      </c>
      <c r="M9" s="50">
        <f>About!$C$15</f>
        <v>6.8000000000000005E-2</v>
      </c>
      <c r="N9" s="50">
        <f>About!$C$15</f>
        <v>6.8000000000000005E-2</v>
      </c>
      <c r="O9" s="50">
        <f>About!$C$15</f>
        <v>6.8000000000000005E-2</v>
      </c>
      <c r="P9" s="50">
        <f>About!$C$15</f>
        <v>6.8000000000000005E-2</v>
      </c>
      <c r="Q9" s="50">
        <f>About!$C$15</f>
        <v>6.8000000000000005E-2</v>
      </c>
      <c r="R9" s="50">
        <f>About!$C$15</f>
        <v>6.8000000000000005E-2</v>
      </c>
      <c r="S9" s="50">
        <f>About!$C$15</f>
        <v>6.8000000000000005E-2</v>
      </c>
      <c r="T9" s="50">
        <f>About!$C$15</f>
        <v>6.8000000000000005E-2</v>
      </c>
      <c r="U9" s="50">
        <f>About!$C$15</f>
        <v>6.8000000000000005E-2</v>
      </c>
      <c r="V9" s="50">
        <f>About!$C$15</f>
        <v>6.8000000000000005E-2</v>
      </c>
      <c r="W9" s="50">
        <f>About!$C$15</f>
        <v>6.8000000000000005E-2</v>
      </c>
      <c r="X9" s="50">
        <f>About!$C$15</f>
        <v>6.8000000000000005E-2</v>
      </c>
      <c r="Y9" s="50">
        <f>About!$C$15</f>
        <v>6.8000000000000005E-2</v>
      </c>
      <c r="Z9" s="50">
        <f>About!$C$15</f>
        <v>6.8000000000000005E-2</v>
      </c>
      <c r="AA9" s="50">
        <f t="shared" si="2"/>
        <v>6.8000000000000019E-2</v>
      </c>
      <c r="AB9" s="50">
        <f t="shared" si="2"/>
        <v>6.8000000000000019E-2</v>
      </c>
      <c r="AC9" s="50">
        <f t="shared" si="2"/>
        <v>6.8000000000000019E-2</v>
      </c>
      <c r="AD9" s="50">
        <f t="shared" si="2"/>
        <v>6.8000000000000019E-2</v>
      </c>
      <c r="AE9" s="50">
        <f t="shared" si="2"/>
        <v>6.8000000000000019E-2</v>
      </c>
      <c r="AF9" s="50">
        <f t="shared" si="2"/>
        <v>6.8000000000000019E-2</v>
      </c>
      <c r="AG9" s="50">
        <f t="shared" si="2"/>
        <v>6.8000000000000019E-2</v>
      </c>
      <c r="AH9" s="50">
        <f t="shared" si="2"/>
        <v>6.8000000000000019E-2</v>
      </c>
      <c r="AI9" s="50">
        <f t="shared" si="2"/>
        <v>6.8000000000000019E-2</v>
      </c>
      <c r="AJ9" s="50">
        <f t="shared" si="2"/>
        <v>6.8000000000000019E-2</v>
      </c>
    </row>
    <row r="10" spans="1:36" x14ac:dyDescent="0.25">
      <c r="A10" s="1" t="s">
        <v>26</v>
      </c>
      <c r="B10" s="50">
        <f>'gas calculations'!B4</f>
        <v>0.2417505391804457</v>
      </c>
      <c r="C10" s="50">
        <f>'gas calculations'!C4</f>
        <v>0.21836038961038959</v>
      </c>
      <c r="D10" s="50">
        <f>'gas calculations'!D4</f>
        <v>0.18939735285834974</v>
      </c>
      <c r="E10" s="50">
        <f>'gas calculations'!E4</f>
        <v>0.18802448168251479</v>
      </c>
      <c r="F10" s="50">
        <f>'gas calculations'!F4</f>
        <v>0.18251664272938156</v>
      </c>
      <c r="G10" s="50">
        <f>'gas calculations'!G4</f>
        <v>0.18112586764899993</v>
      </c>
      <c r="H10" s="50">
        <f>'gas calculations'!H4</f>
        <v>0.18059910592840861</v>
      </c>
      <c r="I10" s="50">
        <f>'gas calculations'!I4</f>
        <v>0.17808851746674226</v>
      </c>
      <c r="J10" s="50">
        <f>'gas calculations'!J4</f>
        <v>0.17563223878573264</v>
      </c>
      <c r="K10" s="50">
        <f>'gas calculations'!K4</f>
        <v>0.17368227220335991</v>
      </c>
      <c r="L10" s="50">
        <f>'gas calculations'!L4</f>
        <v>0.17226193656631328</v>
      </c>
      <c r="M10" s="50">
        <f>'gas calculations'!M4</f>
        <v>0.16877289240460686</v>
      </c>
      <c r="N10" s="50">
        <f>'gas calculations'!N4</f>
        <v>0.16757395389506227</v>
      </c>
      <c r="O10" s="50">
        <f>'gas calculations'!O4</f>
        <v>0.16356815936094868</v>
      </c>
      <c r="P10" s="50">
        <f>'gas calculations'!P4</f>
        <v>0.16289041447760899</v>
      </c>
      <c r="Q10" s="50">
        <f>'gas calculations'!Q4</f>
        <v>0.16113528997554419</v>
      </c>
      <c r="R10" s="50">
        <f>'gas calculations'!R4</f>
        <v>0.15979098348587326</v>
      </c>
      <c r="S10" s="50">
        <f>'gas calculations'!S4</f>
        <v>0.15914033949429784</v>
      </c>
      <c r="T10" s="50">
        <f>'gas calculations'!T4</f>
        <v>0.15798366265946212</v>
      </c>
      <c r="U10" s="50">
        <f>'gas calculations'!U4</f>
        <v>0.15697290584308299</v>
      </c>
      <c r="V10" s="50">
        <f>'gas calculations'!V4</f>
        <v>0.15567687613727094</v>
      </c>
      <c r="W10" s="50">
        <f>'gas calculations'!W4</f>
        <v>0.15568571873071735</v>
      </c>
      <c r="X10" s="50">
        <f>'gas calculations'!X4</f>
        <v>0.15479293437518191</v>
      </c>
      <c r="Y10" s="50">
        <f>'gas calculations'!Y4</f>
        <v>0.15381075372235892</v>
      </c>
      <c r="Z10" s="50">
        <f>'gas calculations'!Z4</f>
        <v>0.15273523725805363</v>
      </c>
      <c r="AA10" s="50">
        <f>'gas calculations'!AA4</f>
        <v>0.15220604856329875</v>
      </c>
      <c r="AB10" s="50">
        <f>'gas calculations'!AB4</f>
        <v>0.15101909636648991</v>
      </c>
      <c r="AC10" s="50">
        <f>'gas calculations'!AC4</f>
        <v>0.15078051714550833</v>
      </c>
      <c r="AD10" s="50">
        <f>'gas calculations'!AD4</f>
        <v>0.15077664708144917</v>
      </c>
      <c r="AE10" s="50">
        <f>'gas calculations'!AE4</f>
        <v>0.15044744668388083</v>
      </c>
      <c r="AF10" s="50">
        <f>'gas calculations'!AF4</f>
        <v>0.14997505005798956</v>
      </c>
      <c r="AG10" s="50">
        <f>'gas calculations'!AG4</f>
        <v>0.14960191696329447</v>
      </c>
      <c r="AH10" s="50">
        <f>'gas calculations'!AH4</f>
        <v>0.14888598722744584</v>
      </c>
      <c r="AI10" s="50">
        <f>'gas calculations'!AI4</f>
        <v>0.14880665416726424</v>
      </c>
      <c r="AJ10" s="50">
        <f>'gas calculations'!AJ4</f>
        <v>0.14884558016085755</v>
      </c>
    </row>
    <row r="11" spans="1:36" x14ac:dyDescent="0.25">
      <c r="A11" s="1" t="s">
        <v>27</v>
      </c>
      <c r="B11" s="50">
        <f>'diesel calculations'!B5</f>
        <v>0.25454031650339115</v>
      </c>
      <c r="C11" s="50">
        <f>'diesel calculations'!C5</f>
        <v>0.22026410172807306</v>
      </c>
      <c r="D11" s="50">
        <f>'diesel calculations'!D5</f>
        <v>0.22600671140939599</v>
      </c>
      <c r="E11" s="50">
        <f>'diesel calculations'!E5</f>
        <v>0.22825560074105164</v>
      </c>
      <c r="F11" s="50">
        <f>'diesel calculations'!F5</f>
        <v>0.21794961306322008</v>
      </c>
      <c r="G11" s="50">
        <f>'diesel calculations'!G5</f>
        <v>0.21917481898875182</v>
      </c>
      <c r="H11" s="50">
        <f>'diesel calculations'!H5</f>
        <v>0.22131205070198362</v>
      </c>
      <c r="I11" s="50">
        <f>'diesel calculations'!I5</f>
        <v>0.21998759643702226</v>
      </c>
      <c r="J11" s="50">
        <f>'diesel calculations'!J5</f>
        <v>0.21609987410643972</v>
      </c>
      <c r="K11" s="50">
        <f>'diesel calculations'!K5</f>
        <v>0.21242336818979443</v>
      </c>
      <c r="L11" s="50">
        <f>'diesel calculations'!L5</f>
        <v>0.21034853733704248</v>
      </c>
      <c r="M11" s="50">
        <f>'diesel calculations'!M5</f>
        <v>0.20456265841947338</v>
      </c>
      <c r="N11" s="50">
        <f>'diesel calculations'!N5</f>
        <v>0.20273074132765981</v>
      </c>
      <c r="O11" s="50">
        <f>'diesel calculations'!O5</f>
        <v>0.19700589614740815</v>
      </c>
      <c r="P11" s="50">
        <f>'diesel calculations'!P5</f>
        <v>0.19551051619983104</v>
      </c>
      <c r="Q11" s="50">
        <f>'diesel calculations'!Q5</f>
        <v>0.19356902293016487</v>
      </c>
      <c r="R11" s="50">
        <f>'diesel calculations'!R5</f>
        <v>0.19134127978285426</v>
      </c>
      <c r="S11" s="50">
        <f>'diesel calculations'!S5</f>
        <v>0.18944860312435621</v>
      </c>
      <c r="T11" s="50">
        <f>'diesel calculations'!T5</f>
        <v>0.18883201029313915</v>
      </c>
      <c r="U11" s="50">
        <f>'diesel calculations'!U5</f>
        <v>0.18711755761059717</v>
      </c>
      <c r="V11" s="50">
        <f>'diesel calculations'!V5</f>
        <v>0.18490150918526124</v>
      </c>
      <c r="W11" s="50">
        <f>'diesel calculations'!W5</f>
        <v>0.18534020207550989</v>
      </c>
      <c r="X11" s="50">
        <f>'diesel calculations'!X5</f>
        <v>0.18422284387693524</v>
      </c>
      <c r="Y11" s="50">
        <f>'diesel calculations'!Y5</f>
        <v>0.18320513039229752</v>
      </c>
      <c r="Z11" s="50">
        <f>'diesel calculations'!Z5</f>
        <v>0.18233420009103476</v>
      </c>
      <c r="AA11" s="50">
        <f>'diesel calculations'!AA5</f>
        <v>0.18218886066439083</v>
      </c>
      <c r="AB11" s="50">
        <f>'diesel calculations'!AB5</f>
        <v>0.18111561225990799</v>
      </c>
      <c r="AC11" s="50">
        <f>'diesel calculations'!AC5</f>
        <v>0.18112505945087642</v>
      </c>
      <c r="AD11" s="50">
        <f>'diesel calculations'!AD5</f>
        <v>0.18187538309645801</v>
      </c>
      <c r="AE11" s="50">
        <f>'diesel calculations'!AE5</f>
        <v>0.18161691752904616</v>
      </c>
      <c r="AF11" s="50">
        <f>'diesel calculations'!AF5</f>
        <v>0.18244956825626163</v>
      </c>
      <c r="AG11" s="50">
        <f>'diesel calculations'!AG5</f>
        <v>0.18340027620922103</v>
      </c>
      <c r="AH11" s="50">
        <f>'diesel calculations'!AH5</f>
        <v>0.18318142213755989</v>
      </c>
      <c r="AI11" s="50">
        <f>'diesel calculations'!AI5</f>
        <v>0.18358834990790052</v>
      </c>
      <c r="AJ11" s="50">
        <f>'diesel calculations'!AJ5</f>
        <v>0.18373922236181825</v>
      </c>
    </row>
    <row r="12" spans="1:36" x14ac:dyDescent="0.25">
      <c r="A12" s="1" t="s">
        <v>28</v>
      </c>
      <c r="B12" s="50">
        <v>0.19861610352264558</v>
      </c>
      <c r="C12" s="50">
        <v>0.21836038961038959</v>
      </c>
      <c r="D12" s="50">
        <v>0.21689100149552315</v>
      </c>
      <c r="E12" s="50">
        <v>0.21530233805822885</v>
      </c>
      <c r="F12" s="50">
        <v>0.21170262136661136</v>
      </c>
      <c r="G12" s="50">
        <v>0.20788081913341408</v>
      </c>
      <c r="H12" s="50">
        <v>0.20491971139182596</v>
      </c>
      <c r="I12" s="50">
        <v>0.20209087149576749</v>
      </c>
      <c r="J12" s="50">
        <v>0.19940104563009312</v>
      </c>
      <c r="K12" s="50">
        <v>0.19596039395205811</v>
      </c>
      <c r="L12" s="50">
        <v>0.19273115706027849</v>
      </c>
      <c r="M12" s="50">
        <v>0.18940075447800386</v>
      </c>
      <c r="N12" s="50">
        <v>0.18539248524787638</v>
      </c>
      <c r="O12" s="50">
        <v>0.1817968549585163</v>
      </c>
      <c r="P12" s="50">
        <v>0.17835214010444056</v>
      </c>
      <c r="Q12" s="50">
        <v>0.1749895339560027</v>
      </c>
      <c r="R12" s="50">
        <v>0.17089313873424322</v>
      </c>
      <c r="S12" s="50">
        <v>0.16692721634667651</v>
      </c>
      <c r="T12" s="50">
        <v>0.16328191355428578</v>
      </c>
      <c r="U12" s="50">
        <v>0.15967515110409194</v>
      </c>
      <c r="V12" s="50">
        <v>0.15619328351364981</v>
      </c>
      <c r="W12" s="50">
        <v>0.15324772345066542</v>
      </c>
      <c r="X12" s="50">
        <v>0.14976701296334261</v>
      </c>
      <c r="Y12" s="50">
        <v>0.1459984819528341</v>
      </c>
      <c r="Z12" s="50">
        <v>0.14279588618846051</v>
      </c>
      <c r="AA12" s="50">
        <v>0.13964285863184314</v>
      </c>
      <c r="AB12" s="50">
        <v>0.13656597596929518</v>
      </c>
      <c r="AC12" s="50">
        <v>0.1335631158609728</v>
      </c>
      <c r="AD12" s="50">
        <v>0.13063222749804115</v>
      </c>
      <c r="AE12" s="50">
        <v>0.12777132871434041</v>
      </c>
      <c r="AF12" s="50">
        <v>0.12497850301710119</v>
      </c>
      <c r="AG12" s="50">
        <v>0.12225189708405221</v>
      </c>
      <c r="AH12" s="50">
        <v>0.11958971805738942</v>
      </c>
      <c r="AI12" s="50">
        <v>0.11699023136195751</v>
      </c>
      <c r="AJ12" s="50">
        <v>0.11445078171267192</v>
      </c>
    </row>
    <row r="13" spans="1:36" x14ac:dyDescent="0.25">
      <c r="A13" s="1" t="s">
        <v>29</v>
      </c>
      <c r="B13" s="50">
        <f>'biodiesel calculations'!B4</f>
        <v>0.15573208884154094</v>
      </c>
      <c r="C13" s="50">
        <f>'biodiesel calculations'!C4</f>
        <v>0.14371119407952154</v>
      </c>
      <c r="D13" s="50">
        <f>'biodiesel calculations'!D4</f>
        <v>0.18526741915286263</v>
      </c>
      <c r="E13" s="50">
        <f>'biodiesel calculations'!E4</f>
        <v>0.18541040881955551</v>
      </c>
      <c r="F13" s="50">
        <f>'biodiesel calculations'!F4</f>
        <v>0.18470760330608979</v>
      </c>
      <c r="G13" s="50">
        <f>'biodiesel calculations'!G4</f>
        <v>0.18396694772957645</v>
      </c>
      <c r="H13" s="50">
        <f>'biodiesel calculations'!H4</f>
        <v>0.18370019423572889</v>
      </c>
      <c r="I13" s="50">
        <f>'biodiesel calculations'!I4</f>
        <v>0.186087087574315</v>
      </c>
      <c r="J13" s="50">
        <f>'biodiesel calculations'!J4</f>
        <v>0.18632777302025938</v>
      </c>
      <c r="K13" s="50">
        <f>'biodiesel calculations'!K4</f>
        <v>0.18657267020971721</v>
      </c>
      <c r="L13" s="50">
        <f>'biodiesel calculations'!L4</f>
        <v>0.1868322336412396</v>
      </c>
      <c r="M13" s="50">
        <f>'biodiesel calculations'!M4</f>
        <v>0.1871120747282827</v>
      </c>
      <c r="N13" s="50">
        <f>'biodiesel calculations'!N4</f>
        <v>0.18741839962594295</v>
      </c>
      <c r="O13" s="50">
        <f>'biodiesel calculations'!O4</f>
        <v>0.1877586958635275</v>
      </c>
      <c r="P13" s="50">
        <f>'biodiesel calculations'!P4</f>
        <v>0.1881494199443024</v>
      </c>
      <c r="Q13" s="50">
        <f>'biodiesel calculations'!Q4</f>
        <v>0.17289255633515552</v>
      </c>
      <c r="R13" s="50">
        <f>'biodiesel calculations'!R4</f>
        <v>0.17331149858576453</v>
      </c>
      <c r="S13" s="50">
        <f>'biodiesel calculations'!S4</f>
        <v>0.17375573186165452</v>
      </c>
      <c r="T13" s="50">
        <f>'biodiesel calculations'!T4</f>
        <v>0.17426806378872448</v>
      </c>
      <c r="U13" s="50">
        <f>'biodiesel calculations'!U4</f>
        <v>0.16133549585268561</v>
      </c>
      <c r="V13" s="50">
        <f>'biodiesel calculations'!V4</f>
        <v>0.16215267681394374</v>
      </c>
      <c r="W13" s="50">
        <f>'biodiesel calculations'!W4</f>
        <v>0.16264082588305054</v>
      </c>
      <c r="X13" s="50">
        <f>'biodiesel calculations'!X4</f>
        <v>0.16362503787778637</v>
      </c>
      <c r="Y13" s="50">
        <f>'biodiesel calculations'!Y4</f>
        <v>0.16466005819643348</v>
      </c>
      <c r="Z13" s="50">
        <f>'biodiesel calculations'!Z4</f>
        <v>0.16639201768326253</v>
      </c>
      <c r="AA13" s="50">
        <f>'biodiesel calculations'!AA4</f>
        <v>0.16718727814229464</v>
      </c>
      <c r="AB13" s="50">
        <f>'biodiesel calculations'!AB4</f>
        <v>0.1460545168150891</v>
      </c>
      <c r="AC13" s="50">
        <f>'biodiesel calculations'!AC4</f>
        <v>0.14579057361910355</v>
      </c>
      <c r="AD13" s="50">
        <f>'biodiesel calculations'!AD4</f>
        <v>0.14567140505796089</v>
      </c>
      <c r="AE13" s="50">
        <f>'biodiesel calculations'!AE4</f>
        <v>0.14558395876655908</v>
      </c>
      <c r="AF13" s="50">
        <f>'biodiesel calculations'!AF4</f>
        <v>0.1454948850176043</v>
      </c>
      <c r="AG13" s="50">
        <f>'biodiesel calculations'!AG4</f>
        <v>0.14540415866153059</v>
      </c>
      <c r="AH13" s="50">
        <f>'biodiesel calculations'!AH4</f>
        <v>0.14531121665812868</v>
      </c>
      <c r="AI13" s="50">
        <f>'biodiesel calculations'!AI4</f>
        <v>0.14521706490738934</v>
      </c>
      <c r="AJ13" s="50">
        <f>'biodiesel calculations'!AJ4</f>
        <v>0.14494618012031193</v>
      </c>
    </row>
    <row r="14" spans="1:36" x14ac:dyDescent="0.25">
      <c r="A14" s="1" t="s">
        <v>30</v>
      </c>
      <c r="B14" s="50">
        <f>SUM('AEO Table 59'!E33:E34)/('AEO Table 59'!E32-SUM('AEO Table 59'!E33:E34))</f>
        <v>7.9100593914764455E-2</v>
      </c>
      <c r="C14" s="50">
        <f>SUM('AEO Table 59'!F33:F34)/('AEO Table 59'!F32-SUM('AEO Table 59'!F33:F34))</f>
        <v>6.1016347719941945E-2</v>
      </c>
      <c r="D14" s="50">
        <f>SUM('AEO Table 59'!G33:G34)/('AEO Table 59'!G32-SUM('AEO Table 59'!G33:G34))</f>
        <v>5.2898851339937797E-2</v>
      </c>
      <c r="E14" s="50">
        <f>SUM('AEO Table 59'!H33:H34)/('AEO Table 59'!H32-SUM('AEO Table 59'!H33:H34))</f>
        <v>4.3467152777098145E-2</v>
      </c>
      <c r="F14" s="50">
        <f>SUM('AEO Table 59'!I33:I34)/('AEO Table 59'!I32-SUM('AEO Table 59'!I33:I34))</f>
        <v>3.977281112199145E-2</v>
      </c>
      <c r="G14" s="50">
        <f>SUM('AEO Table 59'!J33:J34)/('AEO Table 59'!J32-SUM('AEO Table 59'!J33:J34))</f>
        <v>3.7201766655127248E-2</v>
      </c>
      <c r="H14" s="50">
        <f>SUM('AEO Table 59'!K33:K34)/('AEO Table 59'!K32-SUM('AEO Table 59'!K33:K34))</f>
        <v>3.5395028859064176E-2</v>
      </c>
      <c r="I14" s="50">
        <f>SUM('AEO Table 59'!L33:L34)/('AEO Table 59'!L32-SUM('AEO Table 59'!L33:L34))</f>
        <v>3.4250055863373187E-2</v>
      </c>
      <c r="J14" s="50">
        <f>SUM('AEO Table 59'!M33:M34)/('AEO Table 59'!M32-SUM('AEO Table 59'!M33:M34))</f>
        <v>3.3247502385571136E-2</v>
      </c>
      <c r="K14" s="50">
        <f>SUM('AEO Table 59'!N33:N34)/('AEO Table 59'!N32-SUM('AEO Table 59'!N33:N34))</f>
        <v>3.2128028671409244E-2</v>
      </c>
      <c r="L14" s="50">
        <f>SUM('AEO Table 59'!O33:O34)/('AEO Table 59'!O32-SUM('AEO Table 59'!O33:O34))</f>
        <v>3.0853106438632656E-2</v>
      </c>
      <c r="M14" s="50">
        <f>SUM('AEO Table 59'!P33:P34)/('AEO Table 59'!P32-SUM('AEO Table 59'!P33:P34))</f>
        <v>2.9862625979502049E-2</v>
      </c>
      <c r="N14" s="50">
        <f>SUM('AEO Table 59'!Q33:Q34)/('AEO Table 59'!Q32-SUM('AEO Table 59'!Q33:Q34))</f>
        <v>2.9024651805334232E-2</v>
      </c>
      <c r="O14" s="50">
        <f>SUM('AEO Table 59'!R33:R34)/('AEO Table 59'!R32-SUM('AEO Table 59'!R33:R34))</f>
        <v>2.8082735428540825E-2</v>
      </c>
      <c r="P14" s="50">
        <f>SUM('AEO Table 59'!S33:S34)/('AEO Table 59'!S32-SUM('AEO Table 59'!S33:S34))</f>
        <v>2.7316418727623481E-2</v>
      </c>
      <c r="Q14" s="50">
        <f>SUM('AEO Table 59'!T33:T34)/('AEO Table 59'!T32-SUM('AEO Table 59'!T33:T34))</f>
        <v>2.6267361628746301E-2</v>
      </c>
      <c r="R14" s="50">
        <f>SUM('AEO Table 59'!U33:U34)/('AEO Table 59'!U32-SUM('AEO Table 59'!U33:U34))</f>
        <v>2.5240616478271419E-2</v>
      </c>
      <c r="S14" s="50">
        <f>SUM('AEO Table 59'!V33:V34)/('AEO Table 59'!V32-SUM('AEO Table 59'!V33:V34))</f>
        <v>2.4328408684329617E-2</v>
      </c>
      <c r="T14" s="50">
        <f>SUM('AEO Table 59'!W33:W34)/('AEO Table 59'!W32-SUM('AEO Table 59'!W33:W34))</f>
        <v>2.3323818759857031E-2</v>
      </c>
      <c r="U14" s="50">
        <f>SUM('AEO Table 59'!X33:X34)/('AEO Table 59'!X32-SUM('AEO Table 59'!X33:X34))</f>
        <v>2.2646446120721003E-2</v>
      </c>
      <c r="V14" s="50">
        <f>SUM('AEO Table 59'!Y33:Y34)/('AEO Table 59'!Y32-SUM('AEO Table 59'!Y33:Y34))</f>
        <v>2.1859605911330047E-2</v>
      </c>
      <c r="W14" s="50">
        <f>SUM('AEO Table 59'!Z33:Z34)/('AEO Table 59'!Z32-SUM('AEO Table 59'!Z33:Z34))</f>
        <v>2.1279458412027587E-2</v>
      </c>
      <c r="X14" s="50">
        <f>SUM('AEO Table 59'!AA33:AA34)/('AEO Table 59'!AA32-SUM('AEO Table 59'!AA33:AA34))</f>
        <v>2.0518184697868359E-2</v>
      </c>
      <c r="Y14" s="50">
        <f>SUM('AEO Table 59'!AB33:AB34)/('AEO Table 59'!AB32-SUM('AEO Table 59'!AB33:AB34))</f>
        <v>1.9845398450509935E-2</v>
      </c>
      <c r="Z14" s="50">
        <f>SUM('AEO Table 59'!AC33:AC34)/('AEO Table 59'!AC32-SUM('AEO Table 59'!AC33:AC34))</f>
        <v>1.9158580462276489E-2</v>
      </c>
      <c r="AA14" s="50">
        <f t="shared" ref="AA14:AJ17" si="3">TREND($Q14:$Z14,$Q$1:$Z$1,AA$1)</f>
        <v>1.8189568031335757E-2</v>
      </c>
      <c r="AB14" s="50">
        <f t="shared" si="3"/>
        <v>1.7415528044197881E-2</v>
      </c>
      <c r="AC14" s="50">
        <f t="shared" si="3"/>
        <v>1.6641488057060005E-2</v>
      </c>
      <c r="AD14" s="50">
        <f t="shared" si="3"/>
        <v>1.586744806992213E-2</v>
      </c>
      <c r="AE14" s="50">
        <f t="shared" si="3"/>
        <v>1.5093408082784476E-2</v>
      </c>
      <c r="AF14" s="50">
        <f t="shared" si="3"/>
        <v>1.4319368095646601E-2</v>
      </c>
      <c r="AG14" s="50">
        <f t="shared" si="3"/>
        <v>1.3545328108508725E-2</v>
      </c>
      <c r="AH14" s="50">
        <f t="shared" si="3"/>
        <v>1.277128812137085E-2</v>
      </c>
      <c r="AI14" s="50">
        <f t="shared" si="3"/>
        <v>1.1997248134232974E-2</v>
      </c>
      <c r="AJ14" s="50">
        <f t="shared" si="3"/>
        <v>1.1223208147095098E-2</v>
      </c>
    </row>
    <row r="15" spans="1:36" x14ac:dyDescent="0.25">
      <c r="A15" s="1" t="s">
        <v>31</v>
      </c>
      <c r="B15" s="50">
        <f>About!$C$15</f>
        <v>6.8000000000000005E-2</v>
      </c>
      <c r="C15" s="50">
        <f>About!$C$15</f>
        <v>6.8000000000000005E-2</v>
      </c>
      <c r="D15" s="50">
        <f>About!$C$15</f>
        <v>6.8000000000000005E-2</v>
      </c>
      <c r="E15" s="50">
        <f>About!$C$15</f>
        <v>6.8000000000000005E-2</v>
      </c>
      <c r="F15" s="50">
        <f>About!$C$15</f>
        <v>6.8000000000000005E-2</v>
      </c>
      <c r="G15" s="50">
        <f>About!$C$15</f>
        <v>6.8000000000000005E-2</v>
      </c>
      <c r="H15" s="50">
        <f>About!$C$15</f>
        <v>6.8000000000000005E-2</v>
      </c>
      <c r="I15" s="50">
        <f>About!$C$15</f>
        <v>6.8000000000000005E-2</v>
      </c>
      <c r="J15" s="50">
        <f>About!$C$15</f>
        <v>6.8000000000000005E-2</v>
      </c>
      <c r="K15" s="50">
        <f>About!$C$15</f>
        <v>6.8000000000000005E-2</v>
      </c>
      <c r="L15" s="50">
        <f>About!$C$15</f>
        <v>6.8000000000000005E-2</v>
      </c>
      <c r="M15" s="50">
        <f>About!$C$15</f>
        <v>6.8000000000000005E-2</v>
      </c>
      <c r="N15" s="50">
        <f>About!$C$15</f>
        <v>6.8000000000000005E-2</v>
      </c>
      <c r="O15" s="50">
        <f>About!$C$15</f>
        <v>6.8000000000000005E-2</v>
      </c>
      <c r="P15" s="50">
        <f>About!$C$15</f>
        <v>6.8000000000000005E-2</v>
      </c>
      <c r="Q15" s="50">
        <f>About!$C$15</f>
        <v>6.8000000000000005E-2</v>
      </c>
      <c r="R15" s="50">
        <f>About!$C$15</f>
        <v>6.8000000000000005E-2</v>
      </c>
      <c r="S15" s="50">
        <f>About!$C$15</f>
        <v>6.8000000000000005E-2</v>
      </c>
      <c r="T15" s="50">
        <f>About!$C$15</f>
        <v>6.8000000000000005E-2</v>
      </c>
      <c r="U15" s="50">
        <f>About!$C$15</f>
        <v>6.8000000000000005E-2</v>
      </c>
      <c r="V15" s="50">
        <f>About!$C$15</f>
        <v>6.8000000000000005E-2</v>
      </c>
      <c r="W15" s="50">
        <f>About!$C$15</f>
        <v>6.8000000000000005E-2</v>
      </c>
      <c r="X15" s="50">
        <f>About!$C$15</f>
        <v>6.8000000000000005E-2</v>
      </c>
      <c r="Y15" s="50">
        <f>About!$C$15</f>
        <v>6.8000000000000005E-2</v>
      </c>
      <c r="Z15" s="50">
        <f>About!$C$15</f>
        <v>6.8000000000000005E-2</v>
      </c>
      <c r="AA15" s="50">
        <f t="shared" si="3"/>
        <v>6.8000000000000019E-2</v>
      </c>
      <c r="AB15" s="50">
        <f t="shared" si="3"/>
        <v>6.8000000000000019E-2</v>
      </c>
      <c r="AC15" s="50">
        <f t="shared" si="3"/>
        <v>6.8000000000000019E-2</v>
      </c>
      <c r="AD15" s="50">
        <f t="shared" si="3"/>
        <v>6.8000000000000019E-2</v>
      </c>
      <c r="AE15" s="50">
        <f t="shared" si="3"/>
        <v>6.8000000000000019E-2</v>
      </c>
      <c r="AF15" s="50">
        <f t="shared" si="3"/>
        <v>6.8000000000000019E-2</v>
      </c>
      <c r="AG15" s="50">
        <f t="shared" si="3"/>
        <v>6.8000000000000019E-2</v>
      </c>
      <c r="AH15" s="50">
        <f t="shared" si="3"/>
        <v>6.8000000000000019E-2</v>
      </c>
      <c r="AI15" s="50">
        <f t="shared" si="3"/>
        <v>6.8000000000000019E-2</v>
      </c>
      <c r="AJ15" s="50">
        <f t="shared" si="3"/>
        <v>6.8000000000000019E-2</v>
      </c>
    </row>
    <row r="16" spans="1:36" x14ac:dyDescent="0.25">
      <c r="A16" s="1" t="s">
        <v>52</v>
      </c>
      <c r="B16" s="50">
        <v>0</v>
      </c>
      <c r="C16" s="50">
        <v>0</v>
      </c>
      <c r="D16" s="50">
        <v>0</v>
      </c>
      <c r="E16" s="50">
        <v>0</v>
      </c>
      <c r="F16" s="50">
        <v>0</v>
      </c>
      <c r="G16" s="50">
        <v>0</v>
      </c>
      <c r="H16" s="50">
        <v>0</v>
      </c>
      <c r="I16" s="50">
        <v>0</v>
      </c>
      <c r="J16" s="50">
        <v>0</v>
      </c>
      <c r="K16" s="50">
        <v>0</v>
      </c>
      <c r="L16" s="50">
        <v>0</v>
      </c>
      <c r="M16" s="50">
        <v>0</v>
      </c>
      <c r="N16" s="50">
        <v>0</v>
      </c>
      <c r="O16" s="50">
        <v>0</v>
      </c>
      <c r="P16" s="50">
        <v>0</v>
      </c>
      <c r="Q16" s="50">
        <v>0</v>
      </c>
      <c r="R16" s="50">
        <v>0</v>
      </c>
      <c r="S16" s="50">
        <v>0</v>
      </c>
      <c r="T16" s="50">
        <v>0</v>
      </c>
      <c r="U16" s="50">
        <v>0</v>
      </c>
      <c r="V16" s="50">
        <v>0</v>
      </c>
      <c r="W16" s="50">
        <v>0</v>
      </c>
      <c r="X16" s="50">
        <v>0</v>
      </c>
      <c r="Y16" s="50">
        <v>0</v>
      </c>
      <c r="Z16" s="50">
        <v>0</v>
      </c>
      <c r="AA16" s="50">
        <f t="shared" si="3"/>
        <v>0</v>
      </c>
      <c r="AB16" s="50">
        <f t="shared" si="3"/>
        <v>0</v>
      </c>
      <c r="AC16" s="50">
        <f t="shared" si="3"/>
        <v>0</v>
      </c>
      <c r="AD16" s="50">
        <f t="shared" si="3"/>
        <v>0</v>
      </c>
      <c r="AE16" s="50">
        <f t="shared" si="3"/>
        <v>0</v>
      </c>
      <c r="AF16" s="50">
        <f t="shared" si="3"/>
        <v>0</v>
      </c>
      <c r="AG16" s="50">
        <f t="shared" si="3"/>
        <v>0</v>
      </c>
      <c r="AH16" s="50">
        <f t="shared" si="3"/>
        <v>0</v>
      </c>
      <c r="AI16" s="50">
        <f t="shared" si="3"/>
        <v>0</v>
      </c>
      <c r="AJ16" s="50">
        <f t="shared" si="3"/>
        <v>0</v>
      </c>
    </row>
    <row r="17" spans="1:36" x14ac:dyDescent="0.25">
      <c r="A17" s="1" t="s">
        <v>97</v>
      </c>
      <c r="B17" s="50">
        <f>About!$C$15</f>
        <v>6.8000000000000005E-2</v>
      </c>
      <c r="C17" s="50">
        <f>About!$C$15</f>
        <v>6.8000000000000005E-2</v>
      </c>
      <c r="D17" s="50">
        <f>About!$C$15</f>
        <v>6.8000000000000005E-2</v>
      </c>
      <c r="E17" s="50">
        <f>About!$C$15</f>
        <v>6.8000000000000005E-2</v>
      </c>
      <c r="F17" s="50">
        <f>About!$C$15</f>
        <v>6.8000000000000005E-2</v>
      </c>
      <c r="G17" s="50">
        <f>About!$C$15</f>
        <v>6.8000000000000005E-2</v>
      </c>
      <c r="H17" s="50">
        <f>About!$C$15</f>
        <v>6.8000000000000005E-2</v>
      </c>
      <c r="I17" s="50">
        <f>About!$C$15</f>
        <v>6.8000000000000005E-2</v>
      </c>
      <c r="J17" s="50">
        <f>About!$C$15</f>
        <v>6.8000000000000005E-2</v>
      </c>
      <c r="K17" s="50">
        <f>About!$C$15</f>
        <v>6.8000000000000005E-2</v>
      </c>
      <c r="L17" s="50">
        <f>About!$C$15</f>
        <v>6.8000000000000005E-2</v>
      </c>
      <c r="M17" s="50">
        <f>About!$C$15</f>
        <v>6.8000000000000005E-2</v>
      </c>
      <c r="N17" s="50">
        <f>About!$C$15</f>
        <v>6.8000000000000005E-2</v>
      </c>
      <c r="O17" s="50">
        <f>About!$C$15</f>
        <v>6.8000000000000005E-2</v>
      </c>
      <c r="P17" s="50">
        <f>About!$C$15</f>
        <v>6.8000000000000005E-2</v>
      </c>
      <c r="Q17" s="50">
        <f>About!$C$15</f>
        <v>6.8000000000000005E-2</v>
      </c>
      <c r="R17" s="50">
        <f>About!$C$15</f>
        <v>6.8000000000000005E-2</v>
      </c>
      <c r="S17" s="50">
        <f>About!$C$15</f>
        <v>6.8000000000000005E-2</v>
      </c>
      <c r="T17" s="50">
        <f>About!$C$15</f>
        <v>6.8000000000000005E-2</v>
      </c>
      <c r="U17" s="50">
        <f>About!$C$15</f>
        <v>6.8000000000000005E-2</v>
      </c>
      <c r="V17" s="50">
        <f>About!$C$15</f>
        <v>6.8000000000000005E-2</v>
      </c>
      <c r="W17" s="50">
        <f>About!$C$15</f>
        <v>6.8000000000000005E-2</v>
      </c>
      <c r="X17" s="50">
        <f>About!$C$15</f>
        <v>6.8000000000000005E-2</v>
      </c>
      <c r="Y17" s="50">
        <f>About!$C$15</f>
        <v>6.8000000000000005E-2</v>
      </c>
      <c r="Z17" s="50">
        <f>About!$C$15</f>
        <v>6.8000000000000005E-2</v>
      </c>
      <c r="AA17" s="50">
        <f t="shared" si="3"/>
        <v>6.8000000000000019E-2</v>
      </c>
      <c r="AB17" s="50">
        <f t="shared" si="3"/>
        <v>6.8000000000000019E-2</v>
      </c>
      <c r="AC17" s="50">
        <f t="shared" si="3"/>
        <v>6.8000000000000019E-2</v>
      </c>
      <c r="AD17" s="50">
        <f t="shared" si="3"/>
        <v>6.8000000000000019E-2</v>
      </c>
      <c r="AE17" s="50">
        <f t="shared" si="3"/>
        <v>6.8000000000000019E-2</v>
      </c>
      <c r="AF17" s="50">
        <f t="shared" si="3"/>
        <v>6.8000000000000019E-2</v>
      </c>
      <c r="AG17" s="50">
        <f t="shared" si="3"/>
        <v>6.8000000000000019E-2</v>
      </c>
      <c r="AH17" s="50">
        <f t="shared" si="3"/>
        <v>6.8000000000000019E-2</v>
      </c>
      <c r="AI17" s="50">
        <f t="shared" si="3"/>
        <v>6.8000000000000019E-2</v>
      </c>
      <c r="AJ17" s="50">
        <f t="shared" si="3"/>
        <v>6.8000000000000019E-2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59</vt:lpstr>
      <vt:lpstr>natural gas PPP surcharge</vt:lpstr>
      <vt:lpstr>biofuel taxes</vt:lpstr>
      <vt:lpstr>gasoline-diesel tax details</vt:lpstr>
      <vt:lpstr>gas calculations</vt:lpstr>
      <vt:lpstr>diesel calculations</vt:lpstr>
      <vt:lpstr>biodiesel calculations</vt:lpstr>
      <vt:lpstr>BSoFPtiT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2015-06-13T20:49:48Z</dcterms:created>
  <dcterms:modified xsi:type="dcterms:W3CDTF">2020-01-12T19:02:11Z</dcterms:modified>
</cp:coreProperties>
</file>